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5600"/>
  </bookViews>
  <sheets>
    <sheet name="7 показатели " sheetId="1" r:id="rId1"/>
    <sheet name="8 средства по кодам" sheetId="13" r:id="rId2"/>
    <sheet name="9 бюджетные средства" sheetId="15" r:id="rId3"/>
    <sheet name="11 Инвестиц П" sheetId="6" r:id="rId4"/>
    <sheet name="Лист1" sheetId="14" state="hidden" r:id="rId5"/>
  </sheets>
  <definedNames>
    <definedName name="_xlnm.Print_Area" localSheetId="3">'11 Инвестиц П'!$A$1:$P$25</definedName>
    <definedName name="_xlnm.Print_Area" localSheetId="0">'7 показатели '!$A$1:$N$48</definedName>
    <definedName name="_xlnm.Print_Area" localSheetId="1">'8 средства по кодам'!$A$1:$P$102</definedName>
    <definedName name="_xlnm.Print_Area" localSheetId="2">'9 бюджетные средства'!$A$1:$L$65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15"/>
  <c r="D12" s="1"/>
  <c r="I52"/>
  <c r="I51"/>
  <c r="H51"/>
  <c r="L54" i="13"/>
  <c r="E52" i="15"/>
  <c r="E51"/>
  <c r="D51"/>
  <c r="L77" i="13" l="1"/>
  <c r="H52" i="15" s="1"/>
  <c r="I13" i="13"/>
  <c r="H13"/>
  <c r="L90" l="1"/>
  <c r="H19" i="15"/>
  <c r="G19"/>
  <c r="I19"/>
  <c r="J19"/>
  <c r="K19"/>
  <c r="L84" i="13" l="1"/>
  <c r="L83"/>
  <c r="L82"/>
  <c r="K13"/>
  <c r="M13" l="1"/>
  <c r="J13"/>
  <c r="L13" s="1"/>
  <c r="J52" i="15" l="1"/>
  <c r="K52"/>
  <c r="J51"/>
  <c r="J11" s="1"/>
  <c r="K51"/>
  <c r="K11" s="1"/>
  <c r="H11"/>
  <c r="I11"/>
  <c r="G52"/>
  <c r="G51"/>
  <c r="G11" s="1"/>
  <c r="F52"/>
  <c r="F51"/>
  <c r="F19"/>
  <c r="E19"/>
  <c r="D19"/>
  <c r="I63" i="13"/>
  <c r="H63"/>
  <c r="K63"/>
  <c r="L63"/>
  <c r="M63"/>
  <c r="N63"/>
  <c r="O63"/>
  <c r="J63"/>
  <c r="F11" i="15" l="1"/>
  <c r="J90" i="13"/>
  <c r="J12" s="1"/>
  <c r="I92" l="1"/>
  <c r="E27" i="15" s="1"/>
  <c r="E11" s="1"/>
  <c r="J92" i="13"/>
  <c r="F27" i="15" s="1"/>
  <c r="K92" i="13"/>
  <c r="G27" i="15" s="1"/>
  <c r="L92" i="13"/>
  <c r="H27" i="15" s="1"/>
  <c r="M92" i="13"/>
  <c r="I27" i="15" s="1"/>
  <c r="N92" i="13"/>
  <c r="J27" i="15" s="1"/>
  <c r="O92" i="13"/>
  <c r="K27" i="15" s="1"/>
  <c r="H92" i="13"/>
  <c r="D27" i="15" s="1"/>
  <c r="D11" s="1"/>
  <c r="M90" i="13"/>
  <c r="H44" i="15" l="1"/>
  <c r="H40" s="1"/>
  <c r="H54" i="13" l="1"/>
  <c r="K36" i="15" l="1"/>
  <c r="K12" s="1"/>
  <c r="J36"/>
  <c r="J12" s="1"/>
  <c r="E36"/>
  <c r="E12" s="1"/>
  <c r="D36"/>
  <c r="O13" i="13"/>
  <c r="N13"/>
  <c r="L14"/>
  <c r="J14"/>
  <c r="I14"/>
  <c r="N54"/>
  <c r="O54"/>
  <c r="M54"/>
  <c r="J54"/>
  <c r="I54"/>
  <c r="O14"/>
  <c r="N14"/>
  <c r="O90"/>
  <c r="N90"/>
  <c r="K90"/>
  <c r="K12" s="1"/>
  <c r="I90"/>
  <c r="H90"/>
  <c r="H12" s="1"/>
  <c r="H10" s="1"/>
  <c r="M14"/>
  <c r="I32" i="15"/>
  <c r="F32"/>
  <c r="L16" i="13"/>
  <c r="L17"/>
  <c r="L18"/>
  <c r="L19"/>
  <c r="H32" i="15"/>
  <c r="L21" i="13"/>
  <c r="L22"/>
  <c r="L23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H14"/>
  <c r="O12" l="1"/>
  <c r="N12"/>
  <c r="M12"/>
  <c r="M10" s="1"/>
  <c r="F44" i="15"/>
  <c r="L12" i="13"/>
  <c r="L10" s="1"/>
  <c r="I12"/>
  <c r="I10" s="1"/>
  <c r="F36" i="15"/>
  <c r="J10" i="13"/>
  <c r="H36" i="15"/>
  <c r="H12" s="1"/>
  <c r="D48"/>
  <c r="I36"/>
  <c r="I12" s="1"/>
  <c r="F16"/>
  <c r="G16"/>
  <c r="H16"/>
  <c r="K10" i="13"/>
  <c r="E48" i="15"/>
  <c r="I48"/>
  <c r="I16"/>
  <c r="D16"/>
  <c r="E16"/>
  <c r="F12" l="1"/>
  <c r="F8" s="1"/>
  <c r="H48"/>
  <c r="F48"/>
  <c r="G48"/>
  <c r="J48"/>
  <c r="K48"/>
  <c r="E40"/>
  <c r="F40"/>
  <c r="G40"/>
  <c r="I40"/>
  <c r="J40"/>
  <c r="K40"/>
  <c r="D40"/>
  <c r="D32"/>
  <c r="E32"/>
  <c r="K32"/>
  <c r="G36"/>
  <c r="G12" s="1"/>
  <c r="K16"/>
  <c r="J16"/>
  <c r="G32" l="1"/>
  <c r="H8"/>
  <c r="J8"/>
  <c r="J32"/>
  <c r="I8"/>
  <c r="E8"/>
  <c r="D8"/>
  <c r="N10" i="13"/>
  <c r="K8" i="15" l="1"/>
  <c r="G8"/>
  <c r="O10" i="13"/>
</calcChain>
</file>

<file path=xl/sharedStrings.xml><?xml version="1.0" encoding="utf-8"?>
<sst xmlns="http://schemas.openxmlformats.org/spreadsheetml/2006/main" count="419" uniqueCount="173">
  <si>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</si>
  <si>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</si>
  <si>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</si>
  <si>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</si>
  <si>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</si>
  <si>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</si>
  <si>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</si>
  <si>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</si>
  <si>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</si>
  <si>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</si>
  <si>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за январь   -    20__ __ г. (нарастающим итогом)</t>
  </si>
  <si>
    <t>январь - июнь</t>
  </si>
  <si>
    <t>Весовой критерий</t>
  </si>
  <si>
    <t>значение на конец года</t>
  </si>
  <si>
    <t xml:space="preserve">Итого 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</si>
  <si>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</si>
  <si>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</si>
  <si>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</si>
  <si>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</si>
  <si>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</si>
  <si>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Рз Пр</t>
  </si>
  <si>
    <t>Приложение № 8</t>
  </si>
  <si>
    <t>Приложение № 9</t>
  </si>
  <si>
    <t>Подпрограмма 1</t>
  </si>
  <si>
    <t>Примечание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</si>
  <si>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</si>
  <si>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</si>
  <si>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</si>
  <si>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</si>
  <si>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</si>
  <si>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</si>
  <si>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</si>
  <si>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</si>
  <si>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</si>
  <si>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</si>
  <si>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</si>
  <si>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</si>
  <si>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</si>
  <si>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</si>
  <si>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</si>
  <si>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</si>
  <si>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</si>
  <si>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</si>
  <si>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</si>
  <si>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</si>
  <si>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Статус (муниципальная программа, подпрограмма)</t>
  </si>
  <si>
    <t>к Порядку принятия решений о разработке муниципальных программ Шушенского района, их формировании и реализации</t>
  </si>
  <si>
    <t>Мощность</t>
  </si>
  <si>
    <t>Подпрограмма 2</t>
  </si>
  <si>
    <t>Муниципальная программа</t>
  </si>
  <si>
    <t>Ед. изме-рения</t>
  </si>
  <si>
    <t>электрической энергии</t>
  </si>
  <si>
    <t>тепловой энергии</t>
  </si>
  <si>
    <t>воды</t>
  </si>
  <si>
    <t>%</t>
  </si>
  <si>
    <t>Компенсационные выплаты отдельным категориям граждан на возмещение расходов, связанных с установкой общедомовых приборов учета тепловой энергии</t>
  </si>
  <si>
    <t>Возмещение части затрат организациям, которые осуществляют снабжение водой, тепловой энергией, электрической энергией или их передачу и сети инженерно-технического обеспечения которых имеют непосредственное присоединение к сетям, входящим в состав инженерно-технического оборудования многоквартирных домов, на уплату процентов по кредитам, полученным в российских кредитных организациях на цели реализации мероприятий по установке общедомовых приборов учета в многоквартирных домах</t>
  </si>
  <si>
    <t>009</t>
  </si>
  <si>
    <t>0505</t>
  </si>
  <si>
    <t>810</t>
  </si>
  <si>
    <t>1003</t>
  </si>
  <si>
    <t>1019208</t>
  </si>
  <si>
    <t>321</t>
  </si>
  <si>
    <t>1019209</t>
  </si>
  <si>
    <t>058</t>
  </si>
  <si>
    <t>0801</t>
  </si>
  <si>
    <t>610</t>
  </si>
  <si>
    <t>1019207</t>
  </si>
  <si>
    <t>240</t>
  </si>
  <si>
    <t>1017423</t>
  </si>
  <si>
    <t>0702</t>
  </si>
  <si>
    <t>Реализация мероприятий по разработке схем водоотведения и водоснабжения</t>
  </si>
  <si>
    <t>1019168</t>
  </si>
  <si>
    <t>Дополнительные работы по замене ВЛ-0,4 кВ в жилой застройке МКК пгт Шушенское</t>
  </si>
  <si>
    <t>1019181</t>
  </si>
  <si>
    <t>Мероприятие 8 подпрограммы 1</t>
  </si>
  <si>
    <t>Ремонт системы водоснабжения в муниципальном бюджетном учреждении культуры "Районный Дом культуры"</t>
  </si>
  <si>
    <t>1019182</t>
  </si>
  <si>
    <t>1019183</t>
  </si>
  <si>
    <t>1019219</t>
  </si>
  <si>
    <t>1017424</t>
  </si>
  <si>
    <t>Мероприятие  4 подпрограммы 1</t>
  </si>
  <si>
    <t>Мероприятие  5 подпрограммы 1</t>
  </si>
  <si>
    <t>Мероприятие  6 подпрограммы 1</t>
  </si>
  <si>
    <t>540</t>
  </si>
  <si>
    <t>163</t>
  </si>
  <si>
    <t>244</t>
  </si>
  <si>
    <t>Мероприятие  7 подпрограммы 1</t>
  </si>
  <si>
    <t>Выполнение работ по проектированию узла учета тепловой энергии в муниципальном бюджетном учреждении культуры "Районный Дом культуры"</t>
  </si>
  <si>
    <t>Мероприятие  9 подпрограммы 1</t>
  </si>
  <si>
    <t>"Чистая вода Шушенского района"</t>
  </si>
  <si>
    <t>Подпрограмма  3</t>
  </si>
  <si>
    <t xml:space="preserve">"Модернизация, реконструкция и капитальный ремонт объектов коммунальной инфраструктуры муниципального образования "Шушенский район" </t>
  </si>
  <si>
    <t>243</t>
  </si>
  <si>
    <t>10300S5710</t>
  </si>
  <si>
    <t>"Реформирование и модернизация жилищно-коммунального хозяйства и повышение энергетической эффективности"</t>
  </si>
  <si>
    <t xml:space="preserve"> Информация о целевых показателях и показателях результативности муниципальной программы Шушенского района  "Реформирование и модернизация жилищно-коммунального хозяйства и повышение энергетической эффективности"</t>
  </si>
  <si>
    <t>Увеличение доли энергетических ресурсов потребляемых муниципальными учреждениями района, расчеты за которую осуществляется с использованием прибора учета, в общем объеме энергоресурсов, потребляемых (используемых) муниципальными учреждениями района, в том числе,</t>
  </si>
  <si>
    <t>Целевой показатель                                 Уровень износа коммунальной инфраструктуры</t>
  </si>
  <si>
    <t>х</t>
  </si>
  <si>
    <t>Задача 2. Обеспечение населения питьевой водой Шушенского района, соответствующей требованиям безопасности и безвредности, установленным санитарно-эпидемиологическими правилами</t>
  </si>
  <si>
    <t>Расшифровка финансирования по объектам капитального строительства, включенным в муниципальную программу  "Реформирование и модернизация жилищно-коммунального хозяйства и повышение энергетической эффективности Шушенского района</t>
  </si>
  <si>
    <t>В.Н.Минжитский</t>
  </si>
  <si>
    <t>1030091560</t>
  </si>
  <si>
    <t>Удельный вес проб воды, отбор которых произведен  из водопроводной сети и которые не отвечают гигиеническим нормативам по микробиологическим показателям</t>
  </si>
  <si>
    <t>Число аварий в системах водоснабжения, водоотведения и очистки сточных вод</t>
  </si>
  <si>
    <t>Доля сточных вод, очищенных до нормативных значений, в общем объеме сточных вод, пропущенных через очистные сооружения</t>
  </si>
  <si>
    <t>Обеспеченность населения централизованными услугами водоснабжения</t>
  </si>
  <si>
    <t>Обеспеченность населения централизованными услугами водоотведения</t>
  </si>
  <si>
    <t>Задача 3. Повышение надежности функционирования систем жизнеобеспечения населения</t>
  </si>
  <si>
    <t>Подпрограмма 3. «Модернизация, реконструкция и капитальный ремонт объектов коммунальной инфраструктуры муниципального образования «Шушенский район»</t>
  </si>
  <si>
    <t>ед. на 100 км инженерных сетей</t>
  </si>
  <si>
    <t xml:space="preserve">снижение потерь энергоресурсов в инженерных сетях </t>
  </si>
  <si>
    <t xml:space="preserve">увеличение доли населения, обеспеченного питьевой водой, отвечающей требованиям безопасности </t>
  </si>
  <si>
    <r>
      <t xml:space="preserve">Удельный вес проб воды, отбор </t>
    </r>
    <r>
      <rPr>
        <sz val="9"/>
        <rFont val="Times New Roman"/>
        <family val="1"/>
        <charset val="204"/>
      </rPr>
      <t>которых произведен из</t>
    </r>
    <r>
      <rPr>
        <sz val="9"/>
        <color rgb="FF000000"/>
        <rFont val="Times New Roman"/>
        <family val="1"/>
        <charset val="204"/>
      </rPr>
      <t xml:space="preserve"> водопроводной сети и которые не отвечают гигиеническим нормативам по санитарно-химическим показателя показателям</t>
    </r>
  </si>
  <si>
    <t>Доля  объемов энергетических ресурсов, расчеты за которые осуществляются с использованием приборов учета (в части многоквартирных домов - с использованием коллективных (общедомовых) приборов учета, в общем объеме энергоресурсов, потребляемых (используемых) на территории края, в том числе: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</si>
  <si>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</si>
  <si>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</si>
  <si>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</si>
  <si>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 xml:space="preserve">Примечание </t>
  </si>
  <si>
    <t xml:space="preserve">Всего                    </t>
  </si>
  <si>
    <t xml:space="preserve">в том числе:             </t>
  </si>
  <si>
    <t xml:space="preserve">краевой бюджет           </t>
  </si>
  <si>
    <t>районный бюджет</t>
  </si>
  <si>
    <t>бюджеты поселений</t>
  </si>
  <si>
    <t xml:space="preserve">внебюджетные  источники                 </t>
  </si>
  <si>
    <t>юридические лица</t>
  </si>
  <si>
    <t xml:space="preserve">федеральный бюджет    </t>
  </si>
  <si>
    <t xml:space="preserve">федеральный бюджет </t>
  </si>
  <si>
    <t>Информация об использовании бюджетных ассигнований районного бюджета и иных средств на реализацию районной муниципальной программы  Шушенского района "Реформирование и модернизация жилищно-коммунального хозяйства и повышение энергетической эффективности"</t>
  </si>
  <si>
    <t>Подпрограмма 3</t>
  </si>
  <si>
    <t>1010091490</t>
  </si>
  <si>
    <t>Приложение № 7</t>
  </si>
  <si>
    <t>Задача 1. Повышение энергосбережения и энергоэффективности в Шушенском районе</t>
  </si>
  <si>
    <t>снижение интегрального показателя аварийности инженерных сетей:
теплоснабжение 
водоснабжение
водоотведение</t>
  </si>
  <si>
    <t>0502</t>
  </si>
  <si>
    <t>811</t>
  </si>
  <si>
    <t>Директор МКУ "Земля и имущество Шушенского района"</t>
  </si>
  <si>
    <t xml:space="preserve">Информация об использовании бюджетных ассигнований районного бюджета и иных средств на реализацию мероприятий муниципальной программы Шушенского района
"Реформирование и модернизация жилищно-коммунального хозяйства и повышение энергетической эффективности" </t>
  </si>
  <si>
    <t>1040075700</t>
  </si>
  <si>
    <t>1030092280</t>
  </si>
  <si>
    <t>Администрация Шушенского района</t>
  </si>
  <si>
    <t>1010092240</t>
  </si>
  <si>
    <t>1030092120</t>
  </si>
  <si>
    <t>КУМИ</t>
  </si>
  <si>
    <t>0</t>
  </si>
  <si>
    <t>Отчетный период (предшествующий год)</t>
  </si>
  <si>
    <t>10200S5720</t>
  </si>
  <si>
    <t>Мероприятие №1</t>
  </si>
  <si>
    <t>Мероприятие №2</t>
  </si>
  <si>
    <t>Доля теплоснабжающих и энергосбытовых организаций, в отношении которых произведено финансовое обеспечение (возмещение) затрат, от общего количества теплоснабжающих и энергосбытовых организаций, имеющих право на получение возмещения.</t>
  </si>
  <si>
    <t>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</t>
  </si>
  <si>
    <t>10400S5960</t>
  </si>
  <si>
    <t>"Энергосбережение и повышение энергетической эффективности на территории Шушенского райоае"</t>
  </si>
  <si>
    <t>Цель 1: Обеспечение населения района качественными жилищно-коммунальными услугами в условиях развития рыночных отношений в отрасли и ограниченного роста оплаты жилищно-коммунальных услуг</t>
  </si>
  <si>
    <t>Подпрограмма 1 «Энергосбережение и повышение энергетической эффективности на территории Шушенского района»</t>
  </si>
  <si>
    <t>Подпрограмма 2. "Чистая вода Шушенского района"</t>
  </si>
  <si>
    <t>Отдельное мероприятие: Реализация отдельных мер по обеспечению ограничения платы граждан за коммунальные услуги</t>
  </si>
  <si>
    <t>Цель реализации отдельного мероприятия: Ограничение роста оплаты жилищно – коммунальных услуг</t>
  </si>
  <si>
    <t>Доля расходов субвенции на реализацию отдельных мер по обеспечению ограничения платы граждан за коммунальные услуги в общем объеме расходов на финансирование субвенции</t>
  </si>
  <si>
    <t>Цель реализации отдельного мероприятия: обеспечение доступности предоставляемых коммунальных услуг.</t>
  </si>
  <si>
    <t>Реализация отдельных мер по обеспечению ограничения платы граждан за коммунальные услуги.</t>
  </si>
  <si>
    <t>"Энергосбережение и повышение энергетической эффективности на территории Шушенского района"</t>
  </si>
  <si>
    <t>1030092210</t>
  </si>
  <si>
    <r>
      <t xml:space="preserve">2023
</t>
    </r>
    <r>
      <rPr>
        <sz val="8"/>
        <rFont val="Times New Roman"/>
        <family val="1"/>
        <charset val="204"/>
      </rPr>
      <t>(отчетный год)</t>
    </r>
  </si>
  <si>
    <t>2024 (текущий год)</t>
  </si>
  <si>
    <t>2023 (отчетный год)</t>
  </si>
  <si>
    <t>1030092450</t>
  </si>
  <si>
    <t>1030092530</t>
  </si>
  <si>
    <t>Экономия образовалась по итогам электронного аукциона</t>
  </si>
  <si>
    <t>Бердникова Татьяна Анатольевна 8(39139)3-73-45</t>
  </si>
  <si>
    <t>Экономия образовалась за счет отсутствия потребности</t>
  </si>
  <si>
    <t>не надо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</si>
</sst>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0.000"/>
    <numFmt numFmtId="166" formatCode="000000"/>
    <numFmt numFmtId="167" formatCode="#,##0.000"/>
  </numFmts>
  <fonts count="23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43" fontId="18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2" borderId="0" xfId="0" applyFont="1" applyFill="1"/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49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165" fontId="16" fillId="0" borderId="3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/>
    <xf numFmtId="2" fontId="8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6" fontId="2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/>
    <xf numFmtId="0" fontId="0" fillId="0" borderId="0" xfId="0" applyBorder="1"/>
    <xf numFmtId="0" fontId="0" fillId="0" borderId="0" xfId="0" applyAlignment="1"/>
    <xf numFmtId="0" fontId="0" fillId="0" borderId="0" xfId="0" applyFill="1" applyBorder="1"/>
    <xf numFmtId="0" fontId="0" fillId="0" borderId="0" xfId="0" applyFill="1"/>
    <xf numFmtId="0" fontId="3" fillId="0" borderId="0" xfId="0" applyFont="1" applyAlignment="1">
      <alignment wrapText="1"/>
    </xf>
    <xf numFmtId="0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2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7" fontId="16" fillId="0" borderId="1" xfId="2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2" applyNumberFormat="1" applyFont="1" applyBorder="1" applyAlignment="1">
      <alignment horizontal="right" vertical="center" wrapText="1"/>
    </xf>
    <xf numFmtId="167" fontId="8" fillId="0" borderId="1" xfId="2" applyNumberFormat="1" applyFont="1" applyFill="1" applyBorder="1" applyAlignment="1">
      <alignment horizontal="right" vertical="center" wrapText="1"/>
    </xf>
    <xf numFmtId="167" fontId="16" fillId="0" borderId="1" xfId="2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/>
    <xf numFmtId="167" fontId="8" fillId="0" borderId="1" xfId="0" applyNumberFormat="1" applyFont="1" applyFill="1" applyBorder="1" applyAlignment="1">
      <alignment horizontal="center" vertical="center" wrapText="1"/>
    </xf>
    <xf numFmtId="167" fontId="8" fillId="0" borderId="1" xfId="2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/>
    <xf numFmtId="167" fontId="8" fillId="0" borderId="1" xfId="0" applyNumberFormat="1" applyFont="1" applyFill="1" applyBorder="1"/>
    <xf numFmtId="167" fontId="8" fillId="0" borderId="0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Border="1"/>
    <xf numFmtId="167" fontId="13" fillId="0" borderId="1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8" fillId="0" borderId="0" xfId="0" applyNumberFormat="1" applyFont="1"/>
    <xf numFmtId="167" fontId="16" fillId="0" borderId="3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Border="1" applyAlignment="1">
      <alignment wrapText="1"/>
    </xf>
    <xf numFmtId="167" fontId="0" fillId="0" borderId="1" xfId="0" applyNumberFormat="1" applyFill="1" applyBorder="1"/>
    <xf numFmtId="167" fontId="16" fillId="0" borderId="1" xfId="2" applyNumberFormat="1" applyFont="1" applyFill="1" applyBorder="1" applyAlignment="1">
      <alignment horizontal="center" vertical="center"/>
    </xf>
    <xf numFmtId="167" fontId="14" fillId="0" borderId="1" xfId="2" applyNumberFormat="1" applyFont="1" applyBorder="1" applyAlignment="1">
      <alignment wrapText="1"/>
    </xf>
    <xf numFmtId="167" fontId="14" fillId="0" borderId="1" xfId="2" applyNumberFormat="1" applyFont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right" vertical="center" wrapText="1"/>
    </xf>
    <xf numFmtId="167" fontId="14" fillId="0" borderId="1" xfId="2" applyNumberFormat="1" applyFont="1" applyBorder="1" applyAlignment="1">
      <alignment horizontal="right" wrapText="1"/>
    </xf>
    <xf numFmtId="167" fontId="21" fillId="0" borderId="1" xfId="2" applyNumberFormat="1" applyFont="1" applyBorder="1" applyAlignment="1">
      <alignment horizontal="center" vertical="center" wrapText="1"/>
    </xf>
    <xf numFmtId="167" fontId="21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0" fillId="0" borderId="0" xfId="0" applyFill="1" applyAlignment="1">
      <alignment horizontal="center"/>
    </xf>
    <xf numFmtId="167" fontId="8" fillId="0" borderId="1" xfId="2" applyNumberFormat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/>
    </xf>
    <xf numFmtId="167" fontId="8" fillId="0" borderId="1" xfId="2" applyNumberFormat="1" applyFont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center"/>
    </xf>
    <xf numFmtId="167" fontId="14" fillId="0" borderId="1" xfId="2" applyNumberFormat="1" applyFont="1" applyBorder="1" applyAlignment="1">
      <alignment horizontal="center" wrapText="1"/>
    </xf>
    <xf numFmtId="167" fontId="21" fillId="0" borderId="1" xfId="2" applyNumberFormat="1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167" fontId="14" fillId="0" borderId="1" xfId="0" applyNumberFormat="1" applyFont="1" applyBorder="1" applyAlignment="1">
      <alignment horizontal="center" wrapText="1"/>
    </xf>
    <xf numFmtId="167" fontId="14" fillId="0" borderId="1" xfId="2" applyNumberFormat="1" applyFont="1" applyBorder="1" applyAlignment="1">
      <alignment horizontal="center" vertical="center"/>
    </xf>
    <xf numFmtId="167" fontId="14" fillId="0" borderId="1" xfId="2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8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167" fontId="14" fillId="0" borderId="1" xfId="2" applyNumberFormat="1" applyFont="1" applyFill="1" applyBorder="1" applyAlignment="1">
      <alignment horizontal="center" vertical="center" wrapText="1"/>
    </xf>
    <xf numFmtId="167" fontId="14" fillId="0" borderId="1" xfId="2" applyNumberFormat="1" applyFont="1" applyFill="1" applyBorder="1" applyAlignment="1">
      <alignment horizontal="center" wrapText="1"/>
    </xf>
    <xf numFmtId="167" fontId="21" fillId="0" borderId="1" xfId="2" applyNumberFormat="1" applyFont="1" applyFill="1" applyBorder="1" applyAlignment="1">
      <alignment horizontal="center" vertical="center"/>
    </xf>
    <xf numFmtId="167" fontId="21" fillId="0" borderId="1" xfId="2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wrapText="1"/>
    </xf>
    <xf numFmtId="167" fontId="14" fillId="0" borderId="1" xfId="2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/>
    <xf numFmtId="167" fontId="8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167" fontId="8" fillId="0" borderId="1" xfId="2" applyNumberFormat="1" applyFont="1" applyBorder="1" applyAlignment="1">
      <alignment horizontal="center" vertical="center"/>
    </xf>
    <xf numFmtId="167" fontId="8" fillId="2" borderId="1" xfId="2" applyNumberFormat="1" applyFont="1" applyFill="1" applyBorder="1" applyAlignment="1">
      <alignment horizontal="center" vertical="center"/>
    </xf>
    <xf numFmtId="167" fontId="8" fillId="0" borderId="1" xfId="2" applyNumberFormat="1" applyFont="1" applyFill="1" applyBorder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167" fontId="8" fillId="0" borderId="1" xfId="2" applyNumberFormat="1" applyFont="1" applyBorder="1" applyAlignment="1">
      <alignment horizontal="center"/>
    </xf>
    <xf numFmtId="167" fontId="8" fillId="0" borderId="0" xfId="2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167" fontId="8" fillId="0" borderId="1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center" vertical="center" wrapText="1"/>
    </xf>
    <xf numFmtId="167" fontId="16" fillId="4" borderId="1" xfId="2" applyNumberFormat="1" applyFont="1" applyFill="1" applyBorder="1" applyAlignment="1">
      <alignment horizontal="center" vertical="center"/>
    </xf>
    <xf numFmtId="167" fontId="16" fillId="4" borderId="1" xfId="2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/>
    <xf numFmtId="0" fontId="0" fillId="4" borderId="0" xfId="0" applyFill="1"/>
    <xf numFmtId="2" fontId="8" fillId="4" borderId="1" xfId="0" applyNumberFormat="1" applyFont="1" applyFill="1" applyBorder="1" applyAlignment="1">
      <alignment vertical="center" wrapText="1"/>
    </xf>
    <xf numFmtId="167" fontId="8" fillId="4" borderId="1" xfId="2" applyNumberFormat="1" applyFont="1" applyFill="1" applyBorder="1" applyAlignment="1">
      <alignment horizontal="center" vertical="center"/>
    </xf>
    <xf numFmtId="167" fontId="8" fillId="4" borderId="16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67" fontId="15" fillId="4" borderId="1" xfId="0" applyNumberFormat="1" applyFont="1" applyFill="1" applyBorder="1" applyAlignment="1">
      <alignment horizontal="center" vertical="center" wrapText="1"/>
    </xf>
    <xf numFmtId="167" fontId="8" fillId="4" borderId="1" xfId="0" applyNumberFormat="1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167" fontId="0" fillId="4" borderId="1" xfId="0" applyNumberFormat="1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167" fontId="8" fillId="0" borderId="3" xfId="0" applyNumberFormat="1" applyFont="1" applyFill="1" applyBorder="1" applyAlignment="1">
      <alignment horizontal="center" vertical="center" wrapText="1"/>
    </xf>
    <xf numFmtId="167" fontId="8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2" xfId="0" applyBorder="1" applyAlignment="1"/>
    <xf numFmtId="0" fontId="8" fillId="0" borderId="1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vertical="top" wrapText="1"/>
    </xf>
    <xf numFmtId="0" fontId="8" fillId="4" borderId="7" xfId="1" applyFont="1" applyFill="1" applyBorder="1" applyAlignment="1">
      <alignment horizontal="left" vertical="top" wrapText="1"/>
    </xf>
    <xf numFmtId="0" fontId="8" fillId="4" borderId="2" xfId="1" applyFont="1" applyFill="1" applyBorder="1" applyAlignment="1">
      <alignment horizontal="left" vertical="top" wrapText="1"/>
    </xf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167" fontId="14" fillId="0" borderId="3" xfId="2" applyNumberFormat="1" applyFont="1" applyBorder="1" applyAlignment="1">
      <alignment horizontal="center" wrapText="1"/>
    </xf>
    <xf numFmtId="167" fontId="14" fillId="0" borderId="2" xfId="2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Таблицы 20 08 06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abSelected="1" view="pageBreakPreview" zoomScaleNormal="100" zoomScaleSheetLayoutView="100" workbookViewId="0">
      <pane ySplit="7" topLeftCell="A30" activePane="bottomLeft" state="frozen"/>
      <selection pane="bottomLeft" activeCell="B30" sqref="B30:B32"/>
    </sheetView>
  </sheetViews>
  <sheetFormatPr defaultColWidth="9.140625" defaultRowHeight="12"/>
  <cols>
    <col min="1" max="1" width="7.28515625" style="2" customWidth="1"/>
    <col min="2" max="2" width="34.28515625" style="2" customWidth="1"/>
    <col min="3" max="3" width="5.85546875" style="2" customWidth="1"/>
    <col min="4" max="4" width="8.5703125" style="2" customWidth="1"/>
    <col min="5" max="5" width="8.42578125" style="2" customWidth="1"/>
    <col min="6" max="6" width="7.85546875" style="2" customWidth="1"/>
    <col min="7" max="8" width="6.28515625" style="2" customWidth="1"/>
    <col min="9" max="10" width="6.28515625" style="139" customWidth="1"/>
    <col min="11" max="12" width="6.28515625" style="2" customWidth="1"/>
    <col min="13" max="13" width="16" style="2" customWidth="1"/>
    <col min="14" max="16384" width="9.140625" style="2"/>
  </cols>
  <sheetData>
    <row r="1" spans="1:13" ht="15.6" customHeight="1">
      <c r="I1" s="171" t="s">
        <v>132</v>
      </c>
      <c r="J1" s="171"/>
      <c r="K1" s="171"/>
      <c r="L1" s="171"/>
      <c r="M1" s="171"/>
    </row>
    <row r="2" spans="1:13" ht="40.9" customHeight="1">
      <c r="I2" s="191" t="s">
        <v>46</v>
      </c>
      <c r="J2" s="191"/>
      <c r="K2" s="191"/>
      <c r="L2" s="191"/>
      <c r="M2" s="191"/>
    </row>
    <row r="3" spans="1:13" ht="33.75" customHeight="1">
      <c r="B3" s="192" t="s">
        <v>96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ht="15" customHeight="1"/>
    <row r="5" spans="1:13" s="1" customFormat="1" ht="36.75" customHeight="1">
      <c r="A5" s="175" t="s">
        <v>0</v>
      </c>
      <c r="B5" s="175" t="s">
        <v>1</v>
      </c>
      <c r="C5" s="175" t="s">
        <v>50</v>
      </c>
      <c r="D5" s="175" t="s">
        <v>12</v>
      </c>
      <c r="E5" s="175" t="s">
        <v>146</v>
      </c>
      <c r="F5" s="175"/>
      <c r="G5" s="175">
        <v>2024</v>
      </c>
      <c r="H5" s="175"/>
      <c r="I5" s="175"/>
      <c r="J5" s="175"/>
      <c r="K5" s="175" t="s">
        <v>2</v>
      </c>
      <c r="L5" s="175"/>
      <c r="M5" s="175" t="s">
        <v>7</v>
      </c>
    </row>
    <row r="6" spans="1:13" s="1" customFormat="1" ht="33.75" customHeight="1">
      <c r="A6" s="175"/>
      <c r="B6" s="175"/>
      <c r="C6" s="175"/>
      <c r="D6" s="175"/>
      <c r="E6" s="193">
        <v>2023</v>
      </c>
      <c r="F6" s="194"/>
      <c r="G6" s="175" t="s">
        <v>11</v>
      </c>
      <c r="H6" s="175"/>
      <c r="I6" s="176" t="s">
        <v>13</v>
      </c>
      <c r="J6" s="176"/>
      <c r="K6" s="175" t="s">
        <v>5</v>
      </c>
      <c r="L6" s="175" t="s">
        <v>6</v>
      </c>
      <c r="M6" s="175"/>
    </row>
    <row r="7" spans="1:13" s="1" customFormat="1" ht="42" customHeight="1">
      <c r="A7" s="175"/>
      <c r="B7" s="175"/>
      <c r="C7" s="175"/>
      <c r="D7" s="175"/>
      <c r="E7" s="76" t="s">
        <v>3</v>
      </c>
      <c r="F7" s="76" t="s">
        <v>4</v>
      </c>
      <c r="G7" s="12" t="s">
        <v>3</v>
      </c>
      <c r="H7" s="12" t="s">
        <v>4</v>
      </c>
      <c r="I7" s="122" t="s">
        <v>3</v>
      </c>
      <c r="J7" s="122" t="s">
        <v>4</v>
      </c>
      <c r="K7" s="175"/>
      <c r="L7" s="175"/>
      <c r="M7" s="175"/>
    </row>
    <row r="8" spans="1:13" s="1" customFormat="1" ht="35.25" customHeight="1">
      <c r="A8" s="172" t="s">
        <v>154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4"/>
    </row>
    <row r="9" spans="1:13" s="1" customFormat="1" ht="86.25" customHeight="1">
      <c r="A9" s="122"/>
      <c r="B9" s="123" t="s">
        <v>98</v>
      </c>
      <c r="C9" s="122" t="s">
        <v>54</v>
      </c>
      <c r="D9" s="122" t="s">
        <v>99</v>
      </c>
      <c r="E9" s="122">
        <v>60</v>
      </c>
      <c r="F9" s="122">
        <v>60</v>
      </c>
      <c r="G9" s="122">
        <v>60</v>
      </c>
      <c r="H9" s="122">
        <v>0</v>
      </c>
      <c r="I9" s="122">
        <v>60</v>
      </c>
      <c r="J9" s="122">
        <v>60</v>
      </c>
      <c r="K9" s="122">
        <v>60</v>
      </c>
      <c r="L9" s="122">
        <v>60</v>
      </c>
      <c r="M9" s="122"/>
    </row>
    <row r="10" spans="1:13" s="1" customFormat="1" ht="22.5" customHeight="1">
      <c r="A10" s="177" t="s">
        <v>133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s="1" customFormat="1">
      <c r="A11" s="177" t="s">
        <v>155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s="1" customFormat="1" ht="12" customHeight="1">
      <c r="A12" s="31"/>
      <c r="B12" s="66" t="s">
        <v>115</v>
      </c>
      <c r="C12" s="3"/>
      <c r="D12" s="3"/>
      <c r="E12" s="3"/>
      <c r="F12" s="3"/>
      <c r="G12" s="3"/>
      <c r="H12" s="3"/>
      <c r="I12" s="140"/>
      <c r="J12" s="140"/>
      <c r="K12" s="3"/>
      <c r="L12" s="3"/>
      <c r="M12" s="3"/>
    </row>
    <row r="13" spans="1:13" s="1" customFormat="1" ht="12" customHeight="1">
      <c r="A13" s="31"/>
      <c r="B13" s="12" t="s">
        <v>51</v>
      </c>
      <c r="C13" s="12" t="s">
        <v>54</v>
      </c>
      <c r="D13" s="19">
        <v>0.1</v>
      </c>
      <c r="E13" s="19">
        <v>100</v>
      </c>
      <c r="F13" s="76">
        <v>100</v>
      </c>
      <c r="G13" s="19">
        <v>100</v>
      </c>
      <c r="H13" s="19">
        <v>100</v>
      </c>
      <c r="I13" s="122">
        <v>100</v>
      </c>
      <c r="J13" s="122">
        <v>100</v>
      </c>
      <c r="K13" s="12">
        <v>100</v>
      </c>
      <c r="L13" s="12">
        <v>100</v>
      </c>
      <c r="M13" s="12"/>
    </row>
    <row r="14" spans="1:13" ht="85.9" customHeight="1">
      <c r="A14" s="31"/>
      <c r="B14" s="12" t="s">
        <v>52</v>
      </c>
      <c r="C14" s="12" t="s">
        <v>54</v>
      </c>
      <c r="D14" s="12">
        <v>0.1</v>
      </c>
      <c r="E14" s="76">
        <v>32</v>
      </c>
      <c r="F14" s="76">
        <v>32</v>
      </c>
      <c r="G14" s="34">
        <v>32</v>
      </c>
      <c r="H14" s="34">
        <v>32</v>
      </c>
      <c r="I14" s="122">
        <v>32</v>
      </c>
      <c r="J14" s="122">
        <v>32</v>
      </c>
      <c r="K14" s="12">
        <v>32</v>
      </c>
      <c r="L14" s="34">
        <v>32</v>
      </c>
      <c r="M14" s="184"/>
    </row>
    <row r="15" spans="1:13" s="1" customFormat="1">
      <c r="A15" s="31"/>
      <c r="B15" s="12" t="s">
        <v>53</v>
      </c>
      <c r="C15" s="12" t="s">
        <v>54</v>
      </c>
      <c r="D15" s="12">
        <v>0.1</v>
      </c>
      <c r="E15" s="76">
        <v>85</v>
      </c>
      <c r="F15" s="76">
        <v>85</v>
      </c>
      <c r="G15" s="34">
        <v>85</v>
      </c>
      <c r="H15" s="34">
        <v>85</v>
      </c>
      <c r="I15" s="122">
        <v>85</v>
      </c>
      <c r="J15" s="122">
        <v>85</v>
      </c>
      <c r="K15" s="12">
        <v>85</v>
      </c>
      <c r="L15" s="34">
        <v>85</v>
      </c>
      <c r="M15" s="185"/>
    </row>
    <row r="16" spans="1:13" s="1" customFormat="1" ht="96">
      <c r="A16" s="31"/>
      <c r="B16" s="48" t="s">
        <v>97</v>
      </c>
      <c r="C16" s="31"/>
      <c r="D16" s="31"/>
      <c r="E16" s="77"/>
      <c r="F16" s="77"/>
      <c r="G16" s="31"/>
      <c r="H16" s="31"/>
      <c r="I16" s="141"/>
      <c r="J16" s="141"/>
      <c r="K16" s="31"/>
      <c r="L16" s="31"/>
      <c r="M16" s="185"/>
    </row>
    <row r="17" spans="1:13" s="1" customFormat="1">
      <c r="A17" s="31"/>
      <c r="B17" s="12" t="s">
        <v>51</v>
      </c>
      <c r="C17" s="12" t="s">
        <v>54</v>
      </c>
      <c r="D17" s="19">
        <v>0.1</v>
      </c>
      <c r="E17" s="19">
        <v>100</v>
      </c>
      <c r="F17" s="19">
        <v>100</v>
      </c>
      <c r="G17" s="12">
        <v>100</v>
      </c>
      <c r="H17" s="12">
        <v>100</v>
      </c>
      <c r="I17" s="122">
        <v>100</v>
      </c>
      <c r="J17" s="122">
        <v>100</v>
      </c>
      <c r="K17" s="12">
        <v>100</v>
      </c>
      <c r="L17" s="12">
        <v>100</v>
      </c>
      <c r="M17" s="185"/>
    </row>
    <row r="18" spans="1:13" s="30" customFormat="1" ht="99" customHeight="1">
      <c r="A18" s="31"/>
      <c r="B18" s="12" t="s">
        <v>52</v>
      </c>
      <c r="C18" s="12" t="s">
        <v>54</v>
      </c>
      <c r="D18" s="12">
        <v>0.1</v>
      </c>
      <c r="E18" s="76">
        <v>96</v>
      </c>
      <c r="F18" s="76">
        <v>96</v>
      </c>
      <c r="G18" s="34">
        <v>96</v>
      </c>
      <c r="H18" s="34">
        <v>96</v>
      </c>
      <c r="I18" s="122">
        <v>96</v>
      </c>
      <c r="J18" s="122">
        <v>96</v>
      </c>
      <c r="K18" s="12">
        <v>96</v>
      </c>
      <c r="L18" s="34">
        <v>96</v>
      </c>
      <c r="M18" s="185"/>
    </row>
    <row r="19" spans="1:13" s="33" customFormat="1" ht="15.75" customHeight="1">
      <c r="A19" s="31"/>
      <c r="B19" s="12" t="s">
        <v>53</v>
      </c>
      <c r="C19" s="12" t="s">
        <v>54</v>
      </c>
      <c r="D19" s="12">
        <v>0.1</v>
      </c>
      <c r="E19" s="76">
        <v>96</v>
      </c>
      <c r="F19" s="76">
        <v>96</v>
      </c>
      <c r="G19" s="34">
        <v>96</v>
      </c>
      <c r="H19" s="34">
        <v>96</v>
      </c>
      <c r="I19" s="122">
        <v>96</v>
      </c>
      <c r="J19" s="122">
        <v>96</v>
      </c>
      <c r="K19" s="12">
        <v>96</v>
      </c>
      <c r="L19" s="34">
        <v>96</v>
      </c>
      <c r="M19" s="186"/>
    </row>
    <row r="20" spans="1:13" s="33" customFormat="1" ht="28.5" customHeight="1">
      <c r="A20" s="178" t="s">
        <v>100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80"/>
    </row>
    <row r="21" spans="1:13" s="33" customFormat="1" ht="28.5" customHeight="1">
      <c r="A21" s="195" t="s">
        <v>156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7"/>
    </row>
    <row r="22" spans="1:13" s="1" customFormat="1" ht="60">
      <c r="A22" s="68"/>
      <c r="B22" s="49" t="s">
        <v>114</v>
      </c>
      <c r="C22" s="136" t="s">
        <v>54</v>
      </c>
      <c r="D22" s="46"/>
      <c r="E22" s="76">
        <v>6.5</v>
      </c>
      <c r="F22" s="76">
        <v>6.5</v>
      </c>
      <c r="G22" s="50">
        <v>6.5</v>
      </c>
      <c r="H22" s="50">
        <v>0</v>
      </c>
      <c r="I22" s="142">
        <v>6.5</v>
      </c>
      <c r="J22" s="142">
        <v>6.5</v>
      </c>
      <c r="K22" s="50">
        <v>6.5</v>
      </c>
      <c r="L22" s="50">
        <v>6.5</v>
      </c>
      <c r="M22" s="184"/>
    </row>
    <row r="23" spans="1:13" ht="70.5" customHeight="1">
      <c r="A23" s="31"/>
      <c r="B23" s="51" t="s">
        <v>104</v>
      </c>
      <c r="C23" s="136" t="s">
        <v>54</v>
      </c>
      <c r="D23" s="46"/>
      <c r="E23" s="76">
        <v>1</v>
      </c>
      <c r="F23" s="76">
        <v>1</v>
      </c>
      <c r="G23" s="50">
        <v>1</v>
      </c>
      <c r="H23" s="46">
        <v>0</v>
      </c>
      <c r="I23" s="122">
        <v>1</v>
      </c>
      <c r="J23" s="122">
        <v>1</v>
      </c>
      <c r="K23" s="46">
        <v>1</v>
      </c>
      <c r="L23" s="46">
        <v>1</v>
      </c>
      <c r="M23" s="185"/>
    </row>
    <row r="24" spans="1:13" s="47" customFormat="1" ht="67.5" customHeight="1">
      <c r="A24" s="31"/>
      <c r="B24" s="49" t="s">
        <v>105</v>
      </c>
      <c r="C24" s="136" t="s">
        <v>54</v>
      </c>
      <c r="D24" s="46"/>
      <c r="E24" s="76">
        <v>65</v>
      </c>
      <c r="F24" s="76">
        <v>65</v>
      </c>
      <c r="G24" s="50">
        <v>65</v>
      </c>
      <c r="H24" s="46">
        <v>0</v>
      </c>
      <c r="I24" s="122">
        <v>65</v>
      </c>
      <c r="J24" s="122">
        <v>65</v>
      </c>
      <c r="K24" s="46">
        <v>65</v>
      </c>
      <c r="L24" s="46">
        <v>65</v>
      </c>
      <c r="M24" s="185"/>
    </row>
    <row r="25" spans="1:13" s="47" customFormat="1" ht="48">
      <c r="A25" s="31"/>
      <c r="B25" s="49" t="s">
        <v>106</v>
      </c>
      <c r="C25" s="136" t="s">
        <v>54</v>
      </c>
      <c r="D25" s="46"/>
      <c r="E25" s="76">
        <v>90</v>
      </c>
      <c r="F25" s="76">
        <v>90</v>
      </c>
      <c r="G25" s="50">
        <v>90</v>
      </c>
      <c r="H25" s="46">
        <v>0</v>
      </c>
      <c r="I25" s="122">
        <v>90</v>
      </c>
      <c r="J25" s="122">
        <v>90</v>
      </c>
      <c r="K25" s="46">
        <v>90</v>
      </c>
      <c r="L25" s="46">
        <v>90</v>
      </c>
      <c r="M25" s="185"/>
    </row>
    <row r="26" spans="1:13" s="47" customFormat="1" ht="36">
      <c r="A26" s="31"/>
      <c r="B26" s="49" t="s">
        <v>107</v>
      </c>
      <c r="C26" s="136" t="s">
        <v>54</v>
      </c>
      <c r="D26" s="46"/>
      <c r="E26" s="76">
        <v>92</v>
      </c>
      <c r="F26" s="76">
        <v>92</v>
      </c>
      <c r="G26" s="50">
        <v>92</v>
      </c>
      <c r="H26" s="46">
        <v>0</v>
      </c>
      <c r="I26" s="122">
        <v>92</v>
      </c>
      <c r="J26" s="122">
        <v>92</v>
      </c>
      <c r="K26" s="46">
        <v>92</v>
      </c>
      <c r="L26" s="46">
        <v>92</v>
      </c>
      <c r="M26" s="185"/>
    </row>
    <row r="27" spans="1:13" s="47" customFormat="1" ht="36">
      <c r="A27" s="31"/>
      <c r="B27" s="49" t="s">
        <v>108</v>
      </c>
      <c r="C27" s="46"/>
      <c r="D27" s="46"/>
      <c r="E27" s="76">
        <v>92</v>
      </c>
      <c r="F27" s="76">
        <v>92</v>
      </c>
      <c r="G27" s="50">
        <v>92</v>
      </c>
      <c r="H27" s="46">
        <v>0</v>
      </c>
      <c r="I27" s="122">
        <v>92</v>
      </c>
      <c r="J27" s="122">
        <v>92</v>
      </c>
      <c r="K27" s="46">
        <v>92</v>
      </c>
      <c r="L27" s="46">
        <v>92</v>
      </c>
      <c r="M27" s="186"/>
    </row>
    <row r="28" spans="1:13" s="47" customFormat="1">
      <c r="A28" s="67"/>
      <c r="B28" s="188" t="s">
        <v>109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90"/>
    </row>
    <row r="29" spans="1:13" s="47" customFormat="1">
      <c r="A29" s="31"/>
      <c r="B29" s="188" t="s">
        <v>110</v>
      </c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90"/>
    </row>
    <row r="30" spans="1:13" s="47" customFormat="1" ht="36" customHeight="1">
      <c r="A30" s="182"/>
      <c r="B30" s="183" t="s">
        <v>134</v>
      </c>
      <c r="C30" s="175" t="s">
        <v>111</v>
      </c>
      <c r="D30" s="175"/>
      <c r="E30" s="52">
        <v>2</v>
      </c>
      <c r="F30" s="52">
        <v>2</v>
      </c>
      <c r="G30" s="52">
        <v>2</v>
      </c>
      <c r="H30" s="52">
        <v>0</v>
      </c>
      <c r="I30" s="143">
        <v>2</v>
      </c>
      <c r="J30" s="143">
        <v>2</v>
      </c>
      <c r="K30" s="52">
        <v>2</v>
      </c>
      <c r="L30" s="52">
        <v>2</v>
      </c>
      <c r="M30" s="54"/>
    </row>
    <row r="31" spans="1:13" s="47" customFormat="1" ht="14.25" customHeight="1">
      <c r="A31" s="182"/>
      <c r="B31" s="183"/>
      <c r="C31" s="175"/>
      <c r="D31" s="175"/>
      <c r="E31" s="76">
        <v>2</v>
      </c>
      <c r="F31" s="76">
        <v>2</v>
      </c>
      <c r="G31" s="76">
        <v>2</v>
      </c>
      <c r="H31" s="76">
        <v>0</v>
      </c>
      <c r="I31" s="122">
        <v>2</v>
      </c>
      <c r="J31" s="122">
        <v>2</v>
      </c>
      <c r="K31" s="46">
        <v>2</v>
      </c>
      <c r="L31" s="46">
        <v>2</v>
      </c>
      <c r="M31" s="54"/>
    </row>
    <row r="32" spans="1:13" s="47" customFormat="1" ht="14.25" customHeight="1">
      <c r="A32" s="182"/>
      <c r="B32" s="183"/>
      <c r="C32" s="175"/>
      <c r="D32" s="175"/>
      <c r="E32" s="53">
        <v>1</v>
      </c>
      <c r="F32" s="53">
        <v>1</v>
      </c>
      <c r="G32" s="53">
        <v>1</v>
      </c>
      <c r="H32" s="53">
        <v>0</v>
      </c>
      <c r="I32" s="144">
        <v>1</v>
      </c>
      <c r="J32" s="144">
        <v>1</v>
      </c>
      <c r="K32" s="53">
        <v>1</v>
      </c>
      <c r="L32" s="53">
        <v>1</v>
      </c>
      <c r="M32" s="54"/>
    </row>
    <row r="33" spans="1:14" s="47" customFormat="1" ht="24">
      <c r="A33" s="31"/>
      <c r="B33" s="51" t="s">
        <v>112</v>
      </c>
      <c r="C33" s="46" t="s">
        <v>54</v>
      </c>
      <c r="D33" s="46"/>
      <c r="E33" s="76">
        <v>17.5</v>
      </c>
      <c r="F33" s="76">
        <v>17.5</v>
      </c>
      <c r="G33" s="76">
        <v>17.5</v>
      </c>
      <c r="H33" s="76">
        <v>0</v>
      </c>
      <c r="I33" s="122">
        <v>17.5</v>
      </c>
      <c r="J33" s="122">
        <v>17.5</v>
      </c>
      <c r="K33" s="46">
        <v>17.5</v>
      </c>
      <c r="L33" s="46">
        <v>17.5</v>
      </c>
      <c r="M33" s="54"/>
    </row>
    <row r="34" spans="1:14" s="47" customFormat="1" ht="36">
      <c r="A34" s="31"/>
      <c r="B34" s="51" t="s">
        <v>113</v>
      </c>
      <c r="C34" s="46" t="s">
        <v>54</v>
      </c>
      <c r="D34" s="46"/>
      <c r="E34" s="76">
        <v>57.5</v>
      </c>
      <c r="F34" s="76">
        <v>57.5</v>
      </c>
      <c r="G34" s="76">
        <v>57.5</v>
      </c>
      <c r="H34" s="76">
        <v>0</v>
      </c>
      <c r="I34" s="122">
        <v>57.5</v>
      </c>
      <c r="J34" s="122">
        <v>57.5</v>
      </c>
      <c r="K34" s="46">
        <v>57.5</v>
      </c>
      <c r="L34" s="46">
        <v>57.5</v>
      </c>
      <c r="M34" s="54"/>
    </row>
    <row r="35" spans="1:14" s="118" customFormat="1" ht="12.75" customHeight="1">
      <c r="B35" s="198" t="s">
        <v>157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1:14" s="118" customFormat="1" ht="12.75" customHeight="1">
      <c r="A36" s="182" t="s">
        <v>158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</row>
    <row r="37" spans="1:14" s="118" customFormat="1" ht="76.5">
      <c r="A37" s="119"/>
      <c r="B37" s="124" t="s">
        <v>159</v>
      </c>
      <c r="C37" s="120" t="s">
        <v>54</v>
      </c>
      <c r="D37" s="120"/>
      <c r="E37" s="120">
        <v>100</v>
      </c>
      <c r="F37" s="120">
        <v>100</v>
      </c>
      <c r="G37" s="120">
        <v>100</v>
      </c>
      <c r="H37" s="120">
        <v>100</v>
      </c>
      <c r="I37" s="122">
        <v>100</v>
      </c>
      <c r="J37" s="122">
        <v>100</v>
      </c>
      <c r="K37" s="120">
        <v>100</v>
      </c>
      <c r="L37" s="120">
        <v>100</v>
      </c>
      <c r="M37" s="125"/>
    </row>
    <row r="38" spans="1:14" s="118" customFormat="1" ht="12" customHeight="1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</row>
    <row r="39" spans="1:14" s="118" customFormat="1" ht="12.75" customHeight="1">
      <c r="A39" s="182" t="s">
        <v>160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</row>
    <row r="40" spans="1:14" s="47" customFormat="1" ht="56.25" customHeight="1">
      <c r="A40" s="278"/>
      <c r="B40" s="279" t="s">
        <v>150</v>
      </c>
      <c r="C40" s="280" t="s">
        <v>54</v>
      </c>
      <c r="D40" s="281"/>
      <c r="E40" s="281">
        <v>100</v>
      </c>
      <c r="F40" s="281">
        <v>100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/>
      <c r="N40" s="170" t="s">
        <v>172</v>
      </c>
    </row>
    <row r="41" spans="1:14" s="47" customFormat="1" ht="39" customHeight="1">
      <c r="A41" s="29"/>
      <c r="B41" s="69" t="s">
        <v>137</v>
      </c>
      <c r="C41" s="69"/>
      <c r="D41" s="69"/>
      <c r="E41" s="69"/>
      <c r="F41" s="69"/>
      <c r="G41" s="69"/>
      <c r="H41" s="69"/>
      <c r="I41" s="134" t="s">
        <v>102</v>
      </c>
      <c r="J41" s="139"/>
      <c r="K41" s="2"/>
      <c r="L41" s="2"/>
      <c r="M41" s="2"/>
    </row>
    <row r="42" spans="1:14" s="47" customFormat="1" ht="15.75">
      <c r="A42" s="29"/>
      <c r="B42" s="69"/>
      <c r="C42" s="69"/>
      <c r="D42" s="69"/>
      <c r="E42" s="69"/>
      <c r="F42" s="69"/>
      <c r="G42" s="69"/>
      <c r="H42" s="69"/>
      <c r="I42" s="134"/>
      <c r="J42" s="139"/>
      <c r="K42" s="181"/>
      <c r="L42" s="181"/>
      <c r="M42" s="181"/>
    </row>
    <row r="43" spans="1:14" ht="15.75">
      <c r="A43" s="65"/>
      <c r="B43" s="69"/>
      <c r="C43" s="69"/>
      <c r="D43" s="69"/>
      <c r="E43" s="69"/>
      <c r="F43" s="69"/>
      <c r="G43" s="69"/>
      <c r="H43" s="69"/>
      <c r="I43" s="134"/>
      <c r="J43" s="145"/>
      <c r="K43" s="199"/>
      <c r="L43" s="199"/>
      <c r="M43" s="199"/>
    </row>
    <row r="45" spans="1:14" s="65" customFormat="1" ht="9.6" customHeight="1">
      <c r="A45" s="2"/>
      <c r="B45" s="2"/>
      <c r="C45" s="2"/>
      <c r="D45" s="2"/>
      <c r="E45" s="2"/>
      <c r="F45" s="2"/>
      <c r="G45" s="2"/>
      <c r="H45" s="2"/>
      <c r="I45" s="139"/>
      <c r="J45" s="139"/>
      <c r="K45" s="2"/>
      <c r="L45" s="2"/>
      <c r="M45" s="2"/>
    </row>
    <row r="46" spans="1:14" ht="15.75" customHeight="1"/>
    <row r="47" spans="1:14">
      <c r="A47" s="187" t="s">
        <v>170</v>
      </c>
      <c r="B47" s="187"/>
    </row>
    <row r="48" spans="1:14">
      <c r="A48" s="187"/>
      <c r="B48" s="187"/>
    </row>
  </sheetData>
  <mergeCells count="36">
    <mergeCell ref="A47:B48"/>
    <mergeCell ref="B29:M29"/>
    <mergeCell ref="B28:M28"/>
    <mergeCell ref="I2:M2"/>
    <mergeCell ref="B3:M3"/>
    <mergeCell ref="B5:B7"/>
    <mergeCell ref="G5:J5"/>
    <mergeCell ref="E5:F5"/>
    <mergeCell ref="K5:L5"/>
    <mergeCell ref="G6:H6"/>
    <mergeCell ref="K6:K7"/>
    <mergeCell ref="L6:L7"/>
    <mergeCell ref="E6:F6"/>
    <mergeCell ref="A21:M21"/>
    <mergeCell ref="B35:M35"/>
    <mergeCell ref="K43:M43"/>
    <mergeCell ref="A10:M10"/>
    <mergeCell ref="A11:M11"/>
    <mergeCell ref="A20:M20"/>
    <mergeCell ref="K42:M42"/>
    <mergeCell ref="A30:A32"/>
    <mergeCell ref="B30:B32"/>
    <mergeCell ref="C30:C32"/>
    <mergeCell ref="D30:D32"/>
    <mergeCell ref="A36:M36"/>
    <mergeCell ref="A38:M38"/>
    <mergeCell ref="A39:M39"/>
    <mergeCell ref="M14:M19"/>
    <mergeCell ref="M22:M27"/>
    <mergeCell ref="I1:M1"/>
    <mergeCell ref="A8:M8"/>
    <mergeCell ref="A5:A7"/>
    <mergeCell ref="D5:D7"/>
    <mergeCell ref="M5:M7"/>
    <mergeCell ref="I6:J6"/>
    <mergeCell ref="C5:C7"/>
  </mergeCells>
  <phoneticPr fontId="1" type="noConversion"/>
  <pageMargins left="0.74803149606299213" right="0.23622047244094491" top="0.23622047244094491" bottom="0.27559055118110237" header="0.15748031496062992" footer="0.15748031496062992"/>
  <pageSetup paperSize="9" fitToHeight="0" orientation="landscape" r:id="rId1"/>
  <headerFooter alignWithMargins="0"/>
  <rowBreaks count="2" manualBreakCount="2">
    <brk id="15" max="13" man="1"/>
    <brk id="26" max="13" man="1"/>
  </rowBreaks>
  <colBreaks count="1" manualBreakCount="1">
    <brk id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2"/>
  <sheetViews>
    <sheetView view="pageBreakPreview" topLeftCell="A6" zoomScale="70" zoomScaleNormal="80" zoomScaleSheetLayoutView="70" workbookViewId="0">
      <pane xSplit="9" ySplit="5" topLeftCell="J11" activePane="bottomRight" state="frozen"/>
      <selection activeCell="A6" sqref="A6"/>
      <selection pane="topRight" activeCell="J6" sqref="J6"/>
      <selection pane="bottomLeft" activeCell="A11" sqref="A11"/>
      <selection pane="bottomRight" activeCell="H77" sqref="H77"/>
    </sheetView>
  </sheetViews>
  <sheetFormatPr defaultRowHeight="12.75"/>
  <cols>
    <col min="1" max="1" width="17.85546875" customWidth="1"/>
    <col min="2" max="2" width="29.140625" customWidth="1"/>
    <col min="3" max="3" width="23.140625" customWidth="1"/>
    <col min="4" max="5" width="5.85546875" customWidth="1"/>
    <col min="6" max="6" width="13.85546875" customWidth="1"/>
    <col min="7" max="7" width="5.85546875" customWidth="1"/>
    <col min="8" max="9" width="13.28515625" bestFit="1" customWidth="1"/>
    <col min="10" max="10" width="13.42578125" style="64" customWidth="1"/>
    <col min="11" max="11" width="13.28515625" style="64" bestFit="1" customWidth="1"/>
    <col min="12" max="12" width="15" style="106" bestFit="1" customWidth="1"/>
    <col min="13" max="13" width="16.7109375" style="106" customWidth="1"/>
    <col min="14" max="15" width="13.140625" style="106" bestFit="1" customWidth="1"/>
    <col min="16" max="16" width="22.7109375" customWidth="1"/>
    <col min="17" max="17" width="19.5703125" customWidth="1"/>
  </cols>
  <sheetData>
    <row r="1" spans="1:17" ht="15.75">
      <c r="N1" s="171" t="s">
        <v>21</v>
      </c>
      <c r="O1" s="171"/>
      <c r="P1" s="171"/>
    </row>
    <row r="2" spans="1:17" ht="48" customHeight="1">
      <c r="N2" s="231" t="s">
        <v>46</v>
      </c>
      <c r="O2" s="231"/>
      <c r="P2" s="231"/>
    </row>
    <row r="4" spans="1:17" ht="35.25" customHeight="1">
      <c r="A4" s="232" t="s">
        <v>138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6" spans="1:17" s="13" customFormat="1" ht="55.5" customHeight="1">
      <c r="A6" s="222" t="s">
        <v>45</v>
      </c>
      <c r="B6" s="222" t="s">
        <v>25</v>
      </c>
      <c r="C6" s="222" t="s">
        <v>43</v>
      </c>
      <c r="D6" s="222" t="s">
        <v>15</v>
      </c>
      <c r="E6" s="222"/>
      <c r="F6" s="222"/>
      <c r="G6" s="222"/>
      <c r="H6" s="203" t="s">
        <v>164</v>
      </c>
      <c r="I6" s="204"/>
      <c r="J6" s="215" t="s">
        <v>165</v>
      </c>
      <c r="K6" s="216"/>
      <c r="L6" s="216"/>
      <c r="M6" s="217"/>
      <c r="N6" s="209" t="s">
        <v>2</v>
      </c>
      <c r="O6" s="210"/>
      <c r="P6" s="222" t="s">
        <v>24</v>
      </c>
    </row>
    <row r="7" spans="1:17" s="13" customFormat="1" ht="19.5" customHeight="1">
      <c r="A7" s="222"/>
      <c r="B7" s="222"/>
      <c r="C7" s="222"/>
      <c r="D7" s="222" t="s">
        <v>16</v>
      </c>
      <c r="E7" s="222" t="s">
        <v>20</v>
      </c>
      <c r="F7" s="222" t="s">
        <v>17</v>
      </c>
      <c r="G7" s="222" t="s">
        <v>18</v>
      </c>
      <c r="H7" s="205"/>
      <c r="I7" s="206"/>
      <c r="J7" s="218"/>
      <c r="K7" s="219"/>
      <c r="L7" s="219"/>
      <c r="M7" s="220"/>
      <c r="N7" s="211"/>
      <c r="O7" s="212"/>
      <c r="P7" s="222"/>
    </row>
    <row r="8" spans="1:17" s="13" customFormat="1" ht="30" customHeight="1">
      <c r="A8" s="222"/>
      <c r="B8" s="222"/>
      <c r="C8" s="222"/>
      <c r="D8" s="222"/>
      <c r="E8" s="222"/>
      <c r="F8" s="222"/>
      <c r="G8" s="222"/>
      <c r="H8" s="207"/>
      <c r="I8" s="208"/>
      <c r="J8" s="221" t="s">
        <v>11</v>
      </c>
      <c r="K8" s="221"/>
      <c r="L8" s="221" t="s">
        <v>13</v>
      </c>
      <c r="M8" s="221"/>
      <c r="N8" s="213"/>
      <c r="O8" s="214"/>
      <c r="P8" s="222"/>
    </row>
    <row r="9" spans="1:17" s="13" customFormat="1" ht="32.25" customHeight="1">
      <c r="A9" s="222"/>
      <c r="B9" s="222"/>
      <c r="C9" s="222"/>
      <c r="D9" s="222"/>
      <c r="E9" s="222"/>
      <c r="F9" s="222"/>
      <c r="G9" s="222"/>
      <c r="H9" s="75" t="s">
        <v>3</v>
      </c>
      <c r="I9" s="75" t="s">
        <v>4</v>
      </c>
      <c r="J9" s="138" t="s">
        <v>3</v>
      </c>
      <c r="K9" s="138" t="s">
        <v>4</v>
      </c>
      <c r="L9" s="154" t="s">
        <v>3</v>
      </c>
      <c r="M9" s="154" t="s">
        <v>4</v>
      </c>
      <c r="N9" s="138" t="s">
        <v>5</v>
      </c>
      <c r="O9" s="138" t="s">
        <v>6</v>
      </c>
      <c r="P9" s="222"/>
    </row>
    <row r="10" spans="1:17" s="13" customFormat="1" ht="25.5">
      <c r="A10" s="228" t="s">
        <v>49</v>
      </c>
      <c r="B10" s="225" t="s">
        <v>95</v>
      </c>
      <c r="C10" s="32" t="s">
        <v>19</v>
      </c>
      <c r="D10" s="45"/>
      <c r="E10" s="45"/>
      <c r="F10" s="45"/>
      <c r="G10" s="45"/>
      <c r="H10" s="78">
        <f t="shared" ref="H10:M10" si="0">H12+H13</f>
        <v>52694.116999999991</v>
      </c>
      <c r="I10" s="78">
        <f t="shared" si="0"/>
        <v>49092.350999999995</v>
      </c>
      <c r="J10" s="83">
        <f t="shared" si="0"/>
        <v>109449.046</v>
      </c>
      <c r="K10" s="83">
        <f t="shared" si="0"/>
        <v>17732.39</v>
      </c>
      <c r="L10" s="83">
        <f t="shared" si="0"/>
        <v>121713.23963999999</v>
      </c>
      <c r="M10" s="83">
        <f t="shared" si="0"/>
        <v>118938.98961999998</v>
      </c>
      <c r="N10" s="83">
        <f>N14+N63+N90</f>
        <v>37869.199999999997</v>
      </c>
      <c r="O10" s="83">
        <f>O14+O54+O63+O90</f>
        <v>37869.199999999997</v>
      </c>
      <c r="P10" s="79"/>
      <c r="Q10" s="94"/>
    </row>
    <row r="11" spans="1:17" s="13" customFormat="1">
      <c r="A11" s="229"/>
      <c r="B11" s="226"/>
      <c r="C11" s="25" t="s">
        <v>44</v>
      </c>
      <c r="D11" s="14"/>
      <c r="E11" s="14"/>
      <c r="F11" s="14"/>
      <c r="G11" s="14"/>
      <c r="H11" s="80"/>
      <c r="I11" s="81"/>
      <c r="J11" s="82"/>
      <c r="K11" s="82"/>
      <c r="L11" s="83"/>
      <c r="M11" s="86"/>
      <c r="N11" s="86"/>
      <c r="O11" s="86"/>
      <c r="P11" s="80"/>
    </row>
    <row r="12" spans="1:17" s="13" customFormat="1" ht="32.25" customHeight="1">
      <c r="A12" s="229"/>
      <c r="B12" s="226"/>
      <c r="C12" s="26" t="s">
        <v>141</v>
      </c>
      <c r="D12" s="14"/>
      <c r="E12" s="14"/>
      <c r="F12" s="14"/>
      <c r="G12" s="14"/>
      <c r="H12" s="80">
        <f>H24+H70+H72+H77+H78+H90+H92</f>
        <v>51310.361999999994</v>
      </c>
      <c r="I12" s="109">
        <f>I14+I54+I70+I72+I77+I78+I90+I92</f>
        <v>47708.611999999994</v>
      </c>
      <c r="J12" s="86">
        <f>J24+J56+J70+J72+J76+J77+J78+J90</f>
        <v>109449.046</v>
      </c>
      <c r="K12" s="86">
        <f>K14+K54+K66+K68+K70+K72+K77+K78+K85+K90</f>
        <v>17732.39</v>
      </c>
      <c r="L12" s="86">
        <f>L14+L54++L63+L90+L92-L80</f>
        <v>121713.23963999999</v>
      </c>
      <c r="M12" s="86">
        <f>M14+M54++M63+M90+M92-M80</f>
        <v>118938.98961999998</v>
      </c>
      <c r="N12" s="86">
        <f>N14+N63+N90</f>
        <v>37869.199999999997</v>
      </c>
      <c r="O12" s="86">
        <f>O14+O66+O68+O70+O72+O74+O77+O78+O85+O90</f>
        <v>37869.199999999997</v>
      </c>
      <c r="P12" s="80"/>
    </row>
    <row r="13" spans="1:17" s="13" customFormat="1" ht="13.5" customHeight="1">
      <c r="A13" s="230"/>
      <c r="B13" s="227"/>
      <c r="C13" s="26" t="s">
        <v>144</v>
      </c>
      <c r="D13" s="14"/>
      <c r="E13" s="14"/>
      <c r="F13" s="14"/>
      <c r="G13" s="14"/>
      <c r="H13" s="80">
        <f>H81+H82+H83+H84</f>
        <v>1383.7550000000001</v>
      </c>
      <c r="I13" s="80">
        <f>I81+I82+I83+I84</f>
        <v>1383.739</v>
      </c>
      <c r="J13" s="86">
        <f>J80+J81+J82+J83+J84+J85</f>
        <v>0</v>
      </c>
      <c r="K13" s="86">
        <f t="shared" ref="K13" si="1">K80+K81+K82+K83+K84+K85</f>
        <v>0</v>
      </c>
      <c r="L13" s="86">
        <f>J13</f>
        <v>0</v>
      </c>
      <c r="M13" s="86">
        <f t="shared" ref="M13" si="2">M80+M81+M82+M83+M84+M85</f>
        <v>0</v>
      </c>
      <c r="N13" s="86">
        <f t="shared" ref="N13:O13" si="3">N80</f>
        <v>0</v>
      </c>
      <c r="O13" s="86">
        <f t="shared" si="3"/>
        <v>0</v>
      </c>
      <c r="P13" s="80"/>
    </row>
    <row r="14" spans="1:17" s="13" customFormat="1" ht="25.5" customHeight="1">
      <c r="A14" s="200" t="s">
        <v>23</v>
      </c>
      <c r="B14" s="200" t="s">
        <v>153</v>
      </c>
      <c r="C14" s="35" t="s">
        <v>19</v>
      </c>
      <c r="D14" s="21"/>
      <c r="E14" s="21"/>
      <c r="F14" s="21"/>
      <c r="G14" s="21"/>
      <c r="H14" s="83">
        <f>H16+H20+H24</f>
        <v>200</v>
      </c>
      <c r="I14" s="78">
        <f>I24+I20</f>
        <v>200</v>
      </c>
      <c r="J14" s="83">
        <f>J20+J24</f>
        <v>200</v>
      </c>
      <c r="K14" s="83">
        <v>0</v>
      </c>
      <c r="L14" s="83">
        <f>L20+L24</f>
        <v>200</v>
      </c>
      <c r="M14" s="83">
        <f>M20+M24</f>
        <v>200</v>
      </c>
      <c r="N14" s="83">
        <f>N20+N24+N56</f>
        <v>200</v>
      </c>
      <c r="O14" s="83">
        <f>O20+O24+O56</f>
        <v>200</v>
      </c>
      <c r="P14" s="84"/>
    </row>
    <row r="15" spans="1:17" s="13" customFormat="1">
      <c r="A15" s="201"/>
      <c r="B15" s="201"/>
      <c r="C15" s="35" t="s">
        <v>44</v>
      </c>
      <c r="D15" s="21"/>
      <c r="E15" s="21"/>
      <c r="F15" s="21"/>
      <c r="G15" s="21"/>
      <c r="H15" s="85"/>
      <c r="I15" s="109"/>
      <c r="J15" s="86"/>
      <c r="K15" s="86"/>
      <c r="L15" s="83"/>
      <c r="M15" s="86"/>
      <c r="N15" s="86"/>
      <c r="O15" s="86"/>
      <c r="P15" s="84"/>
    </row>
    <row r="16" spans="1:17" s="13" customFormat="1" ht="0.75" customHeight="1">
      <c r="A16" s="201"/>
      <c r="B16" s="201"/>
      <c r="C16" s="27" t="s">
        <v>19</v>
      </c>
      <c r="D16" s="21" t="s">
        <v>57</v>
      </c>
      <c r="E16" s="21" t="s">
        <v>58</v>
      </c>
      <c r="F16" s="21" t="s">
        <v>67</v>
      </c>
      <c r="G16" s="21" t="s">
        <v>59</v>
      </c>
      <c r="H16" s="86"/>
      <c r="I16" s="146">
        <v>0</v>
      </c>
      <c r="J16" s="107">
        <v>0</v>
      </c>
      <c r="K16" s="107">
        <v>0</v>
      </c>
      <c r="L16" s="83">
        <f t="shared" ref="L16:L53" si="4">J16</f>
        <v>0</v>
      </c>
      <c r="M16" s="86">
        <v>0</v>
      </c>
      <c r="N16" s="107">
        <v>0</v>
      </c>
      <c r="O16" s="107">
        <v>0</v>
      </c>
      <c r="P16" s="84"/>
    </row>
    <row r="17" spans="1:16" s="13" customFormat="1" ht="12.75" hidden="1" customHeight="1">
      <c r="A17" s="201"/>
      <c r="B17" s="201"/>
      <c r="C17" s="28" t="s">
        <v>44</v>
      </c>
      <c r="D17" s="21"/>
      <c r="E17" s="21"/>
      <c r="F17" s="21"/>
      <c r="G17" s="21"/>
      <c r="H17" s="86"/>
      <c r="I17" s="146">
        <v>0</v>
      </c>
      <c r="J17" s="107">
        <v>0</v>
      </c>
      <c r="K17" s="107">
        <v>0</v>
      </c>
      <c r="L17" s="83">
        <f t="shared" si="4"/>
        <v>0</v>
      </c>
      <c r="M17" s="86">
        <v>0</v>
      </c>
      <c r="N17" s="107">
        <v>0</v>
      </c>
      <c r="O17" s="107">
        <v>0</v>
      </c>
      <c r="P17" s="84"/>
    </row>
    <row r="18" spans="1:16" s="20" customFormat="1" ht="12.75" hidden="1" customHeight="1">
      <c r="A18" s="201"/>
      <c r="B18" s="201"/>
      <c r="C18" s="24"/>
      <c r="D18" s="21"/>
      <c r="E18" s="21"/>
      <c r="F18" s="21"/>
      <c r="G18" s="21"/>
      <c r="H18" s="86"/>
      <c r="I18" s="147">
        <v>0</v>
      </c>
      <c r="J18" s="107">
        <v>0</v>
      </c>
      <c r="K18" s="107">
        <v>0</v>
      </c>
      <c r="L18" s="83">
        <f t="shared" si="4"/>
        <v>0</v>
      </c>
      <c r="M18" s="86">
        <v>0</v>
      </c>
      <c r="N18" s="107">
        <v>0</v>
      </c>
      <c r="O18" s="107">
        <v>0</v>
      </c>
      <c r="P18" s="87"/>
    </row>
    <row r="19" spans="1:16" s="20" customFormat="1" ht="29.25" hidden="1" customHeight="1">
      <c r="A19" s="201"/>
      <c r="B19" s="201"/>
      <c r="C19" s="24"/>
      <c r="D19" s="21"/>
      <c r="E19" s="21"/>
      <c r="F19" s="21"/>
      <c r="G19" s="21"/>
      <c r="H19" s="86"/>
      <c r="I19" s="147">
        <v>0</v>
      </c>
      <c r="J19" s="107">
        <v>0</v>
      </c>
      <c r="K19" s="107">
        <v>0</v>
      </c>
      <c r="L19" s="83">
        <f t="shared" si="4"/>
        <v>0</v>
      </c>
      <c r="M19" s="86">
        <v>0</v>
      </c>
      <c r="N19" s="107">
        <v>0</v>
      </c>
      <c r="O19" s="107">
        <v>0</v>
      </c>
      <c r="P19" s="87"/>
    </row>
    <row r="20" spans="1:16" s="20" customFormat="1" ht="30.75" customHeight="1">
      <c r="A20" s="201"/>
      <c r="B20" s="201"/>
      <c r="C20" s="27" t="s">
        <v>141</v>
      </c>
      <c r="D20" s="21" t="s">
        <v>57</v>
      </c>
      <c r="E20" s="21" t="s">
        <v>58</v>
      </c>
      <c r="F20" s="21" t="s">
        <v>142</v>
      </c>
      <c r="G20" s="21" t="s">
        <v>86</v>
      </c>
      <c r="H20" s="86">
        <v>0</v>
      </c>
      <c r="I20" s="147">
        <v>0</v>
      </c>
      <c r="J20" s="107">
        <v>0</v>
      </c>
      <c r="K20" s="107">
        <v>0</v>
      </c>
      <c r="L20" s="86">
        <v>0</v>
      </c>
      <c r="M20" s="86">
        <v>0</v>
      </c>
      <c r="N20" s="107">
        <v>0</v>
      </c>
      <c r="O20" s="107">
        <v>0</v>
      </c>
      <c r="P20" s="87"/>
    </row>
    <row r="21" spans="1:16" s="20" customFormat="1" ht="33" hidden="1" customHeight="1">
      <c r="A21" s="201"/>
      <c r="B21" s="201"/>
      <c r="C21" s="28" t="s">
        <v>44</v>
      </c>
      <c r="D21" s="21" t="s">
        <v>57</v>
      </c>
      <c r="E21" s="21" t="s">
        <v>70</v>
      </c>
      <c r="F21" s="21" t="s">
        <v>69</v>
      </c>
      <c r="G21" s="21" t="s">
        <v>66</v>
      </c>
      <c r="H21" s="86"/>
      <c r="I21" s="147">
        <v>0</v>
      </c>
      <c r="J21" s="107">
        <v>0</v>
      </c>
      <c r="K21" s="107">
        <v>0</v>
      </c>
      <c r="L21" s="86">
        <f t="shared" si="4"/>
        <v>0</v>
      </c>
      <c r="M21" s="86">
        <v>0</v>
      </c>
      <c r="N21" s="107">
        <v>0</v>
      </c>
      <c r="O21" s="107">
        <v>0</v>
      </c>
      <c r="P21" s="87"/>
    </row>
    <row r="22" spans="1:16" s="20" customFormat="1" ht="33" hidden="1" customHeight="1">
      <c r="A22" s="201"/>
      <c r="B22" s="201"/>
      <c r="C22" s="24"/>
      <c r="D22" s="21" t="s">
        <v>64</v>
      </c>
      <c r="E22" s="21" t="s">
        <v>65</v>
      </c>
      <c r="F22" s="21" t="s">
        <v>69</v>
      </c>
      <c r="G22" s="21" t="s">
        <v>66</v>
      </c>
      <c r="H22" s="86"/>
      <c r="I22" s="147">
        <v>0</v>
      </c>
      <c r="J22" s="107">
        <v>0</v>
      </c>
      <c r="K22" s="107">
        <v>0</v>
      </c>
      <c r="L22" s="86">
        <f t="shared" si="4"/>
        <v>0</v>
      </c>
      <c r="M22" s="86">
        <v>0</v>
      </c>
      <c r="N22" s="107">
        <v>0</v>
      </c>
      <c r="O22" s="107">
        <v>0</v>
      </c>
      <c r="P22" s="87"/>
    </row>
    <row r="23" spans="1:16" s="20" customFormat="1" ht="33" hidden="1" customHeight="1">
      <c r="A23" s="201"/>
      <c r="B23" s="201"/>
      <c r="C23" s="24"/>
      <c r="D23" s="21" t="s">
        <v>57</v>
      </c>
      <c r="E23" s="21" t="s">
        <v>70</v>
      </c>
      <c r="F23" s="21" t="s">
        <v>79</v>
      </c>
      <c r="G23" s="21" t="s">
        <v>66</v>
      </c>
      <c r="H23" s="86"/>
      <c r="I23" s="147">
        <v>0</v>
      </c>
      <c r="J23" s="107">
        <v>0</v>
      </c>
      <c r="K23" s="107">
        <v>0</v>
      </c>
      <c r="L23" s="86">
        <f t="shared" si="4"/>
        <v>0</v>
      </c>
      <c r="M23" s="86">
        <v>0</v>
      </c>
      <c r="N23" s="107">
        <v>0</v>
      </c>
      <c r="O23" s="107">
        <v>0</v>
      </c>
      <c r="P23" s="87"/>
    </row>
    <row r="24" spans="1:16" s="20" customFormat="1" ht="33" customHeight="1">
      <c r="A24" s="201"/>
      <c r="B24" s="201"/>
      <c r="C24" s="27" t="s">
        <v>141</v>
      </c>
      <c r="D24" s="21" t="s">
        <v>57</v>
      </c>
      <c r="E24" s="21" t="s">
        <v>58</v>
      </c>
      <c r="F24" s="21" t="s">
        <v>131</v>
      </c>
      <c r="G24" s="21" t="s">
        <v>86</v>
      </c>
      <c r="H24" s="86">
        <v>200</v>
      </c>
      <c r="I24" s="147">
        <v>200</v>
      </c>
      <c r="J24" s="107">
        <v>200</v>
      </c>
      <c r="K24" s="107">
        <v>0</v>
      </c>
      <c r="L24" s="86">
        <v>200</v>
      </c>
      <c r="M24" s="86">
        <v>200</v>
      </c>
      <c r="N24" s="107">
        <v>200</v>
      </c>
      <c r="O24" s="107">
        <v>200</v>
      </c>
      <c r="P24" s="87"/>
    </row>
    <row r="25" spans="1:16" s="20" customFormat="1" ht="12.6" customHeight="1">
      <c r="A25" s="201"/>
      <c r="B25" s="202"/>
      <c r="C25" s="28"/>
      <c r="D25" s="22"/>
      <c r="E25" s="22"/>
      <c r="F25" s="22"/>
      <c r="G25" s="22"/>
      <c r="H25" s="148"/>
      <c r="I25" s="147"/>
      <c r="J25" s="107"/>
      <c r="K25" s="107"/>
      <c r="L25" s="83"/>
      <c r="M25" s="86"/>
      <c r="N25" s="107"/>
      <c r="O25" s="107"/>
      <c r="P25" s="87"/>
    </row>
    <row r="26" spans="1:16" s="13" customFormat="1" ht="0.6" hidden="1" customHeight="1">
      <c r="A26" s="201"/>
      <c r="B26" s="223"/>
      <c r="C26" s="24"/>
      <c r="D26" s="21" t="s">
        <v>57</v>
      </c>
      <c r="E26" s="21" t="s">
        <v>58</v>
      </c>
      <c r="F26" s="21" t="s">
        <v>80</v>
      </c>
      <c r="G26" s="21" t="s">
        <v>68</v>
      </c>
      <c r="H26" s="85"/>
      <c r="I26" s="146">
        <v>0</v>
      </c>
      <c r="J26" s="107">
        <v>0</v>
      </c>
      <c r="K26" s="107">
        <v>0</v>
      </c>
      <c r="L26" s="83">
        <f t="shared" si="4"/>
        <v>0</v>
      </c>
      <c r="M26" s="86">
        <v>118.39999</v>
      </c>
      <c r="N26" s="107">
        <v>0</v>
      </c>
      <c r="O26" s="107">
        <v>0</v>
      </c>
      <c r="P26" s="84"/>
    </row>
    <row r="27" spans="1:16" s="13" customFormat="1" ht="27.6" hidden="1" customHeight="1">
      <c r="A27" s="202"/>
      <c r="B27" s="224"/>
      <c r="C27" s="24"/>
      <c r="D27" s="22"/>
      <c r="E27" s="22"/>
      <c r="F27" s="22"/>
      <c r="G27" s="22"/>
      <c r="H27" s="149"/>
      <c r="I27" s="146"/>
      <c r="J27" s="107"/>
      <c r="K27" s="107"/>
      <c r="L27" s="83">
        <f t="shared" si="4"/>
        <v>0</v>
      </c>
      <c r="M27" s="86"/>
      <c r="N27" s="107"/>
      <c r="O27" s="107"/>
      <c r="P27" s="84"/>
    </row>
    <row r="28" spans="1:16" s="13" customFormat="1" ht="6" hidden="1" customHeight="1">
      <c r="A28" s="237" t="s">
        <v>81</v>
      </c>
      <c r="B28" s="237" t="s">
        <v>55</v>
      </c>
      <c r="C28" s="27" t="s">
        <v>19</v>
      </c>
      <c r="D28" s="21" t="s">
        <v>57</v>
      </c>
      <c r="E28" s="21" t="s">
        <v>60</v>
      </c>
      <c r="F28" s="21" t="s">
        <v>61</v>
      </c>
      <c r="G28" s="21" t="s">
        <v>62</v>
      </c>
      <c r="H28" s="85"/>
      <c r="I28" s="146">
        <v>0</v>
      </c>
      <c r="J28" s="107">
        <v>0</v>
      </c>
      <c r="K28" s="107">
        <v>0</v>
      </c>
      <c r="L28" s="83">
        <f t="shared" si="4"/>
        <v>0</v>
      </c>
      <c r="M28" s="86">
        <v>0</v>
      </c>
      <c r="N28" s="107">
        <v>0</v>
      </c>
      <c r="O28" s="107">
        <v>0</v>
      </c>
      <c r="P28" s="84"/>
    </row>
    <row r="29" spans="1:16" s="13" customFormat="1" hidden="1">
      <c r="A29" s="237"/>
      <c r="B29" s="237"/>
      <c r="C29" s="28" t="s">
        <v>44</v>
      </c>
      <c r="D29" s="21"/>
      <c r="E29" s="21"/>
      <c r="F29" s="21"/>
      <c r="G29" s="21"/>
      <c r="H29" s="85"/>
      <c r="I29" s="146"/>
      <c r="J29" s="107"/>
      <c r="K29" s="107"/>
      <c r="L29" s="83">
        <f t="shared" si="4"/>
        <v>0</v>
      </c>
      <c r="M29" s="86"/>
      <c r="N29" s="107"/>
      <c r="O29" s="107"/>
      <c r="P29" s="84"/>
    </row>
    <row r="30" spans="1:16" s="13" customFormat="1" hidden="1">
      <c r="A30" s="237"/>
      <c r="B30" s="237"/>
      <c r="C30" s="24"/>
      <c r="D30" s="21"/>
      <c r="E30" s="21"/>
      <c r="F30" s="21"/>
      <c r="G30" s="21"/>
      <c r="H30" s="85"/>
      <c r="I30" s="146"/>
      <c r="J30" s="107"/>
      <c r="K30" s="107"/>
      <c r="L30" s="83">
        <f t="shared" si="4"/>
        <v>0</v>
      </c>
      <c r="M30" s="86"/>
      <c r="N30" s="107"/>
      <c r="O30" s="107"/>
      <c r="P30" s="84"/>
    </row>
    <row r="31" spans="1:16" s="13" customFormat="1" hidden="1">
      <c r="A31" s="237"/>
      <c r="B31" s="237"/>
      <c r="C31" s="24"/>
      <c r="D31" s="21"/>
      <c r="E31" s="21"/>
      <c r="F31" s="21"/>
      <c r="G31" s="21"/>
      <c r="H31" s="85"/>
      <c r="I31" s="146"/>
      <c r="J31" s="107"/>
      <c r="K31" s="107"/>
      <c r="L31" s="83">
        <f t="shared" si="4"/>
        <v>0</v>
      </c>
      <c r="M31" s="86"/>
      <c r="N31" s="107"/>
      <c r="O31" s="107"/>
      <c r="P31" s="84"/>
    </row>
    <row r="32" spans="1:16" s="13" customFormat="1" ht="25.5" hidden="1">
      <c r="A32" s="223" t="s">
        <v>82</v>
      </c>
      <c r="B32" s="237" t="s">
        <v>56</v>
      </c>
      <c r="C32" s="27" t="s">
        <v>19</v>
      </c>
      <c r="D32" s="21" t="s">
        <v>57</v>
      </c>
      <c r="E32" s="21" t="s">
        <v>58</v>
      </c>
      <c r="F32" s="21" t="s">
        <v>63</v>
      </c>
      <c r="G32" s="21" t="s">
        <v>59</v>
      </c>
      <c r="H32" s="85"/>
      <c r="I32" s="146">
        <v>0</v>
      </c>
      <c r="J32" s="107">
        <v>0</v>
      </c>
      <c r="K32" s="107">
        <v>0</v>
      </c>
      <c r="L32" s="83">
        <f t="shared" si="4"/>
        <v>0</v>
      </c>
      <c r="M32" s="86">
        <v>0</v>
      </c>
      <c r="N32" s="107">
        <v>0</v>
      </c>
      <c r="O32" s="107">
        <v>0</v>
      </c>
      <c r="P32" s="84"/>
    </row>
    <row r="33" spans="1:16" s="13" customFormat="1" hidden="1">
      <c r="A33" s="238"/>
      <c r="B33" s="237"/>
      <c r="C33" s="28" t="s">
        <v>44</v>
      </c>
      <c r="D33" s="21"/>
      <c r="E33" s="21"/>
      <c r="F33" s="21"/>
      <c r="G33" s="21"/>
      <c r="H33" s="85"/>
      <c r="I33" s="150"/>
      <c r="J33" s="107"/>
      <c r="K33" s="107"/>
      <c r="L33" s="83">
        <f t="shared" si="4"/>
        <v>0</v>
      </c>
      <c r="M33" s="86"/>
      <c r="N33" s="107"/>
      <c r="O33" s="107"/>
      <c r="P33" s="84"/>
    </row>
    <row r="34" spans="1:16" s="13" customFormat="1" hidden="1">
      <c r="A34" s="238"/>
      <c r="B34" s="237"/>
      <c r="C34" s="24"/>
      <c r="D34" s="21"/>
      <c r="E34" s="21"/>
      <c r="F34" s="21"/>
      <c r="G34" s="21"/>
      <c r="H34" s="85"/>
      <c r="I34" s="146"/>
      <c r="J34" s="107"/>
      <c r="K34" s="107"/>
      <c r="L34" s="83">
        <f t="shared" si="4"/>
        <v>0</v>
      </c>
      <c r="M34" s="86"/>
      <c r="N34" s="107"/>
      <c r="O34" s="107"/>
      <c r="P34" s="84"/>
    </row>
    <row r="35" spans="1:16" s="13" customFormat="1" ht="4.9000000000000004" hidden="1" customHeight="1">
      <c r="A35" s="224"/>
      <c r="B35" s="237"/>
      <c r="C35" s="24"/>
      <c r="D35" s="21"/>
      <c r="E35" s="21"/>
      <c r="F35" s="21"/>
      <c r="G35" s="21"/>
      <c r="H35" s="85"/>
      <c r="I35" s="146"/>
      <c r="J35" s="107"/>
      <c r="K35" s="107"/>
      <c r="L35" s="83">
        <f t="shared" si="4"/>
        <v>0</v>
      </c>
      <c r="M35" s="86"/>
      <c r="N35" s="107"/>
      <c r="O35" s="107"/>
      <c r="P35" s="84"/>
    </row>
    <row r="36" spans="1:16" s="13" customFormat="1" ht="25.5" hidden="1">
      <c r="A36" s="223" t="s">
        <v>83</v>
      </c>
      <c r="B36" s="223" t="s">
        <v>71</v>
      </c>
      <c r="C36" s="27" t="s">
        <v>19</v>
      </c>
      <c r="D36" s="21" t="s">
        <v>57</v>
      </c>
      <c r="E36" s="21" t="s">
        <v>58</v>
      </c>
      <c r="F36" s="21" t="s">
        <v>72</v>
      </c>
      <c r="G36" s="21" t="s">
        <v>84</v>
      </c>
      <c r="H36" s="85"/>
      <c r="I36" s="146">
        <v>0</v>
      </c>
      <c r="J36" s="107">
        <v>0</v>
      </c>
      <c r="K36" s="107">
        <v>0</v>
      </c>
      <c r="L36" s="83">
        <f t="shared" si="4"/>
        <v>0</v>
      </c>
      <c r="M36" s="86">
        <v>0</v>
      </c>
      <c r="N36" s="107">
        <v>0</v>
      </c>
      <c r="O36" s="107">
        <v>0</v>
      </c>
      <c r="P36" s="84"/>
    </row>
    <row r="37" spans="1:16" s="13" customFormat="1" hidden="1">
      <c r="A37" s="238"/>
      <c r="B37" s="238"/>
      <c r="C37" s="28" t="s">
        <v>44</v>
      </c>
      <c r="D37" s="21"/>
      <c r="E37" s="21"/>
      <c r="F37" s="21"/>
      <c r="G37" s="21"/>
      <c r="H37" s="85"/>
      <c r="I37" s="150"/>
      <c r="J37" s="107"/>
      <c r="K37" s="107"/>
      <c r="L37" s="83">
        <f t="shared" si="4"/>
        <v>0</v>
      </c>
      <c r="M37" s="86"/>
      <c r="N37" s="107"/>
      <c r="O37" s="107"/>
      <c r="P37" s="84"/>
    </row>
    <row r="38" spans="1:16" s="13" customFormat="1" ht="12.6" hidden="1" customHeight="1">
      <c r="A38" s="238"/>
      <c r="B38" s="238"/>
      <c r="C38" s="27" t="s">
        <v>19</v>
      </c>
      <c r="D38" s="21" t="s">
        <v>85</v>
      </c>
      <c r="E38" s="21" t="s">
        <v>58</v>
      </c>
      <c r="F38" s="21" t="s">
        <v>72</v>
      </c>
      <c r="G38" s="21" t="s">
        <v>86</v>
      </c>
      <c r="H38" s="85"/>
      <c r="I38" s="146">
        <v>0</v>
      </c>
      <c r="J38" s="107">
        <v>0</v>
      </c>
      <c r="K38" s="107">
        <v>0</v>
      </c>
      <c r="L38" s="83">
        <f t="shared" si="4"/>
        <v>0</v>
      </c>
      <c r="M38" s="107">
        <v>0</v>
      </c>
      <c r="N38" s="107">
        <v>0</v>
      </c>
      <c r="O38" s="107">
        <v>0</v>
      </c>
      <c r="P38" s="84"/>
    </row>
    <row r="39" spans="1:16" s="13" customFormat="1" hidden="1">
      <c r="A39" s="238"/>
      <c r="B39" s="238"/>
      <c r="C39" s="28" t="s">
        <v>44</v>
      </c>
      <c r="D39" s="21"/>
      <c r="E39" s="21"/>
      <c r="F39" s="21"/>
      <c r="G39" s="21"/>
      <c r="H39" s="85"/>
      <c r="I39" s="146"/>
      <c r="J39" s="107"/>
      <c r="K39" s="107"/>
      <c r="L39" s="83">
        <f t="shared" si="4"/>
        <v>0</v>
      </c>
      <c r="M39" s="86"/>
      <c r="N39" s="107"/>
      <c r="O39" s="107"/>
      <c r="P39" s="84"/>
    </row>
    <row r="40" spans="1:16" s="13" customFormat="1" ht="25.5" hidden="1">
      <c r="A40" s="238"/>
      <c r="B40" s="238"/>
      <c r="C40" s="27" t="s">
        <v>19</v>
      </c>
      <c r="D40" s="21" t="s">
        <v>85</v>
      </c>
      <c r="E40" s="21" t="s">
        <v>58</v>
      </c>
      <c r="F40" s="21" t="s">
        <v>72</v>
      </c>
      <c r="G40" s="21" t="s">
        <v>68</v>
      </c>
      <c r="H40" s="85"/>
      <c r="I40" s="146">
        <v>0</v>
      </c>
      <c r="J40" s="107">
        <v>0</v>
      </c>
      <c r="K40" s="107">
        <v>0</v>
      </c>
      <c r="L40" s="83">
        <f t="shared" si="4"/>
        <v>0</v>
      </c>
      <c r="M40" s="107">
        <v>0</v>
      </c>
      <c r="N40" s="107">
        <v>0</v>
      </c>
      <c r="O40" s="107">
        <v>0</v>
      </c>
      <c r="P40" s="84"/>
    </row>
    <row r="41" spans="1:16" s="13" customFormat="1" hidden="1">
      <c r="A41" s="224"/>
      <c r="B41" s="224"/>
      <c r="C41" s="28" t="s">
        <v>44</v>
      </c>
      <c r="D41" s="21"/>
      <c r="E41" s="21"/>
      <c r="F41" s="21"/>
      <c r="G41" s="21"/>
      <c r="H41" s="85"/>
      <c r="I41" s="150"/>
      <c r="J41" s="107"/>
      <c r="K41" s="107"/>
      <c r="L41" s="83">
        <f t="shared" si="4"/>
        <v>0</v>
      </c>
      <c r="M41" s="86"/>
      <c r="N41" s="107"/>
      <c r="O41" s="107"/>
      <c r="P41" s="84"/>
    </row>
    <row r="42" spans="1:16" s="13" customFormat="1" ht="25.5" hidden="1">
      <c r="A42" s="223" t="s">
        <v>87</v>
      </c>
      <c r="B42" s="223" t="s">
        <v>73</v>
      </c>
      <c r="C42" s="27" t="s">
        <v>19</v>
      </c>
      <c r="D42" s="21" t="s">
        <v>57</v>
      </c>
      <c r="E42" s="21" t="s">
        <v>58</v>
      </c>
      <c r="F42" s="21" t="s">
        <v>74</v>
      </c>
      <c r="G42" s="21" t="s">
        <v>68</v>
      </c>
      <c r="H42" s="89"/>
      <c r="I42" s="151">
        <v>0</v>
      </c>
      <c r="J42" s="107">
        <v>0</v>
      </c>
      <c r="K42" s="107">
        <v>0</v>
      </c>
      <c r="L42" s="83">
        <f t="shared" si="4"/>
        <v>0</v>
      </c>
      <c r="M42" s="86">
        <v>0</v>
      </c>
      <c r="N42" s="107">
        <v>0</v>
      </c>
      <c r="O42" s="107">
        <v>0</v>
      </c>
      <c r="P42" s="84"/>
    </row>
    <row r="43" spans="1:16" s="13" customFormat="1" hidden="1">
      <c r="A43" s="238"/>
      <c r="B43" s="238"/>
      <c r="C43" s="28" t="s">
        <v>44</v>
      </c>
      <c r="D43" s="21"/>
      <c r="E43" s="21"/>
      <c r="F43" s="21"/>
      <c r="G43" s="21"/>
      <c r="H43" s="85"/>
      <c r="I43" s="146"/>
      <c r="J43" s="107"/>
      <c r="K43" s="107"/>
      <c r="L43" s="83">
        <f t="shared" si="4"/>
        <v>0</v>
      </c>
      <c r="M43" s="86"/>
      <c r="N43" s="107"/>
      <c r="O43" s="107"/>
      <c r="P43" s="84"/>
    </row>
    <row r="44" spans="1:16" s="13" customFormat="1" ht="25.5" hidden="1">
      <c r="A44" s="238"/>
      <c r="B44" s="238"/>
      <c r="C44" s="27" t="s">
        <v>19</v>
      </c>
      <c r="D44" s="21" t="s">
        <v>57</v>
      </c>
      <c r="E44" s="21" t="s">
        <v>58</v>
      </c>
      <c r="F44" s="21" t="s">
        <v>74</v>
      </c>
      <c r="G44" s="21" t="s">
        <v>86</v>
      </c>
      <c r="H44" s="85"/>
      <c r="I44" s="146">
        <v>0</v>
      </c>
      <c r="J44" s="107">
        <v>0</v>
      </c>
      <c r="K44" s="107">
        <v>0</v>
      </c>
      <c r="L44" s="83">
        <f t="shared" si="4"/>
        <v>0</v>
      </c>
      <c r="M44" s="86">
        <v>0</v>
      </c>
      <c r="N44" s="107">
        <v>0</v>
      </c>
      <c r="O44" s="107">
        <v>0</v>
      </c>
      <c r="P44" s="84"/>
    </row>
    <row r="45" spans="1:16" s="13" customFormat="1" hidden="1">
      <c r="A45" s="224"/>
      <c r="B45" s="224"/>
      <c r="C45" s="28" t="s">
        <v>44</v>
      </c>
      <c r="D45" s="21"/>
      <c r="E45" s="21"/>
      <c r="F45" s="21"/>
      <c r="G45" s="21"/>
      <c r="H45" s="85"/>
      <c r="I45" s="150"/>
      <c r="J45" s="107"/>
      <c r="K45" s="107"/>
      <c r="L45" s="83">
        <f t="shared" si="4"/>
        <v>0</v>
      </c>
      <c r="M45" s="86"/>
      <c r="N45" s="107"/>
      <c r="O45" s="107"/>
      <c r="P45" s="84"/>
    </row>
    <row r="46" spans="1:16" s="13" customFormat="1" ht="25.5" hidden="1">
      <c r="A46" s="223" t="s">
        <v>75</v>
      </c>
      <c r="B46" s="237" t="s">
        <v>88</v>
      </c>
      <c r="C46" s="27" t="s">
        <v>19</v>
      </c>
      <c r="D46" s="21" t="s">
        <v>64</v>
      </c>
      <c r="E46" s="21" t="s">
        <v>65</v>
      </c>
      <c r="F46" s="21" t="s">
        <v>77</v>
      </c>
      <c r="G46" s="21" t="s">
        <v>66</v>
      </c>
      <c r="H46" s="85"/>
      <c r="I46" s="146">
        <v>0</v>
      </c>
      <c r="J46" s="107">
        <v>0</v>
      </c>
      <c r="K46" s="107">
        <v>0</v>
      </c>
      <c r="L46" s="83">
        <f t="shared" si="4"/>
        <v>0</v>
      </c>
      <c r="M46" s="86">
        <v>0</v>
      </c>
      <c r="N46" s="107">
        <v>0</v>
      </c>
      <c r="O46" s="107">
        <v>0</v>
      </c>
      <c r="P46" s="84"/>
    </row>
    <row r="47" spans="1:16" s="13" customFormat="1" hidden="1">
      <c r="A47" s="238"/>
      <c r="B47" s="237"/>
      <c r="C47" s="28" t="s">
        <v>44</v>
      </c>
      <c r="D47" s="21"/>
      <c r="E47" s="21"/>
      <c r="F47" s="21"/>
      <c r="G47" s="21"/>
      <c r="H47" s="85"/>
      <c r="I47" s="150"/>
      <c r="J47" s="107"/>
      <c r="K47" s="107"/>
      <c r="L47" s="83">
        <f t="shared" si="4"/>
        <v>0</v>
      </c>
      <c r="M47" s="86"/>
      <c r="N47" s="107"/>
      <c r="O47" s="107"/>
      <c r="P47" s="84"/>
    </row>
    <row r="48" spans="1:16" s="13" customFormat="1" hidden="1">
      <c r="A48" s="238"/>
      <c r="B48" s="237"/>
      <c r="C48" s="24"/>
      <c r="D48" s="21"/>
      <c r="E48" s="21"/>
      <c r="F48" s="21"/>
      <c r="G48" s="21"/>
      <c r="H48" s="85"/>
      <c r="I48" s="150"/>
      <c r="J48" s="107"/>
      <c r="K48" s="107"/>
      <c r="L48" s="83">
        <f t="shared" si="4"/>
        <v>0</v>
      </c>
      <c r="M48" s="86"/>
      <c r="N48" s="107"/>
      <c r="O48" s="107"/>
      <c r="P48" s="84"/>
    </row>
    <row r="49" spans="1:16" s="13" customFormat="1" ht="27" hidden="1" customHeight="1">
      <c r="A49" s="224"/>
      <c r="B49" s="237"/>
      <c r="C49" s="24"/>
      <c r="D49" s="21"/>
      <c r="E49" s="21"/>
      <c r="F49" s="21"/>
      <c r="G49" s="21"/>
      <c r="H49" s="85"/>
      <c r="I49" s="150"/>
      <c r="J49" s="107"/>
      <c r="K49" s="107"/>
      <c r="L49" s="83">
        <f t="shared" si="4"/>
        <v>0</v>
      </c>
      <c r="M49" s="86"/>
      <c r="N49" s="107"/>
      <c r="O49" s="107"/>
      <c r="P49" s="84"/>
    </row>
    <row r="50" spans="1:16" s="13" customFormat="1" ht="25.5" hidden="1">
      <c r="A50" s="237" t="s">
        <v>89</v>
      </c>
      <c r="B50" s="239" t="s">
        <v>76</v>
      </c>
      <c r="C50" s="27" t="s">
        <v>19</v>
      </c>
      <c r="D50" s="21" t="s">
        <v>64</v>
      </c>
      <c r="E50" s="21" t="s">
        <v>65</v>
      </c>
      <c r="F50" s="21" t="s">
        <v>78</v>
      </c>
      <c r="G50" s="21" t="s">
        <v>66</v>
      </c>
      <c r="H50" s="85"/>
      <c r="I50" s="146">
        <v>0</v>
      </c>
      <c r="J50" s="107">
        <v>0</v>
      </c>
      <c r="K50" s="107">
        <v>0</v>
      </c>
      <c r="L50" s="83">
        <f t="shared" si="4"/>
        <v>0</v>
      </c>
      <c r="M50" s="86">
        <v>0</v>
      </c>
      <c r="N50" s="107">
        <v>0</v>
      </c>
      <c r="O50" s="107">
        <v>0</v>
      </c>
      <c r="P50" s="84"/>
    </row>
    <row r="51" spans="1:16" s="13" customFormat="1" hidden="1">
      <c r="A51" s="237"/>
      <c r="B51" s="240"/>
      <c r="C51" s="28" t="s">
        <v>44</v>
      </c>
      <c r="D51" s="22"/>
      <c r="E51" s="22"/>
      <c r="F51" s="22"/>
      <c r="G51" s="22"/>
      <c r="H51" s="149"/>
      <c r="I51" s="150"/>
      <c r="J51" s="107"/>
      <c r="K51" s="107"/>
      <c r="L51" s="83">
        <f t="shared" si="4"/>
        <v>0</v>
      </c>
      <c r="M51" s="86"/>
      <c r="N51" s="107"/>
      <c r="O51" s="107"/>
      <c r="P51" s="84"/>
    </row>
    <row r="52" spans="1:16" s="13" customFormat="1" hidden="1">
      <c r="A52" s="237"/>
      <c r="B52" s="240"/>
      <c r="C52" s="22"/>
      <c r="D52" s="22"/>
      <c r="E52" s="22"/>
      <c r="F52" s="22"/>
      <c r="G52" s="22"/>
      <c r="H52" s="149"/>
      <c r="I52" s="150"/>
      <c r="J52" s="107"/>
      <c r="K52" s="107"/>
      <c r="L52" s="83">
        <f t="shared" si="4"/>
        <v>0</v>
      </c>
      <c r="M52" s="86"/>
      <c r="N52" s="107"/>
      <c r="O52" s="107"/>
      <c r="P52" s="84"/>
    </row>
    <row r="53" spans="1:16" s="13" customFormat="1" hidden="1">
      <c r="A53" s="237"/>
      <c r="B53" s="241"/>
      <c r="C53" s="22"/>
      <c r="D53" s="22"/>
      <c r="E53" s="22"/>
      <c r="F53" s="22"/>
      <c r="G53" s="22"/>
      <c r="H53" s="149"/>
      <c r="I53" s="150"/>
      <c r="J53" s="107"/>
      <c r="K53" s="107"/>
      <c r="L53" s="83">
        <f t="shared" si="4"/>
        <v>0</v>
      </c>
      <c r="M53" s="86"/>
      <c r="N53" s="107"/>
      <c r="O53" s="107"/>
      <c r="P53" s="84"/>
    </row>
    <row r="54" spans="1:16" s="41" customFormat="1" ht="25.5">
      <c r="A54" s="200" t="s">
        <v>48</v>
      </c>
      <c r="B54" s="200" t="s">
        <v>90</v>
      </c>
      <c r="C54" s="36" t="s">
        <v>19</v>
      </c>
      <c r="D54" s="37"/>
      <c r="E54" s="37"/>
      <c r="F54" s="37"/>
      <c r="G54" s="37"/>
      <c r="H54" s="90">
        <f>H56</f>
        <v>0</v>
      </c>
      <c r="I54" s="78">
        <f>I56</f>
        <v>0</v>
      </c>
      <c r="J54" s="83">
        <f>J56</f>
        <v>14.305999999999999</v>
      </c>
      <c r="K54" s="83">
        <v>0</v>
      </c>
      <c r="L54" s="83">
        <f>L56</f>
        <v>0</v>
      </c>
      <c r="M54" s="83">
        <f>M56</f>
        <v>0</v>
      </c>
      <c r="N54" s="83">
        <f>N56</f>
        <v>0</v>
      </c>
      <c r="O54" s="83">
        <f>O56</f>
        <v>0</v>
      </c>
      <c r="P54" s="91"/>
    </row>
    <row r="55" spans="1:16" s="13" customFormat="1">
      <c r="A55" s="201"/>
      <c r="B55" s="201"/>
      <c r="C55" s="28" t="s">
        <v>44</v>
      </c>
      <c r="D55" s="21"/>
      <c r="E55" s="21"/>
      <c r="F55" s="21"/>
      <c r="G55" s="21"/>
      <c r="H55" s="85"/>
      <c r="I55" s="146"/>
      <c r="J55" s="107"/>
      <c r="K55" s="107"/>
      <c r="L55" s="83"/>
      <c r="M55" s="86"/>
      <c r="N55" s="86"/>
      <c r="O55" s="86"/>
      <c r="P55" s="84"/>
    </row>
    <row r="56" spans="1:16" s="13" customFormat="1" ht="25.5">
      <c r="A56" s="201"/>
      <c r="B56" s="201"/>
      <c r="C56" s="27" t="s">
        <v>141</v>
      </c>
      <c r="D56" s="38" t="s">
        <v>57</v>
      </c>
      <c r="E56" s="38" t="s">
        <v>58</v>
      </c>
      <c r="F56" s="38" t="s">
        <v>147</v>
      </c>
      <c r="G56" s="38" t="s">
        <v>86</v>
      </c>
      <c r="H56" s="92">
        <v>0</v>
      </c>
      <c r="I56" s="146">
        <v>0</v>
      </c>
      <c r="J56" s="107">
        <v>14.305999999999999</v>
      </c>
      <c r="K56" s="107">
        <v>0</v>
      </c>
      <c r="L56" s="86">
        <v>0</v>
      </c>
      <c r="M56" s="86">
        <v>0</v>
      </c>
      <c r="N56" s="107">
        <v>0</v>
      </c>
      <c r="O56" s="107">
        <v>0</v>
      </c>
      <c r="P56" s="84"/>
    </row>
    <row r="57" spans="1:16" s="13" customFormat="1">
      <c r="A57" s="201"/>
      <c r="B57" s="201"/>
      <c r="C57" s="28"/>
      <c r="D57" s="23"/>
      <c r="E57" s="23"/>
      <c r="F57" s="23"/>
      <c r="G57" s="23"/>
      <c r="H57" s="93"/>
      <c r="I57" s="146"/>
      <c r="J57" s="107"/>
      <c r="K57" s="107"/>
      <c r="L57" s="83"/>
      <c r="M57" s="86"/>
      <c r="N57" s="107"/>
      <c r="O57" s="107"/>
      <c r="P57" s="84"/>
    </row>
    <row r="58" spans="1:16" s="13" customFormat="1">
      <c r="A58" s="201"/>
      <c r="B58" s="201"/>
      <c r="C58" s="28"/>
      <c r="D58" s="21"/>
      <c r="E58" s="21"/>
      <c r="F58" s="21"/>
      <c r="G58" s="21"/>
      <c r="H58" s="85"/>
      <c r="I58" s="146"/>
      <c r="J58" s="107"/>
      <c r="K58" s="107"/>
      <c r="L58" s="83"/>
      <c r="M58" s="86"/>
      <c r="N58" s="107"/>
      <c r="O58" s="107"/>
      <c r="P58" s="84"/>
    </row>
    <row r="59" spans="1:16" s="13" customFormat="1">
      <c r="A59" s="202"/>
      <c r="B59" s="202"/>
      <c r="C59" s="24"/>
      <c r="D59" s="21"/>
      <c r="E59" s="21"/>
      <c r="F59" s="21"/>
      <c r="G59" s="21"/>
      <c r="H59" s="85"/>
      <c r="I59" s="146"/>
      <c r="J59" s="107"/>
      <c r="K59" s="107"/>
      <c r="L59" s="83"/>
      <c r="M59" s="86"/>
      <c r="N59" s="107"/>
      <c r="O59" s="107"/>
      <c r="P59" s="84"/>
    </row>
    <row r="60" spans="1:16" s="13" customFormat="1" ht="2.25" customHeight="1">
      <c r="H60" s="152"/>
      <c r="I60" s="152"/>
      <c r="J60" s="108"/>
      <c r="K60" s="108"/>
      <c r="L60" s="108"/>
      <c r="M60" s="108"/>
      <c r="N60" s="108"/>
      <c r="O60" s="108"/>
      <c r="P60" s="94"/>
    </row>
    <row r="61" spans="1:16" s="13" customFormat="1" hidden="1">
      <c r="H61" s="152"/>
      <c r="I61" s="152"/>
      <c r="J61" s="108"/>
      <c r="K61" s="108"/>
      <c r="L61" s="108"/>
      <c r="M61" s="108"/>
      <c r="N61" s="108"/>
      <c r="O61" s="108"/>
      <c r="P61" s="94"/>
    </row>
    <row r="62" spans="1:16" s="13" customFormat="1" hidden="1">
      <c r="H62" s="152"/>
      <c r="I62" s="152"/>
      <c r="J62" s="108"/>
      <c r="K62" s="108"/>
      <c r="L62" s="108"/>
      <c r="M62" s="108"/>
      <c r="N62" s="108"/>
      <c r="O62" s="108"/>
      <c r="P62" s="94"/>
    </row>
    <row r="63" spans="1:16" s="43" customFormat="1" ht="25.5" customHeight="1">
      <c r="A63" s="243" t="s">
        <v>91</v>
      </c>
      <c r="B63" s="243" t="s">
        <v>92</v>
      </c>
      <c r="C63" s="39" t="s">
        <v>19</v>
      </c>
      <c r="D63" s="42"/>
      <c r="E63" s="42"/>
      <c r="F63" s="42"/>
      <c r="G63" s="42"/>
      <c r="H63" s="95">
        <f>H66+H68+H70+H72+H74+H76+H77+H78+H80+H81+H82+H83+H84+H85</f>
        <v>14843.016999999998</v>
      </c>
      <c r="I63" s="95">
        <f>I66+I68+I70+I72+I74+I76+I77+I78+I80+I81+I82+I83+I84+I85</f>
        <v>12165.072999999999</v>
      </c>
      <c r="J63" s="98">
        <f>J66+J68+J70+J72+J74+J76+J77+J78+J80+J81+J82+J83+J84+J85</f>
        <v>71665.540000000008</v>
      </c>
      <c r="K63" s="98">
        <f t="shared" ref="K63:O63" si="5">K66+K68+K70+K72+K74+K76+K77+K78+K80+K81+K82+K83+K84+K85</f>
        <v>0</v>
      </c>
      <c r="L63" s="98">
        <f t="shared" si="5"/>
        <v>71941.339639999991</v>
      </c>
      <c r="M63" s="98">
        <f t="shared" si="5"/>
        <v>69168.139619999987</v>
      </c>
      <c r="N63" s="98">
        <f t="shared" si="5"/>
        <v>100</v>
      </c>
      <c r="O63" s="98">
        <f t="shared" si="5"/>
        <v>100</v>
      </c>
      <c r="P63" s="96"/>
    </row>
    <row r="64" spans="1:16" s="13" customFormat="1" ht="17.25" customHeight="1">
      <c r="A64" s="244"/>
      <c r="B64" s="244"/>
      <c r="C64" s="28" t="s">
        <v>44</v>
      </c>
      <c r="D64" s="21"/>
      <c r="E64" s="21"/>
      <c r="F64" s="21"/>
      <c r="G64" s="21"/>
      <c r="H64" s="85"/>
      <c r="I64" s="146"/>
      <c r="J64" s="107"/>
      <c r="K64" s="86"/>
      <c r="L64" s="83"/>
      <c r="M64" s="86"/>
      <c r="N64" s="107"/>
      <c r="O64" s="107"/>
      <c r="P64" s="84"/>
    </row>
    <row r="65" spans="1:17" s="13" customFormat="1" ht="13.5" customHeight="1">
      <c r="A65" s="244"/>
      <c r="B65" s="244"/>
      <c r="C65" s="28"/>
      <c r="D65" s="21"/>
      <c r="E65" s="21"/>
      <c r="F65" s="21"/>
      <c r="G65" s="21"/>
      <c r="H65" s="85"/>
      <c r="I65" s="146"/>
      <c r="J65" s="107"/>
      <c r="K65" s="107"/>
      <c r="L65" s="83"/>
      <c r="M65" s="86"/>
      <c r="N65" s="107"/>
      <c r="O65" s="107"/>
      <c r="P65" s="84"/>
    </row>
    <row r="66" spans="1:17" s="74" customFormat="1" ht="25.5">
      <c r="A66" s="244"/>
      <c r="B66" s="244"/>
      <c r="C66" s="27" t="s">
        <v>141</v>
      </c>
      <c r="D66" s="23" t="s">
        <v>57</v>
      </c>
      <c r="E66" s="23" t="s">
        <v>58</v>
      </c>
      <c r="F66" s="23" t="s">
        <v>143</v>
      </c>
      <c r="G66" s="23" t="s">
        <v>93</v>
      </c>
      <c r="H66" s="93">
        <v>0</v>
      </c>
      <c r="I66" s="107">
        <v>0</v>
      </c>
      <c r="J66" s="107">
        <v>0</v>
      </c>
      <c r="K66" s="107">
        <v>0</v>
      </c>
      <c r="L66" s="86">
        <v>0</v>
      </c>
      <c r="M66" s="86"/>
      <c r="N66" s="107">
        <v>0</v>
      </c>
      <c r="O66" s="107">
        <v>0</v>
      </c>
      <c r="P66" s="88"/>
    </row>
    <row r="67" spans="1:17" s="74" customFormat="1">
      <c r="A67" s="244"/>
      <c r="B67" s="244"/>
      <c r="C67" s="28"/>
      <c r="D67" s="21"/>
      <c r="E67" s="21"/>
      <c r="F67" s="21"/>
      <c r="G67" s="21"/>
      <c r="H67" s="85"/>
      <c r="I67" s="107"/>
      <c r="J67" s="107"/>
      <c r="K67" s="107"/>
      <c r="L67" s="86"/>
      <c r="M67" s="86"/>
      <c r="N67" s="107"/>
      <c r="O67" s="107"/>
      <c r="P67" s="88"/>
    </row>
    <row r="68" spans="1:17" s="74" customFormat="1" ht="25.5">
      <c r="A68" s="244"/>
      <c r="B68" s="244"/>
      <c r="C68" s="27" t="s">
        <v>141</v>
      </c>
      <c r="D68" s="21" t="s">
        <v>57</v>
      </c>
      <c r="E68" s="21" t="s">
        <v>58</v>
      </c>
      <c r="F68" s="23" t="s">
        <v>143</v>
      </c>
      <c r="G68" s="21" t="s">
        <v>86</v>
      </c>
      <c r="H68" s="85">
        <v>0</v>
      </c>
      <c r="I68" s="107">
        <v>0</v>
      </c>
      <c r="J68" s="107">
        <v>0</v>
      </c>
      <c r="K68" s="107">
        <v>0</v>
      </c>
      <c r="L68" s="86">
        <v>0</v>
      </c>
      <c r="M68" s="86"/>
      <c r="N68" s="107">
        <v>0</v>
      </c>
      <c r="O68" s="107">
        <v>0</v>
      </c>
      <c r="P68" s="88"/>
      <c r="Q68" s="121"/>
    </row>
    <row r="69" spans="1:17" s="74" customFormat="1">
      <c r="A69" s="244"/>
      <c r="B69" s="244"/>
      <c r="C69" s="28"/>
      <c r="D69" s="21"/>
      <c r="E69" s="21"/>
      <c r="F69" s="21"/>
      <c r="G69" s="21"/>
      <c r="H69" s="85"/>
      <c r="I69" s="107"/>
      <c r="J69" s="107"/>
      <c r="K69" s="107"/>
      <c r="L69" s="86"/>
      <c r="M69" s="86"/>
      <c r="N69" s="107"/>
      <c r="O69" s="107"/>
      <c r="P69" s="88"/>
    </row>
    <row r="70" spans="1:17" s="74" customFormat="1" ht="21" customHeight="1">
      <c r="A70" s="244"/>
      <c r="B70" s="244"/>
      <c r="C70" s="27" t="s">
        <v>141</v>
      </c>
      <c r="D70" s="21" t="s">
        <v>57</v>
      </c>
      <c r="E70" s="21" t="s">
        <v>58</v>
      </c>
      <c r="F70" s="21" t="s">
        <v>94</v>
      </c>
      <c r="G70" s="21" t="s">
        <v>93</v>
      </c>
      <c r="H70" s="85">
        <v>99.150999999999996</v>
      </c>
      <c r="I70" s="107">
        <v>99.150999999999996</v>
      </c>
      <c r="J70" s="107">
        <v>968.6</v>
      </c>
      <c r="K70" s="107">
        <v>0</v>
      </c>
      <c r="L70" s="86">
        <v>689.69064000000003</v>
      </c>
      <c r="M70" s="86">
        <v>668.90533000000005</v>
      </c>
      <c r="N70" s="107">
        <v>100</v>
      </c>
      <c r="O70" s="107">
        <v>100</v>
      </c>
      <c r="P70" s="233" t="s">
        <v>169</v>
      </c>
      <c r="Q70" s="121"/>
    </row>
    <row r="71" spans="1:17" s="74" customFormat="1" ht="12.75" hidden="1" customHeight="1">
      <c r="A71" s="244"/>
      <c r="B71" s="244"/>
      <c r="C71" s="28"/>
      <c r="D71" s="24"/>
      <c r="E71" s="21"/>
      <c r="F71" s="21"/>
      <c r="G71" s="21"/>
      <c r="H71" s="85"/>
      <c r="I71" s="107"/>
      <c r="J71" s="107"/>
      <c r="K71" s="107"/>
      <c r="L71" s="86"/>
      <c r="M71" s="86"/>
      <c r="N71" s="107"/>
      <c r="O71" s="107"/>
      <c r="P71" s="234"/>
    </row>
    <row r="72" spans="1:17" s="74" customFormat="1" ht="87" customHeight="1">
      <c r="A72" s="244"/>
      <c r="B72" s="244"/>
      <c r="C72" s="27" t="s">
        <v>141</v>
      </c>
      <c r="D72" s="21" t="s">
        <v>57</v>
      </c>
      <c r="E72" s="21" t="s">
        <v>58</v>
      </c>
      <c r="F72" s="21" t="s">
        <v>94</v>
      </c>
      <c r="G72" s="21" t="s">
        <v>93</v>
      </c>
      <c r="H72" s="86">
        <v>9798.2999999999993</v>
      </c>
      <c r="I72" s="107">
        <v>9797.9</v>
      </c>
      <c r="J72" s="107">
        <v>70617.600000000006</v>
      </c>
      <c r="K72" s="107">
        <v>0</v>
      </c>
      <c r="L72" s="86">
        <v>67869.399999999994</v>
      </c>
      <c r="M72" s="86">
        <v>65810.536609999996</v>
      </c>
      <c r="N72" s="107">
        <v>0</v>
      </c>
      <c r="O72" s="107">
        <v>0</v>
      </c>
      <c r="P72" s="234"/>
    </row>
    <row r="73" spans="1:17" s="74" customFormat="1" ht="2.25" hidden="1" customHeight="1">
      <c r="A73" s="244"/>
      <c r="B73" s="244"/>
      <c r="C73" s="28"/>
      <c r="D73" s="21"/>
      <c r="E73" s="21"/>
      <c r="F73" s="21"/>
      <c r="G73" s="21"/>
      <c r="H73" s="85"/>
      <c r="I73" s="107"/>
      <c r="J73" s="107"/>
      <c r="K73" s="107"/>
      <c r="L73" s="86"/>
      <c r="M73" s="86"/>
      <c r="N73" s="107"/>
      <c r="O73" s="107"/>
      <c r="P73" s="235"/>
    </row>
    <row r="74" spans="1:17" s="74" customFormat="1" ht="25.5">
      <c r="A74" s="244"/>
      <c r="B74" s="244"/>
      <c r="C74" s="27" t="s">
        <v>141</v>
      </c>
      <c r="D74" s="21" t="s">
        <v>57</v>
      </c>
      <c r="E74" s="21" t="s">
        <v>58</v>
      </c>
      <c r="F74" s="21" t="s">
        <v>168</v>
      </c>
      <c r="G74" s="21" t="s">
        <v>93</v>
      </c>
      <c r="H74" s="85">
        <v>0</v>
      </c>
      <c r="I74" s="107">
        <v>0</v>
      </c>
      <c r="J74" s="107">
        <v>0</v>
      </c>
      <c r="K74" s="107">
        <v>0</v>
      </c>
      <c r="L74" s="86">
        <v>278.90899999999999</v>
      </c>
      <c r="M74" s="86">
        <v>278.90899999999999</v>
      </c>
      <c r="N74" s="107">
        <v>0</v>
      </c>
      <c r="O74" s="107">
        <v>0</v>
      </c>
      <c r="P74" s="235"/>
      <c r="Q74" s="121"/>
    </row>
    <row r="75" spans="1:17" s="74" customFormat="1">
      <c r="A75" s="244"/>
      <c r="B75" s="244"/>
      <c r="C75" s="28"/>
      <c r="D75" s="21"/>
      <c r="E75" s="21"/>
      <c r="F75" s="21"/>
      <c r="G75" s="21"/>
      <c r="H75" s="85"/>
      <c r="I75" s="107"/>
      <c r="J75" s="107"/>
      <c r="K75" s="107"/>
      <c r="L75" s="86"/>
      <c r="M75" s="86"/>
      <c r="N75" s="107"/>
      <c r="O75" s="107"/>
      <c r="P75" s="235"/>
      <c r="Q75" s="121"/>
    </row>
    <row r="76" spans="1:17" s="74" customFormat="1" ht="25.5">
      <c r="A76" s="244"/>
      <c r="B76" s="244"/>
      <c r="C76" s="27" t="s">
        <v>141</v>
      </c>
      <c r="D76" s="21" t="s">
        <v>57</v>
      </c>
      <c r="E76" s="21" t="s">
        <v>58</v>
      </c>
      <c r="F76" s="21" t="s">
        <v>167</v>
      </c>
      <c r="G76" s="21" t="s">
        <v>86</v>
      </c>
      <c r="H76" s="86">
        <v>0</v>
      </c>
      <c r="I76" s="107">
        <v>0</v>
      </c>
      <c r="J76" s="107"/>
      <c r="K76" s="107">
        <v>0</v>
      </c>
      <c r="L76" s="86">
        <v>275.8</v>
      </c>
      <c r="M76" s="86">
        <v>275.78868</v>
      </c>
      <c r="N76" s="107">
        <v>0</v>
      </c>
      <c r="O76" s="107">
        <v>0</v>
      </c>
      <c r="P76" s="235"/>
    </row>
    <row r="77" spans="1:17" s="74" customFormat="1" ht="25.5">
      <c r="A77" s="244"/>
      <c r="B77" s="244"/>
      <c r="C77" s="27" t="s">
        <v>141</v>
      </c>
      <c r="D77" s="21" t="s">
        <v>57</v>
      </c>
      <c r="E77" s="21" t="s">
        <v>58</v>
      </c>
      <c r="F77" s="21" t="s">
        <v>94</v>
      </c>
      <c r="G77" s="21" t="s">
        <v>86</v>
      </c>
      <c r="H77" s="85">
        <v>29.510999999999999</v>
      </c>
      <c r="I77" s="107">
        <v>0</v>
      </c>
      <c r="J77" s="107">
        <v>79.34</v>
      </c>
      <c r="K77" s="107">
        <v>0</v>
      </c>
      <c r="L77" s="86">
        <f>J77</f>
        <v>79.34</v>
      </c>
      <c r="M77" s="86">
        <v>21.5</v>
      </c>
      <c r="N77" s="107">
        <v>0</v>
      </c>
      <c r="O77" s="107">
        <v>0</v>
      </c>
      <c r="P77" s="235"/>
    </row>
    <row r="78" spans="1:17" s="74" customFormat="1" ht="45" customHeight="1">
      <c r="A78" s="244"/>
      <c r="B78" s="244"/>
      <c r="C78" s="27" t="s">
        <v>141</v>
      </c>
      <c r="D78" s="21" t="s">
        <v>57</v>
      </c>
      <c r="E78" s="21" t="s">
        <v>58</v>
      </c>
      <c r="F78" s="21" t="s">
        <v>94</v>
      </c>
      <c r="G78" s="21" t="s">
        <v>86</v>
      </c>
      <c r="H78" s="86">
        <v>3532.3</v>
      </c>
      <c r="I78" s="107">
        <v>884.28300000000002</v>
      </c>
      <c r="J78" s="107">
        <v>0</v>
      </c>
      <c r="K78" s="107">
        <v>0</v>
      </c>
      <c r="L78" s="86">
        <v>2748.2</v>
      </c>
      <c r="M78" s="86">
        <v>2112.5</v>
      </c>
      <c r="N78" s="107">
        <v>0</v>
      </c>
      <c r="O78" s="107">
        <v>0</v>
      </c>
      <c r="P78" s="236"/>
    </row>
    <row r="79" spans="1:17" s="74" customFormat="1">
      <c r="A79" s="244"/>
      <c r="B79" s="244"/>
      <c r="C79" s="28"/>
      <c r="D79" s="21"/>
      <c r="E79" s="21"/>
      <c r="F79" s="21"/>
      <c r="G79" s="21"/>
      <c r="H79" s="85"/>
      <c r="I79" s="107"/>
      <c r="J79" s="107"/>
      <c r="K79" s="107"/>
      <c r="L79" s="83"/>
      <c r="M79" s="86"/>
      <c r="N79" s="107"/>
      <c r="O79" s="107"/>
      <c r="P79" s="93"/>
    </row>
    <row r="80" spans="1:17" s="74" customFormat="1">
      <c r="A80" s="244"/>
      <c r="B80" s="244"/>
      <c r="C80" s="249" t="s">
        <v>144</v>
      </c>
      <c r="D80" s="21" t="s">
        <v>85</v>
      </c>
      <c r="E80" s="21" t="s">
        <v>58</v>
      </c>
      <c r="F80" s="21" t="s">
        <v>140</v>
      </c>
      <c r="G80" s="21" t="s">
        <v>86</v>
      </c>
      <c r="H80" s="85">
        <v>0</v>
      </c>
      <c r="I80" s="107">
        <v>0</v>
      </c>
      <c r="J80" s="107">
        <v>0</v>
      </c>
      <c r="K80" s="107">
        <v>0</v>
      </c>
      <c r="L80" s="86">
        <v>0</v>
      </c>
      <c r="M80" s="86">
        <v>0</v>
      </c>
      <c r="N80" s="107">
        <v>0</v>
      </c>
      <c r="O80" s="107">
        <v>0</v>
      </c>
      <c r="P80" s="93"/>
    </row>
    <row r="81" spans="1:16" s="74" customFormat="1" ht="41.25" customHeight="1">
      <c r="A81" s="244"/>
      <c r="B81" s="244"/>
      <c r="C81" s="250"/>
      <c r="D81" s="21" t="s">
        <v>85</v>
      </c>
      <c r="E81" s="21" t="s">
        <v>58</v>
      </c>
      <c r="F81" s="21" t="s">
        <v>103</v>
      </c>
      <c r="G81" s="21" t="s">
        <v>93</v>
      </c>
      <c r="H81" s="85">
        <v>263.37299999999999</v>
      </c>
      <c r="I81" s="107">
        <v>263.37200000000001</v>
      </c>
      <c r="J81" s="98"/>
      <c r="K81" s="107"/>
      <c r="L81" s="83"/>
      <c r="M81" s="86">
        <v>0</v>
      </c>
      <c r="N81" s="107">
        <v>0</v>
      </c>
      <c r="O81" s="107">
        <v>0</v>
      </c>
      <c r="P81" s="135"/>
    </row>
    <row r="82" spans="1:16" s="74" customFormat="1">
      <c r="A82" s="244"/>
      <c r="B82" s="244"/>
      <c r="C82" s="250"/>
      <c r="D82" s="21" t="s">
        <v>85</v>
      </c>
      <c r="E82" s="21" t="s">
        <v>58</v>
      </c>
      <c r="F82" s="21" t="s">
        <v>143</v>
      </c>
      <c r="G82" s="21" t="s">
        <v>86</v>
      </c>
      <c r="H82" s="85">
        <v>400</v>
      </c>
      <c r="I82" s="107">
        <v>399.98500000000001</v>
      </c>
      <c r="J82" s="107"/>
      <c r="K82" s="107">
        <v>0</v>
      </c>
      <c r="L82" s="83">
        <f>J82</f>
        <v>0</v>
      </c>
      <c r="M82" s="86">
        <v>0</v>
      </c>
      <c r="N82" s="107">
        <v>0</v>
      </c>
      <c r="O82" s="107">
        <v>0</v>
      </c>
      <c r="P82" s="88"/>
    </row>
    <row r="83" spans="1:16" s="74" customFormat="1">
      <c r="A83" s="244"/>
      <c r="B83" s="244"/>
      <c r="C83" s="250"/>
      <c r="D83" s="21" t="s">
        <v>85</v>
      </c>
      <c r="E83" s="21" t="s">
        <v>58</v>
      </c>
      <c r="F83" s="21" t="s">
        <v>143</v>
      </c>
      <c r="G83" s="21" t="s">
        <v>86</v>
      </c>
      <c r="H83" s="85">
        <v>384.98200000000003</v>
      </c>
      <c r="I83" s="107">
        <v>384.98200000000003</v>
      </c>
      <c r="J83" s="107"/>
      <c r="K83" s="107"/>
      <c r="L83" s="83">
        <f>J83</f>
        <v>0</v>
      </c>
      <c r="M83" s="86">
        <v>0</v>
      </c>
      <c r="N83" s="107">
        <v>0</v>
      </c>
      <c r="O83" s="107">
        <v>0</v>
      </c>
      <c r="P83" s="88"/>
    </row>
    <row r="84" spans="1:16" s="74" customFormat="1">
      <c r="A84" s="244"/>
      <c r="B84" s="244"/>
      <c r="C84" s="251"/>
      <c r="D84" s="21" t="s">
        <v>85</v>
      </c>
      <c r="E84" s="21" t="s">
        <v>58</v>
      </c>
      <c r="F84" s="21" t="s">
        <v>163</v>
      </c>
      <c r="G84" s="21" t="s">
        <v>86</v>
      </c>
      <c r="H84" s="85">
        <v>335.4</v>
      </c>
      <c r="I84" s="107">
        <v>335.4</v>
      </c>
      <c r="J84" s="107"/>
      <c r="K84" s="107"/>
      <c r="L84" s="83">
        <f>J84</f>
        <v>0</v>
      </c>
      <c r="M84" s="86"/>
      <c r="N84" s="107">
        <v>0</v>
      </c>
      <c r="O84" s="107">
        <v>0</v>
      </c>
      <c r="P84" s="88"/>
    </row>
    <row r="85" spans="1:16" s="74" customFormat="1" ht="25.5">
      <c r="A85" s="244"/>
      <c r="B85" s="244"/>
      <c r="C85" s="27" t="s">
        <v>141</v>
      </c>
      <c r="D85" s="21" t="s">
        <v>57</v>
      </c>
      <c r="E85" s="21" t="s">
        <v>58</v>
      </c>
      <c r="F85" s="21" t="s">
        <v>103</v>
      </c>
      <c r="G85" s="21" t="s">
        <v>93</v>
      </c>
      <c r="H85" s="85" t="s">
        <v>145</v>
      </c>
      <c r="I85" s="107">
        <v>0</v>
      </c>
      <c r="J85" s="107">
        <v>0</v>
      </c>
      <c r="K85" s="107">
        <v>0</v>
      </c>
      <c r="L85" s="86">
        <v>0</v>
      </c>
      <c r="M85" s="86">
        <v>0</v>
      </c>
      <c r="N85" s="86">
        <v>0</v>
      </c>
      <c r="O85" s="86">
        <v>0</v>
      </c>
      <c r="P85" s="88"/>
    </row>
    <row r="86" spans="1:16" s="74" customFormat="1" ht="13.5" customHeight="1">
      <c r="A86" s="245"/>
      <c r="B86" s="245"/>
      <c r="C86" s="28"/>
      <c r="D86" s="24"/>
      <c r="E86" s="21"/>
      <c r="F86" s="21"/>
      <c r="G86" s="21"/>
      <c r="H86" s="85"/>
      <c r="I86" s="107"/>
      <c r="J86" s="107"/>
      <c r="K86" s="107"/>
      <c r="L86" s="83"/>
      <c r="M86" s="86"/>
      <c r="N86" s="107"/>
      <c r="O86" s="107"/>
      <c r="P86" s="88"/>
    </row>
    <row r="87" spans="1:16" s="74" customFormat="1" ht="2.25" customHeight="1">
      <c r="A87" s="72"/>
      <c r="B87" s="73"/>
      <c r="C87" s="28"/>
      <c r="D87" s="24"/>
      <c r="E87" s="21"/>
      <c r="F87" s="21"/>
      <c r="G87" s="21"/>
      <c r="H87" s="85"/>
      <c r="I87" s="107"/>
      <c r="J87" s="107"/>
      <c r="K87" s="107"/>
      <c r="L87" s="83"/>
      <c r="M87" s="86"/>
      <c r="N87" s="107"/>
      <c r="O87" s="107"/>
      <c r="P87" s="88"/>
    </row>
    <row r="88" spans="1:16" s="74" customFormat="1" hidden="1">
      <c r="A88" s="72"/>
      <c r="B88" s="73"/>
      <c r="C88" s="28"/>
      <c r="D88" s="24"/>
      <c r="E88" s="21"/>
      <c r="F88" s="21"/>
      <c r="G88" s="21"/>
      <c r="H88" s="85"/>
      <c r="I88" s="107"/>
      <c r="J88" s="107"/>
      <c r="K88" s="107"/>
      <c r="L88" s="83"/>
      <c r="M88" s="86"/>
      <c r="N88" s="107"/>
      <c r="O88" s="107"/>
      <c r="P88" s="88"/>
    </row>
    <row r="89" spans="1:16" s="74" customFormat="1" hidden="1">
      <c r="A89" s="72"/>
      <c r="B89" s="73"/>
      <c r="C89" s="28"/>
      <c r="D89" s="24"/>
      <c r="E89" s="21"/>
      <c r="F89" s="21"/>
      <c r="G89" s="21"/>
      <c r="H89" s="85"/>
      <c r="I89" s="107"/>
      <c r="J89" s="107"/>
      <c r="K89" s="107"/>
      <c r="L89" s="83"/>
      <c r="M89" s="86"/>
      <c r="N89" s="107"/>
      <c r="O89" s="107"/>
      <c r="P89" s="88"/>
    </row>
    <row r="90" spans="1:16" s="74" customFormat="1" ht="25.5">
      <c r="A90" s="237" t="s">
        <v>148</v>
      </c>
      <c r="B90" s="237" t="s">
        <v>161</v>
      </c>
      <c r="C90" s="27" t="s">
        <v>19</v>
      </c>
      <c r="D90" s="21"/>
      <c r="E90" s="21"/>
      <c r="F90" s="21"/>
      <c r="G90" s="21"/>
      <c r="H90" s="98">
        <f t="shared" ref="H90:O90" si="6">H91</f>
        <v>37651.1</v>
      </c>
      <c r="I90" s="98">
        <f t="shared" si="6"/>
        <v>36727.277999999998</v>
      </c>
      <c r="J90" s="98">
        <f>J91</f>
        <v>37569.199999999997</v>
      </c>
      <c r="K90" s="98">
        <f t="shared" si="6"/>
        <v>17732.39</v>
      </c>
      <c r="L90" s="83">
        <f>L91</f>
        <v>49571.9</v>
      </c>
      <c r="M90" s="83">
        <f t="shared" si="6"/>
        <v>49570.85</v>
      </c>
      <c r="N90" s="98">
        <f t="shared" si="6"/>
        <v>37569.199999999997</v>
      </c>
      <c r="O90" s="98">
        <f t="shared" si="6"/>
        <v>37569.199999999997</v>
      </c>
      <c r="P90" s="88"/>
    </row>
    <row r="91" spans="1:16" s="74" customFormat="1" ht="38.25">
      <c r="A91" s="237"/>
      <c r="B91" s="237"/>
      <c r="C91" s="44" t="s">
        <v>44</v>
      </c>
      <c r="D91" s="21" t="s">
        <v>57</v>
      </c>
      <c r="E91" s="21" t="s">
        <v>135</v>
      </c>
      <c r="F91" s="21" t="s">
        <v>139</v>
      </c>
      <c r="G91" s="21" t="s">
        <v>136</v>
      </c>
      <c r="H91" s="107">
        <v>37651.1</v>
      </c>
      <c r="I91" s="107">
        <v>36727.277999999998</v>
      </c>
      <c r="J91" s="107">
        <v>37569.199999999997</v>
      </c>
      <c r="K91" s="107">
        <v>17732.39</v>
      </c>
      <c r="L91" s="153">
        <v>49571.9</v>
      </c>
      <c r="M91" s="153">
        <v>49570.85</v>
      </c>
      <c r="N91" s="107">
        <v>37569.199999999997</v>
      </c>
      <c r="O91" s="107">
        <v>37569.199999999997</v>
      </c>
      <c r="P91" s="155" t="s">
        <v>171</v>
      </c>
    </row>
    <row r="92" spans="1:16" s="64" customFormat="1" ht="47.25" customHeight="1">
      <c r="A92" s="237"/>
      <c r="B92" s="237"/>
      <c r="C92" s="27" t="s">
        <v>141</v>
      </c>
      <c r="D92" s="21"/>
      <c r="E92" s="21"/>
      <c r="F92" s="21"/>
      <c r="G92" s="40"/>
      <c r="H92" s="110">
        <f t="shared" ref="H92:O92" si="7">H94</f>
        <v>0</v>
      </c>
      <c r="I92" s="110">
        <f t="shared" si="7"/>
        <v>0</v>
      </c>
      <c r="J92" s="110">
        <f t="shared" si="7"/>
        <v>0</v>
      </c>
      <c r="K92" s="110">
        <f t="shared" si="7"/>
        <v>0</v>
      </c>
      <c r="L92" s="110">
        <f t="shared" si="7"/>
        <v>0</v>
      </c>
      <c r="M92" s="110">
        <f t="shared" si="7"/>
        <v>0</v>
      </c>
      <c r="N92" s="110">
        <f t="shared" si="7"/>
        <v>0</v>
      </c>
      <c r="O92" s="110">
        <f t="shared" si="7"/>
        <v>0</v>
      </c>
      <c r="P92" s="97"/>
    </row>
    <row r="93" spans="1:16" s="161" customFormat="1" ht="4.5" customHeight="1">
      <c r="A93" s="246" t="s">
        <v>149</v>
      </c>
      <c r="B93" s="246" t="s">
        <v>151</v>
      </c>
      <c r="C93" s="156" t="s">
        <v>19</v>
      </c>
      <c r="D93" s="157"/>
      <c r="E93" s="157"/>
      <c r="F93" s="157"/>
      <c r="G93" s="157"/>
      <c r="H93" s="158"/>
      <c r="I93" s="158"/>
      <c r="J93" s="158"/>
      <c r="K93" s="158"/>
      <c r="L93" s="159"/>
      <c r="M93" s="159"/>
      <c r="N93" s="158"/>
      <c r="O93" s="158"/>
      <c r="P93" s="160"/>
    </row>
    <row r="94" spans="1:16" s="161" customFormat="1" hidden="1">
      <c r="A94" s="247"/>
      <c r="B94" s="247"/>
      <c r="C94" s="162" t="s">
        <v>44</v>
      </c>
      <c r="D94" s="157" t="s">
        <v>57</v>
      </c>
      <c r="E94" s="157" t="s">
        <v>135</v>
      </c>
      <c r="F94" s="157" t="s">
        <v>152</v>
      </c>
      <c r="G94" s="157" t="s">
        <v>136</v>
      </c>
      <c r="H94" s="163">
        <v>0</v>
      </c>
      <c r="I94" s="163">
        <v>0</v>
      </c>
      <c r="J94" s="163">
        <v>0</v>
      </c>
      <c r="K94" s="163">
        <v>0</v>
      </c>
      <c r="L94" s="164">
        <v>0</v>
      </c>
      <c r="M94" s="164">
        <v>0</v>
      </c>
      <c r="N94" s="163">
        <v>0</v>
      </c>
      <c r="O94" s="163">
        <v>0</v>
      </c>
      <c r="P94" s="160"/>
    </row>
    <row r="95" spans="1:16" s="161" customFormat="1" ht="144" hidden="1" customHeight="1">
      <c r="A95" s="248"/>
      <c r="B95" s="248"/>
      <c r="C95" s="156" t="s">
        <v>141</v>
      </c>
      <c r="D95" s="157"/>
      <c r="E95" s="157"/>
      <c r="F95" s="157"/>
      <c r="G95" s="165"/>
      <c r="H95" s="166"/>
      <c r="I95" s="167"/>
      <c r="J95" s="167"/>
      <c r="K95" s="167"/>
      <c r="L95" s="159"/>
      <c r="M95" s="167"/>
      <c r="N95" s="167"/>
      <c r="O95" s="168"/>
      <c r="P95" s="169"/>
    </row>
    <row r="97" spans="1:10" ht="15.75">
      <c r="B97" s="69" t="s">
        <v>137</v>
      </c>
      <c r="C97" s="69"/>
      <c r="D97" s="69"/>
      <c r="E97" s="69"/>
      <c r="F97" s="69"/>
      <c r="G97" s="69"/>
      <c r="H97" s="69"/>
      <c r="I97" s="137" t="s">
        <v>102</v>
      </c>
      <c r="J97" s="134"/>
    </row>
    <row r="98" spans="1:10" ht="15.75">
      <c r="B98" s="69"/>
      <c r="C98" s="69"/>
      <c r="D98" s="69"/>
      <c r="E98" s="69"/>
      <c r="F98" s="69"/>
      <c r="G98" s="69"/>
      <c r="H98" s="69"/>
      <c r="I98" s="69"/>
      <c r="J98" s="134"/>
    </row>
    <row r="99" spans="1:10" ht="15.75">
      <c r="B99" s="69"/>
      <c r="C99" s="69"/>
      <c r="D99" s="69"/>
      <c r="E99" s="69"/>
      <c r="F99" s="69"/>
      <c r="G99" s="69"/>
      <c r="H99" s="69"/>
      <c r="I99" s="69"/>
      <c r="J99" s="134"/>
    </row>
    <row r="100" spans="1:10" ht="52.9" customHeight="1">
      <c r="A100" s="242" t="s">
        <v>170</v>
      </c>
      <c r="B100" s="242"/>
      <c r="C100" s="242"/>
    </row>
    <row r="101" spans="1:10" ht="52.9" customHeight="1">
      <c r="B101" s="71"/>
      <c r="C101" s="71"/>
      <c r="D101" s="71"/>
      <c r="E101" s="71"/>
      <c r="F101" s="69"/>
      <c r="G101" s="69"/>
      <c r="H101" s="69"/>
      <c r="I101" s="70"/>
      <c r="J101" s="134"/>
    </row>
    <row r="102" spans="1:10" ht="52.9" customHeight="1">
      <c r="D102" s="71"/>
      <c r="E102" s="71"/>
      <c r="F102" s="69"/>
      <c r="G102" s="69"/>
      <c r="H102" s="69"/>
      <c r="I102" s="70"/>
      <c r="J102" s="134"/>
    </row>
  </sheetData>
  <mergeCells count="45">
    <mergeCell ref="A100:C100"/>
    <mergeCell ref="A90:A92"/>
    <mergeCell ref="B90:B92"/>
    <mergeCell ref="A63:A86"/>
    <mergeCell ref="B63:B86"/>
    <mergeCell ref="A93:A95"/>
    <mergeCell ref="B93:B95"/>
    <mergeCell ref="C80:C84"/>
    <mergeCell ref="P70:P78"/>
    <mergeCell ref="A28:A31"/>
    <mergeCell ref="B28:B31"/>
    <mergeCell ref="A32:A35"/>
    <mergeCell ref="A42:A45"/>
    <mergeCell ref="B42:B45"/>
    <mergeCell ref="B32:B35"/>
    <mergeCell ref="A36:A41"/>
    <mergeCell ref="B36:B41"/>
    <mergeCell ref="A46:A49"/>
    <mergeCell ref="A50:A53"/>
    <mergeCell ref="B50:B53"/>
    <mergeCell ref="B46:B49"/>
    <mergeCell ref="B54:B59"/>
    <mergeCell ref="A54:A59"/>
    <mergeCell ref="N1:P1"/>
    <mergeCell ref="N2:P2"/>
    <mergeCell ref="A4:P4"/>
    <mergeCell ref="D6:G6"/>
    <mergeCell ref="P6:P9"/>
    <mergeCell ref="L8:M8"/>
    <mergeCell ref="D7:D9"/>
    <mergeCell ref="G7:G9"/>
    <mergeCell ref="B6:B9"/>
    <mergeCell ref="F7:F9"/>
    <mergeCell ref="E7:E9"/>
    <mergeCell ref="A6:A9"/>
    <mergeCell ref="A14:A27"/>
    <mergeCell ref="H6:I8"/>
    <mergeCell ref="N6:O8"/>
    <mergeCell ref="J6:M7"/>
    <mergeCell ref="J8:K8"/>
    <mergeCell ref="C6:C9"/>
    <mergeCell ref="B26:B27"/>
    <mergeCell ref="B10:B13"/>
    <mergeCell ref="A10:A13"/>
    <mergeCell ref="B14:B25"/>
  </mergeCells>
  <phoneticPr fontId="1" type="noConversion"/>
  <pageMargins left="0.25" right="0.25" top="0.75" bottom="0.75" header="0.3" footer="0.3"/>
  <pageSetup paperSize="9" scale="61" fitToHeight="0" orientation="landscape" r:id="rId1"/>
  <rowBreaks count="2" manualBreakCount="2">
    <brk id="68" max="15" man="1"/>
    <brk id="10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view="pageBreakPreview" zoomScale="85" zoomScaleNormal="100" zoomScaleSheetLayoutView="85" workbookViewId="0">
      <selection activeCell="C29" sqref="A29:XFD29"/>
    </sheetView>
  </sheetViews>
  <sheetFormatPr defaultRowHeight="12.75"/>
  <cols>
    <col min="1" max="1" width="14.85546875" customWidth="1"/>
    <col min="2" max="2" width="25.140625" customWidth="1"/>
    <col min="3" max="3" width="13.28515625" customWidth="1"/>
    <col min="4" max="4" width="19" customWidth="1"/>
    <col min="5" max="5" width="13.7109375" bestFit="1" customWidth="1"/>
    <col min="6" max="6" width="13.5703125" style="64" bestFit="1" customWidth="1"/>
    <col min="7" max="7" width="12.42578125" style="64" bestFit="1" customWidth="1"/>
    <col min="8" max="11" width="13.7109375" bestFit="1" customWidth="1"/>
    <col min="12" max="12" width="13.7109375" customWidth="1"/>
    <col min="15" max="15" width="10.85546875" customWidth="1"/>
  </cols>
  <sheetData>
    <row r="1" spans="1:15" ht="15.75">
      <c r="J1" s="171" t="s">
        <v>22</v>
      </c>
      <c r="K1" s="171"/>
      <c r="L1" s="171"/>
    </row>
    <row r="2" spans="1:15" ht="41.45" customHeight="1">
      <c r="J2" s="191" t="s">
        <v>46</v>
      </c>
      <c r="K2" s="191"/>
      <c r="L2" s="191"/>
    </row>
    <row r="3" spans="1:15" ht="33" customHeight="1">
      <c r="A3" s="192" t="s">
        <v>129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65"/>
      <c r="N3" s="65"/>
      <c r="O3" s="65"/>
    </row>
    <row r="4" spans="1:15" ht="15.6" customHeight="1">
      <c r="J4" s="253" t="s">
        <v>8</v>
      </c>
      <c r="K4" s="253"/>
      <c r="L4" s="253"/>
    </row>
    <row r="5" spans="1:15" ht="15.6" customHeight="1">
      <c r="A5" s="255" t="s">
        <v>116</v>
      </c>
      <c r="B5" s="255" t="s">
        <v>117</v>
      </c>
      <c r="C5" s="255" t="s">
        <v>118</v>
      </c>
      <c r="D5" s="255" t="s">
        <v>166</v>
      </c>
      <c r="E5" s="255"/>
      <c r="F5" s="255" t="s">
        <v>165</v>
      </c>
      <c r="G5" s="255"/>
      <c r="H5" s="255"/>
      <c r="I5" s="255"/>
      <c r="J5" s="255" t="s">
        <v>2</v>
      </c>
      <c r="K5" s="255"/>
      <c r="L5" s="255" t="s">
        <v>119</v>
      </c>
      <c r="M5" s="57"/>
      <c r="N5" s="57"/>
      <c r="O5" s="57"/>
    </row>
    <row r="6" spans="1:15" ht="24.6" customHeight="1">
      <c r="A6" s="255"/>
      <c r="B6" s="255"/>
      <c r="C6" s="255"/>
      <c r="D6" s="255"/>
      <c r="E6" s="255"/>
      <c r="F6" s="256" t="s">
        <v>11</v>
      </c>
      <c r="G6" s="256"/>
      <c r="H6" s="255" t="s">
        <v>13</v>
      </c>
      <c r="I6" s="255"/>
      <c r="J6" s="255"/>
      <c r="K6" s="255"/>
      <c r="L6" s="255"/>
      <c r="M6" s="57"/>
      <c r="N6" s="57"/>
      <c r="O6" s="57"/>
    </row>
    <row r="7" spans="1:15" ht="49.15" customHeight="1">
      <c r="A7" s="255"/>
      <c r="B7" s="255"/>
      <c r="C7" s="255"/>
      <c r="D7" s="55" t="s">
        <v>3</v>
      </c>
      <c r="E7" s="55" t="s">
        <v>4</v>
      </c>
      <c r="F7" s="126" t="s">
        <v>3</v>
      </c>
      <c r="G7" s="126" t="s">
        <v>4</v>
      </c>
      <c r="H7" s="55" t="s">
        <v>3</v>
      </c>
      <c r="I7" s="55" t="s">
        <v>4</v>
      </c>
      <c r="J7" s="55" t="s">
        <v>5</v>
      </c>
      <c r="K7" s="55" t="s">
        <v>6</v>
      </c>
      <c r="L7" s="255"/>
      <c r="M7" s="57"/>
      <c r="N7" s="57"/>
      <c r="O7" s="57"/>
    </row>
    <row r="8" spans="1:15" ht="15.6" customHeight="1">
      <c r="A8" s="257" t="s">
        <v>49</v>
      </c>
      <c r="B8" s="257" t="s">
        <v>95</v>
      </c>
      <c r="C8" s="56" t="s">
        <v>120</v>
      </c>
      <c r="D8" s="100">
        <f>SUM(D10:D15)</f>
        <v>52694.116999999998</v>
      </c>
      <c r="E8" s="100">
        <f>SUM(E10:E15)</f>
        <v>49092.350999999995</v>
      </c>
      <c r="F8" s="127">
        <f>F11+F12</f>
        <v>109449.046</v>
      </c>
      <c r="G8" s="127">
        <f>SUM(G10:G15)</f>
        <v>17732.39</v>
      </c>
      <c r="H8" s="100">
        <f>H11+H12</f>
        <v>121713.23964</v>
      </c>
      <c r="I8" s="100">
        <f>I11+I12</f>
        <v>118938.98961999999</v>
      </c>
      <c r="J8" s="100">
        <f>J11+J12</f>
        <v>37869.199999999997</v>
      </c>
      <c r="K8" s="100">
        <f>K11+K12</f>
        <v>37869.199999999997</v>
      </c>
      <c r="L8" s="100"/>
      <c r="M8" s="57"/>
      <c r="N8" s="57"/>
      <c r="O8" s="57"/>
    </row>
    <row r="9" spans="1:15" ht="15.6" customHeight="1">
      <c r="A9" s="257"/>
      <c r="B9" s="257"/>
      <c r="C9" s="56" t="s">
        <v>121</v>
      </c>
      <c r="D9" s="100"/>
      <c r="E9" s="100"/>
      <c r="F9" s="127"/>
      <c r="G9" s="127"/>
      <c r="H9" s="100"/>
      <c r="I9" s="100"/>
      <c r="J9" s="100"/>
      <c r="K9" s="100"/>
      <c r="L9" s="100"/>
      <c r="M9" s="57"/>
      <c r="N9" s="57"/>
      <c r="O9" s="57"/>
    </row>
    <row r="10" spans="1:15" ht="15.6" customHeight="1">
      <c r="A10" s="257"/>
      <c r="B10" s="257"/>
      <c r="C10" s="56" t="s">
        <v>9</v>
      </c>
      <c r="D10" s="112"/>
      <c r="E10" s="112"/>
      <c r="F10" s="128"/>
      <c r="G10" s="128"/>
      <c r="H10" s="100"/>
      <c r="I10" s="112"/>
      <c r="J10" s="112"/>
      <c r="K10" s="112"/>
      <c r="L10" s="113"/>
      <c r="M10" s="57"/>
      <c r="N10" s="57"/>
      <c r="O10" s="57"/>
    </row>
    <row r="11" spans="1:15" ht="15.6" customHeight="1">
      <c r="A11" s="257"/>
      <c r="B11" s="257"/>
      <c r="C11" s="56" t="s">
        <v>122</v>
      </c>
      <c r="D11" s="112">
        <f>D19+D27+D51</f>
        <v>50981.7</v>
      </c>
      <c r="E11" s="112">
        <f>E19+E27+E51</f>
        <v>47409.460999999996</v>
      </c>
      <c r="F11" s="112">
        <f>F19+F51</f>
        <v>108186.8</v>
      </c>
      <c r="G11" s="112">
        <f t="shared" ref="G11:K11" si="0">G19+G51</f>
        <v>17732.39</v>
      </c>
      <c r="H11" s="112">
        <f t="shared" si="0"/>
        <v>120189.5</v>
      </c>
      <c r="I11" s="112">
        <f t="shared" si="0"/>
        <v>117493.88660999999</v>
      </c>
      <c r="J11" s="112">
        <f t="shared" si="0"/>
        <v>37569.199999999997</v>
      </c>
      <c r="K11" s="112">
        <f t="shared" si="0"/>
        <v>37569.199999999997</v>
      </c>
      <c r="L11" s="261"/>
      <c r="M11" s="57"/>
      <c r="N11" s="57"/>
      <c r="O11" s="57"/>
    </row>
    <row r="12" spans="1:15" ht="15.6" customHeight="1">
      <c r="A12" s="257"/>
      <c r="B12" s="257"/>
      <c r="C12" s="56" t="s">
        <v>123</v>
      </c>
      <c r="D12" s="112">
        <f>D20+D36+D44+D52</f>
        <v>1712.4169999999999</v>
      </c>
      <c r="E12" s="112">
        <f>E36+E52</f>
        <v>1682.8899999999999</v>
      </c>
      <c r="F12" s="112">
        <f>F36+F44+F52</f>
        <v>1262.2460000000001</v>
      </c>
      <c r="G12" s="112">
        <f t="shared" ref="G12:K12" si="1">G36+G44+G52</f>
        <v>0</v>
      </c>
      <c r="H12" s="112">
        <f t="shared" si="1"/>
        <v>1523.73964</v>
      </c>
      <c r="I12" s="112">
        <f t="shared" si="1"/>
        <v>1445.10301</v>
      </c>
      <c r="J12" s="112">
        <f t="shared" si="1"/>
        <v>300</v>
      </c>
      <c r="K12" s="112">
        <f t="shared" si="1"/>
        <v>300</v>
      </c>
      <c r="L12" s="262"/>
      <c r="M12" s="57"/>
      <c r="N12" s="57"/>
      <c r="O12" s="57"/>
    </row>
    <row r="13" spans="1:15" ht="15.6" customHeight="1">
      <c r="A13" s="257"/>
      <c r="B13" s="257"/>
      <c r="C13" s="56" t="s">
        <v>124</v>
      </c>
      <c r="D13" s="112"/>
      <c r="E13" s="112"/>
      <c r="F13" s="128"/>
      <c r="G13" s="128"/>
      <c r="H13" s="100"/>
      <c r="I13" s="112"/>
      <c r="J13" s="112"/>
      <c r="K13" s="112"/>
      <c r="L13" s="111"/>
      <c r="M13" s="57"/>
      <c r="N13" s="57"/>
      <c r="O13" s="57"/>
    </row>
    <row r="14" spans="1:15" ht="15.6" customHeight="1">
      <c r="A14" s="257"/>
      <c r="B14" s="257"/>
      <c r="C14" s="56" t="s">
        <v>125</v>
      </c>
      <c r="D14" s="112"/>
      <c r="E14" s="112"/>
      <c r="F14" s="128"/>
      <c r="G14" s="128"/>
      <c r="H14" s="100"/>
      <c r="I14" s="112"/>
      <c r="J14" s="112"/>
      <c r="K14" s="112"/>
      <c r="L14" s="111"/>
      <c r="M14" s="57"/>
      <c r="N14" s="57"/>
      <c r="O14" s="57"/>
    </row>
    <row r="15" spans="1:15" ht="15.6" customHeight="1">
      <c r="A15" s="257"/>
      <c r="B15" s="257"/>
      <c r="C15" s="56" t="s">
        <v>126</v>
      </c>
      <c r="D15" s="112"/>
      <c r="E15" s="112"/>
      <c r="F15" s="128"/>
      <c r="G15" s="128"/>
      <c r="H15" s="100"/>
      <c r="I15" s="112"/>
      <c r="J15" s="112"/>
      <c r="K15" s="112"/>
      <c r="L15" s="111"/>
      <c r="M15" s="57"/>
      <c r="N15" s="57"/>
      <c r="O15" s="57"/>
    </row>
    <row r="16" spans="1:15" ht="15.6" customHeight="1">
      <c r="A16" s="257" t="s">
        <v>148</v>
      </c>
      <c r="B16" s="257" t="s">
        <v>161</v>
      </c>
      <c r="C16" s="56" t="s">
        <v>120</v>
      </c>
      <c r="D16" s="100">
        <f>SUM(D18:D23)</f>
        <v>37651.1</v>
      </c>
      <c r="E16" s="100">
        <f>SUM(E18:E23)</f>
        <v>36727.277999999998</v>
      </c>
      <c r="F16" s="127">
        <f t="shared" ref="F16:K16" si="2">F19</f>
        <v>37569.199999999997</v>
      </c>
      <c r="G16" s="127">
        <f t="shared" si="2"/>
        <v>17732.39</v>
      </c>
      <c r="H16" s="100">
        <f t="shared" si="2"/>
        <v>49571.9</v>
      </c>
      <c r="I16" s="100">
        <f t="shared" si="2"/>
        <v>49570.85</v>
      </c>
      <c r="J16" s="100">
        <f t="shared" si="2"/>
        <v>37569.199999999997</v>
      </c>
      <c r="K16" s="100">
        <f t="shared" si="2"/>
        <v>37569.199999999997</v>
      </c>
      <c r="L16" s="114"/>
      <c r="M16" s="57"/>
      <c r="N16" s="57"/>
      <c r="O16" s="57"/>
    </row>
    <row r="17" spans="1:15" ht="13.15" customHeight="1">
      <c r="A17" s="257"/>
      <c r="B17" s="257"/>
      <c r="C17" s="56" t="s">
        <v>121</v>
      </c>
      <c r="D17" s="115"/>
      <c r="E17" s="100"/>
      <c r="F17" s="127"/>
      <c r="G17" s="127"/>
      <c r="H17" s="100"/>
      <c r="I17" s="116"/>
      <c r="J17" s="116"/>
      <c r="K17" s="116"/>
      <c r="L17" s="114"/>
      <c r="M17" s="263"/>
      <c r="N17" s="263"/>
      <c r="O17" s="252"/>
    </row>
    <row r="18" spans="1:15" ht="13.15" customHeight="1">
      <c r="A18" s="257"/>
      <c r="B18" s="257"/>
      <c r="C18" s="56" t="s">
        <v>9</v>
      </c>
      <c r="D18" s="112"/>
      <c r="E18" s="100"/>
      <c r="F18" s="127"/>
      <c r="G18" s="127"/>
      <c r="H18" s="100"/>
      <c r="I18" s="100"/>
      <c r="J18" s="100"/>
      <c r="K18" s="100"/>
      <c r="L18" s="114"/>
      <c r="M18" s="263"/>
      <c r="N18" s="263"/>
      <c r="O18" s="252"/>
    </row>
    <row r="19" spans="1:15" ht="25.5">
      <c r="A19" s="257"/>
      <c r="B19" s="257"/>
      <c r="C19" s="56" t="s">
        <v>122</v>
      </c>
      <c r="D19" s="100">
        <f>'8 средства по кодам'!H91</f>
        <v>37651.1</v>
      </c>
      <c r="E19" s="116">
        <f>'8 средства по кодам'!I91</f>
        <v>36727.277999999998</v>
      </c>
      <c r="F19" s="116">
        <f>'8 средства по кодам'!J91</f>
        <v>37569.199999999997</v>
      </c>
      <c r="G19" s="116">
        <f>'8 средства по кодам'!K91</f>
        <v>17732.39</v>
      </c>
      <c r="H19" s="116">
        <f>'8 средства по кодам'!L91</f>
        <v>49571.9</v>
      </c>
      <c r="I19" s="116">
        <f>'8 средства по кодам'!M91</f>
        <v>49570.85</v>
      </c>
      <c r="J19" s="116">
        <f>'8 средства по кодам'!N91</f>
        <v>37569.199999999997</v>
      </c>
      <c r="K19" s="116">
        <f>'8 средства по кодам'!O91</f>
        <v>37569.199999999997</v>
      </c>
      <c r="L19" s="114"/>
      <c r="M19" s="58"/>
      <c r="N19" s="58"/>
      <c r="O19" s="252"/>
    </row>
    <row r="20" spans="1:15" ht="13.15" customHeight="1">
      <c r="A20" s="257"/>
      <c r="B20" s="257"/>
      <c r="C20" s="56" t="s">
        <v>123</v>
      </c>
      <c r="D20" s="112"/>
      <c r="E20" s="100"/>
      <c r="F20" s="127"/>
      <c r="G20" s="127"/>
      <c r="H20" s="100"/>
      <c r="I20" s="100"/>
      <c r="J20" s="100"/>
      <c r="K20" s="100"/>
      <c r="L20" s="114"/>
      <c r="M20" s="59"/>
      <c r="N20" s="59"/>
      <c r="O20" s="59"/>
    </row>
    <row r="21" spans="1:15" ht="25.5">
      <c r="A21" s="257"/>
      <c r="B21" s="257"/>
      <c r="C21" s="56" t="s">
        <v>124</v>
      </c>
      <c r="D21" s="112"/>
      <c r="E21" s="100"/>
      <c r="F21" s="127"/>
      <c r="G21" s="127"/>
      <c r="H21" s="100"/>
      <c r="I21" s="100"/>
      <c r="J21" s="100"/>
      <c r="K21" s="100"/>
      <c r="L21" s="114"/>
      <c r="M21" s="58"/>
      <c r="N21" s="58"/>
      <c r="O21" s="59"/>
    </row>
    <row r="22" spans="1:15" ht="25.5">
      <c r="A22" s="257"/>
      <c r="B22" s="257"/>
      <c r="C22" s="56" t="s">
        <v>125</v>
      </c>
      <c r="D22" s="112"/>
      <c r="E22" s="100"/>
      <c r="F22" s="127"/>
      <c r="G22" s="127"/>
      <c r="H22" s="100"/>
      <c r="I22" s="100"/>
      <c r="J22" s="100"/>
      <c r="K22" s="100"/>
      <c r="L22" s="114"/>
      <c r="M22" s="60"/>
      <c r="N22" s="60"/>
      <c r="O22" s="60"/>
    </row>
    <row r="23" spans="1:15" ht="24.75" customHeight="1">
      <c r="A23" s="257"/>
      <c r="B23" s="257"/>
      <c r="C23" s="56" t="s">
        <v>126</v>
      </c>
      <c r="D23" s="112"/>
      <c r="E23" s="100"/>
      <c r="F23" s="127"/>
      <c r="G23" s="127"/>
      <c r="H23" s="100"/>
      <c r="I23" s="100"/>
      <c r="J23" s="100"/>
      <c r="K23" s="100"/>
      <c r="L23" s="114"/>
      <c r="M23" s="61"/>
      <c r="N23" s="61"/>
      <c r="O23" s="61"/>
    </row>
    <row r="24" spans="1:15" hidden="1">
      <c r="A24" s="258" t="s">
        <v>149</v>
      </c>
      <c r="B24" s="258" t="s">
        <v>151</v>
      </c>
      <c r="C24" s="105" t="s">
        <v>120</v>
      </c>
      <c r="D24" s="112"/>
      <c r="E24" s="100"/>
      <c r="F24" s="127"/>
      <c r="G24" s="127"/>
      <c r="H24" s="100"/>
      <c r="I24" s="100"/>
      <c r="J24" s="100"/>
      <c r="K24" s="100"/>
      <c r="L24" s="114"/>
      <c r="M24" s="61"/>
      <c r="N24" s="61"/>
      <c r="O24" s="61"/>
    </row>
    <row r="25" spans="1:15" ht="19.5" hidden="1" customHeight="1">
      <c r="A25" s="259"/>
      <c r="B25" s="259"/>
      <c r="C25" s="105" t="s">
        <v>121</v>
      </c>
      <c r="D25" s="112"/>
      <c r="E25" s="100"/>
      <c r="F25" s="127"/>
      <c r="G25" s="127"/>
      <c r="H25" s="100"/>
      <c r="I25" s="100"/>
      <c r="J25" s="100"/>
      <c r="K25" s="100"/>
      <c r="L25" s="114"/>
      <c r="M25" s="61"/>
      <c r="N25" s="61"/>
      <c r="O25" s="61"/>
    </row>
    <row r="26" spans="1:15" ht="25.5" hidden="1">
      <c r="A26" s="259"/>
      <c r="B26" s="259"/>
      <c r="C26" s="105" t="s">
        <v>9</v>
      </c>
      <c r="D26" s="112"/>
      <c r="E26" s="100"/>
      <c r="F26" s="127"/>
      <c r="G26" s="127"/>
      <c r="H26" s="100"/>
      <c r="I26" s="100"/>
      <c r="J26" s="100"/>
      <c r="K26" s="100"/>
      <c r="L26" s="114"/>
      <c r="M26" s="61"/>
      <c r="N26" s="61"/>
      <c r="O26" s="61"/>
    </row>
    <row r="27" spans="1:15" ht="25.5" hidden="1">
      <c r="A27" s="259"/>
      <c r="B27" s="259"/>
      <c r="C27" s="105" t="s">
        <v>122</v>
      </c>
      <c r="D27" s="112">
        <f>'8 средства по кодам'!H92</f>
        <v>0</v>
      </c>
      <c r="E27" s="112">
        <f>'8 средства по кодам'!I92</f>
        <v>0</v>
      </c>
      <c r="F27" s="128">
        <f>'8 средства по кодам'!J92</f>
        <v>0</v>
      </c>
      <c r="G27" s="128">
        <f>'8 средства по кодам'!K92</f>
        <v>0</v>
      </c>
      <c r="H27" s="112">
        <f>'8 средства по кодам'!L92</f>
        <v>0</v>
      </c>
      <c r="I27" s="112">
        <f>'8 средства по кодам'!M92</f>
        <v>0</v>
      </c>
      <c r="J27" s="112">
        <f>'8 средства по кодам'!N92</f>
        <v>0</v>
      </c>
      <c r="K27" s="112">
        <f>'8 средства по кодам'!O92</f>
        <v>0</v>
      </c>
      <c r="L27" s="112"/>
      <c r="M27" s="61"/>
      <c r="N27" s="61"/>
      <c r="O27" s="61"/>
    </row>
    <row r="28" spans="1:15" ht="1.5" customHeight="1">
      <c r="A28" s="259"/>
      <c r="B28" s="259"/>
      <c r="C28" s="105" t="s">
        <v>123</v>
      </c>
      <c r="D28" s="112"/>
      <c r="E28" s="100"/>
      <c r="F28" s="127"/>
      <c r="G28" s="127"/>
      <c r="H28" s="100"/>
      <c r="I28" s="100"/>
      <c r="J28" s="100"/>
      <c r="K28" s="100"/>
      <c r="L28" s="114"/>
      <c r="M28" s="61"/>
      <c r="N28" s="61"/>
      <c r="O28" s="61"/>
    </row>
    <row r="29" spans="1:15" ht="71.25" hidden="1" customHeight="1">
      <c r="A29" s="259"/>
      <c r="B29" s="259"/>
      <c r="C29" s="105" t="s">
        <v>124</v>
      </c>
      <c r="D29" s="112"/>
      <c r="E29" s="100"/>
      <c r="F29" s="127"/>
      <c r="G29" s="127"/>
      <c r="H29" s="100"/>
      <c r="I29" s="100"/>
      <c r="J29" s="100"/>
      <c r="K29" s="100"/>
      <c r="L29" s="114"/>
      <c r="M29" s="61"/>
      <c r="N29" s="61"/>
      <c r="O29" s="61"/>
    </row>
    <row r="30" spans="1:15" ht="100.5" hidden="1" customHeight="1">
      <c r="A30" s="259"/>
      <c r="B30" s="259"/>
      <c r="C30" s="105" t="s">
        <v>125</v>
      </c>
      <c r="D30" s="112"/>
      <c r="E30" s="100"/>
      <c r="F30" s="127"/>
      <c r="G30" s="127"/>
      <c r="H30" s="100"/>
      <c r="I30" s="100"/>
      <c r="J30" s="100"/>
      <c r="K30" s="100"/>
      <c r="L30" s="114"/>
      <c r="M30" s="61"/>
      <c r="N30" s="61"/>
      <c r="O30" s="61"/>
    </row>
    <row r="31" spans="1:15" ht="54.75" hidden="1" customHeight="1">
      <c r="A31" s="260"/>
      <c r="B31" s="260"/>
      <c r="C31" s="105" t="s">
        <v>126</v>
      </c>
      <c r="D31" s="112"/>
      <c r="E31" s="100"/>
      <c r="F31" s="127"/>
      <c r="G31" s="127"/>
      <c r="H31" s="100"/>
      <c r="I31" s="100"/>
      <c r="J31" s="100"/>
      <c r="K31" s="100"/>
      <c r="L31" s="114"/>
      <c r="M31" s="61"/>
      <c r="N31" s="61"/>
      <c r="O31" s="61"/>
    </row>
    <row r="32" spans="1:15">
      <c r="A32" s="254" t="s">
        <v>23</v>
      </c>
      <c r="B32" s="254" t="s">
        <v>162</v>
      </c>
      <c r="C32" s="56" t="s">
        <v>120</v>
      </c>
      <c r="D32" s="104">
        <f>SUM(D34:D39)</f>
        <v>200</v>
      </c>
      <c r="E32" s="104">
        <f>SUM(E34:E39)</f>
        <v>200</v>
      </c>
      <c r="F32" s="129">
        <f>'8 средства по кодам'!J20+'8 средства по кодам'!J24</f>
        <v>200</v>
      </c>
      <c r="G32" s="129">
        <f>SUM(G34:G39)</f>
        <v>0</v>
      </c>
      <c r="H32" s="103">
        <f>'8 средства по кодам'!L20+'8 средства по кодам'!L24</f>
        <v>200</v>
      </c>
      <c r="I32" s="104">
        <f>'8 средства по кодам'!M20+'8 средства по кодам'!M24</f>
        <v>200</v>
      </c>
      <c r="J32" s="104">
        <f>SUM(J34:J39)</f>
        <v>200</v>
      </c>
      <c r="K32" s="104">
        <f>SUM(K34:K39)</f>
        <v>200</v>
      </c>
      <c r="L32" s="111"/>
      <c r="M32" s="61"/>
      <c r="N32" s="61"/>
      <c r="O32" s="61"/>
    </row>
    <row r="33" spans="1:16">
      <c r="A33" s="254"/>
      <c r="B33" s="254"/>
      <c r="C33" s="56" t="s">
        <v>121</v>
      </c>
      <c r="D33" s="112"/>
      <c r="E33" s="112"/>
      <c r="F33" s="128"/>
      <c r="G33" s="128"/>
      <c r="H33" s="100"/>
      <c r="I33" s="111"/>
      <c r="J33" s="111"/>
      <c r="K33" s="111"/>
      <c r="L33" s="111"/>
      <c r="M33" s="61"/>
      <c r="N33" s="61"/>
      <c r="O33" s="61"/>
    </row>
    <row r="34" spans="1:16" ht="13.15" customHeight="1">
      <c r="A34" s="254"/>
      <c r="B34" s="254"/>
      <c r="C34" s="56" t="s">
        <v>127</v>
      </c>
      <c r="D34" s="112"/>
      <c r="E34" s="112"/>
      <c r="F34" s="128"/>
      <c r="G34" s="128"/>
      <c r="H34" s="100"/>
      <c r="I34" s="112"/>
      <c r="J34" s="112"/>
      <c r="K34" s="112"/>
      <c r="L34" s="112"/>
      <c r="M34" s="61"/>
      <c r="N34" s="61"/>
      <c r="O34" s="61"/>
    </row>
    <row r="35" spans="1:16" ht="25.5">
      <c r="A35" s="254"/>
      <c r="B35" s="254"/>
      <c r="C35" s="56" t="s">
        <v>122</v>
      </c>
      <c r="D35" s="112"/>
      <c r="E35" s="112"/>
      <c r="F35" s="128"/>
      <c r="G35" s="128"/>
      <c r="H35" s="100"/>
      <c r="I35" s="112"/>
      <c r="J35" s="112"/>
      <c r="K35" s="112"/>
      <c r="L35" s="112"/>
      <c r="M35" s="61"/>
      <c r="N35" s="61"/>
      <c r="O35" s="61"/>
    </row>
    <row r="36" spans="1:16" ht="13.15" customHeight="1">
      <c r="A36" s="254"/>
      <c r="B36" s="254"/>
      <c r="C36" s="56" t="s">
        <v>123</v>
      </c>
      <c r="D36" s="112">
        <f>'8 средства по кодам'!H20+'8 средства по кодам'!H24</f>
        <v>200</v>
      </c>
      <c r="E36" s="112">
        <f>'8 средства по кодам'!I24</f>
        <v>200</v>
      </c>
      <c r="F36" s="128">
        <f>'8 средства по кодам'!J14</f>
        <v>200</v>
      </c>
      <c r="G36" s="128">
        <f>'8 средства по кодам'!K14</f>
        <v>0</v>
      </c>
      <c r="H36" s="100">
        <f>'8 средства по кодам'!L14</f>
        <v>200</v>
      </c>
      <c r="I36" s="111">
        <f>'8 средства по кодам'!M14</f>
        <v>200</v>
      </c>
      <c r="J36" s="111">
        <f>'8 средства по кодам'!N24</f>
        <v>200</v>
      </c>
      <c r="K36" s="111">
        <f>'8 средства по кодам'!O24</f>
        <v>200</v>
      </c>
      <c r="L36" s="111"/>
      <c r="M36" s="63"/>
      <c r="N36" s="63"/>
      <c r="O36" s="63"/>
      <c r="P36" s="64"/>
    </row>
    <row r="37" spans="1:16" ht="25.5">
      <c r="A37" s="254"/>
      <c r="B37" s="254"/>
      <c r="C37" s="56" t="s">
        <v>124</v>
      </c>
      <c r="D37" s="112"/>
      <c r="E37" s="112"/>
      <c r="F37" s="128"/>
      <c r="G37" s="128"/>
      <c r="H37" s="100"/>
      <c r="I37" s="112"/>
      <c r="J37" s="112"/>
      <c r="K37" s="112"/>
      <c r="L37" s="112"/>
      <c r="M37" s="63"/>
      <c r="N37" s="63"/>
      <c r="O37" s="63"/>
      <c r="P37" s="64"/>
    </row>
    <row r="38" spans="1:16" ht="25.5">
      <c r="A38" s="254"/>
      <c r="B38" s="254"/>
      <c r="C38" s="56" t="s">
        <v>125</v>
      </c>
      <c r="D38" s="112"/>
      <c r="E38" s="112"/>
      <c r="F38" s="128"/>
      <c r="G38" s="128"/>
      <c r="H38" s="100"/>
      <c r="I38" s="112"/>
      <c r="J38" s="112"/>
      <c r="K38" s="112"/>
      <c r="L38" s="112"/>
      <c r="M38" s="63"/>
      <c r="N38" s="63"/>
      <c r="O38" s="63"/>
      <c r="P38" s="64"/>
    </row>
    <row r="39" spans="1:16" ht="25.5">
      <c r="A39" s="254"/>
      <c r="B39" s="254"/>
      <c r="C39" s="56" t="s">
        <v>126</v>
      </c>
      <c r="D39" s="112"/>
      <c r="E39" s="112"/>
      <c r="F39" s="128"/>
      <c r="G39" s="128"/>
      <c r="H39" s="100"/>
      <c r="I39" s="112"/>
      <c r="J39" s="112"/>
      <c r="K39" s="112"/>
      <c r="L39" s="112"/>
      <c r="M39" s="63"/>
      <c r="N39" s="63"/>
      <c r="O39" s="63"/>
      <c r="P39" s="64"/>
    </row>
    <row r="40" spans="1:16">
      <c r="A40" s="254" t="s">
        <v>48</v>
      </c>
      <c r="B40" s="254" t="s">
        <v>90</v>
      </c>
      <c r="C40" s="56" t="s">
        <v>120</v>
      </c>
      <c r="D40" s="103">
        <f>SUM(D42:D47)</f>
        <v>0</v>
      </c>
      <c r="E40" s="103">
        <f t="shared" ref="E40:K40" si="3">SUM(E42:E47)</f>
        <v>0</v>
      </c>
      <c r="F40" s="130">
        <f t="shared" si="3"/>
        <v>14.305999999999999</v>
      </c>
      <c r="G40" s="130">
        <f t="shared" si="3"/>
        <v>0</v>
      </c>
      <c r="H40" s="103">
        <f>H44</f>
        <v>0</v>
      </c>
      <c r="I40" s="103">
        <f t="shared" si="3"/>
        <v>0</v>
      </c>
      <c r="J40" s="103">
        <f t="shared" si="3"/>
        <v>0</v>
      </c>
      <c r="K40" s="103">
        <f t="shared" si="3"/>
        <v>0</v>
      </c>
      <c r="L40" s="112"/>
      <c r="M40" s="63"/>
      <c r="N40" s="63"/>
      <c r="O40" s="63"/>
      <c r="P40" s="64"/>
    </row>
    <row r="41" spans="1:16">
      <c r="A41" s="254"/>
      <c r="B41" s="254"/>
      <c r="C41" s="56" t="s">
        <v>121</v>
      </c>
      <c r="D41" s="115"/>
      <c r="E41" s="115"/>
      <c r="F41" s="131"/>
      <c r="G41" s="131"/>
      <c r="H41" s="100"/>
      <c r="I41" s="114"/>
      <c r="J41" s="114"/>
      <c r="K41" s="114"/>
      <c r="L41" s="114"/>
      <c r="M41" s="63"/>
      <c r="N41" s="63"/>
      <c r="O41" s="63"/>
      <c r="P41" s="64"/>
    </row>
    <row r="42" spans="1:16" ht="13.15" customHeight="1">
      <c r="A42" s="254"/>
      <c r="B42" s="254"/>
      <c r="C42" s="56" t="s">
        <v>128</v>
      </c>
      <c r="D42" s="112"/>
      <c r="E42" s="112"/>
      <c r="F42" s="128"/>
      <c r="G42" s="128"/>
      <c r="H42" s="100"/>
      <c r="I42" s="112"/>
      <c r="J42" s="112"/>
      <c r="K42" s="112"/>
      <c r="L42" s="112"/>
      <c r="M42" s="63"/>
      <c r="N42" s="63"/>
      <c r="O42" s="63"/>
      <c r="P42" s="64"/>
    </row>
    <row r="43" spans="1:16" ht="25.5">
      <c r="A43" s="254"/>
      <c r="B43" s="254"/>
      <c r="C43" s="56" t="s">
        <v>122</v>
      </c>
      <c r="D43" s="112"/>
      <c r="E43" s="112"/>
      <c r="F43" s="128"/>
      <c r="G43" s="128"/>
      <c r="H43" s="100"/>
      <c r="I43" s="112"/>
      <c r="J43" s="112"/>
      <c r="K43" s="112"/>
      <c r="L43" s="112"/>
      <c r="M43" s="63"/>
      <c r="N43" s="63"/>
      <c r="O43" s="63"/>
      <c r="P43" s="64"/>
    </row>
    <row r="44" spans="1:16" ht="13.15" customHeight="1">
      <c r="A44" s="254"/>
      <c r="B44" s="254"/>
      <c r="C44" s="56" t="s">
        <v>123</v>
      </c>
      <c r="D44" s="112">
        <v>0</v>
      </c>
      <c r="E44" s="112">
        <v>0</v>
      </c>
      <c r="F44" s="128">
        <f>'8 средства по кодам'!J54</f>
        <v>14.305999999999999</v>
      </c>
      <c r="G44" s="128">
        <v>0</v>
      </c>
      <c r="H44" s="100">
        <f>'8 средства по кодам'!L56</f>
        <v>0</v>
      </c>
      <c r="I44" s="112">
        <v>0</v>
      </c>
      <c r="J44" s="112">
        <v>0</v>
      </c>
      <c r="K44" s="112">
        <v>0</v>
      </c>
      <c r="L44" s="112"/>
      <c r="M44" s="61"/>
      <c r="N44" s="61"/>
      <c r="O44" s="61"/>
    </row>
    <row r="45" spans="1:16" ht="25.5">
      <c r="A45" s="254"/>
      <c r="B45" s="254"/>
      <c r="C45" s="56" t="s">
        <v>124</v>
      </c>
      <c r="D45" s="112"/>
      <c r="E45" s="112"/>
      <c r="F45" s="128"/>
      <c r="G45" s="128"/>
      <c r="H45" s="100"/>
      <c r="I45" s="112"/>
      <c r="J45" s="112"/>
      <c r="K45" s="112"/>
      <c r="L45" s="112"/>
      <c r="M45" s="61"/>
      <c r="N45" s="61"/>
      <c r="O45" s="61"/>
    </row>
    <row r="46" spans="1:16" ht="25.5">
      <c r="A46" s="254"/>
      <c r="B46" s="254"/>
      <c r="C46" s="56" t="s">
        <v>125</v>
      </c>
      <c r="D46" s="112"/>
      <c r="E46" s="112"/>
      <c r="F46" s="128"/>
      <c r="G46" s="128"/>
      <c r="H46" s="100"/>
      <c r="I46" s="112"/>
      <c r="J46" s="112"/>
      <c r="K46" s="112"/>
      <c r="L46" s="112"/>
      <c r="M46" s="61"/>
      <c r="N46" s="61"/>
      <c r="O46" s="61"/>
    </row>
    <row r="47" spans="1:16" ht="25.5">
      <c r="A47" s="254"/>
      <c r="B47" s="254"/>
      <c r="C47" s="56" t="s">
        <v>126</v>
      </c>
      <c r="D47" s="112"/>
      <c r="E47" s="112"/>
      <c r="F47" s="128"/>
      <c r="G47" s="128"/>
      <c r="H47" s="100"/>
      <c r="I47" s="112"/>
      <c r="J47" s="112"/>
      <c r="K47" s="112"/>
      <c r="L47" s="112"/>
      <c r="M47" s="61"/>
      <c r="N47" s="61"/>
      <c r="O47" s="61"/>
    </row>
    <row r="48" spans="1:16">
      <c r="A48" s="254" t="s">
        <v>130</v>
      </c>
      <c r="B48" s="254" t="s">
        <v>92</v>
      </c>
      <c r="C48" s="56" t="s">
        <v>120</v>
      </c>
      <c r="D48" s="103">
        <f>SUM(D50:D55)</f>
        <v>14843.016999999998</v>
      </c>
      <c r="E48" s="103">
        <f t="shared" ref="E48:K48" si="4">SUM(E50:E55)</f>
        <v>12165.072999999999</v>
      </c>
      <c r="F48" s="130">
        <f t="shared" si="4"/>
        <v>71665.540000000008</v>
      </c>
      <c r="G48" s="130">
        <f t="shared" si="4"/>
        <v>0</v>
      </c>
      <c r="H48" s="103">
        <f>H51+H52</f>
        <v>71941.339639999991</v>
      </c>
      <c r="I48" s="103">
        <f>I51+I52</f>
        <v>69168.139620000002</v>
      </c>
      <c r="J48" s="103">
        <f t="shared" si="4"/>
        <v>100</v>
      </c>
      <c r="K48" s="103">
        <f t="shared" si="4"/>
        <v>100</v>
      </c>
      <c r="L48" s="112"/>
      <c r="M48" s="61"/>
      <c r="N48" s="61"/>
      <c r="O48" s="61"/>
    </row>
    <row r="49" spans="1:15">
      <c r="A49" s="254"/>
      <c r="B49" s="254"/>
      <c r="C49" s="56" t="s">
        <v>121</v>
      </c>
      <c r="D49" s="112"/>
      <c r="E49" s="112"/>
      <c r="F49" s="128"/>
      <c r="G49" s="128"/>
      <c r="H49" s="100"/>
      <c r="I49" s="111"/>
      <c r="J49" s="111"/>
      <c r="K49" s="111"/>
      <c r="L49" s="111"/>
      <c r="M49" s="61"/>
      <c r="N49" s="61"/>
      <c r="O49" s="61"/>
    </row>
    <row r="50" spans="1:15" ht="13.15" customHeight="1">
      <c r="A50" s="254"/>
      <c r="B50" s="254"/>
      <c r="C50" s="56" t="s">
        <v>128</v>
      </c>
      <c r="D50" s="112"/>
      <c r="E50" s="112"/>
      <c r="F50" s="128"/>
      <c r="G50" s="128"/>
      <c r="H50" s="100"/>
      <c r="I50" s="112"/>
      <c r="J50" s="112"/>
      <c r="K50" s="112"/>
      <c r="L50" s="112"/>
      <c r="M50" s="61"/>
      <c r="N50" s="61"/>
      <c r="O50" s="61"/>
    </row>
    <row r="51" spans="1:15" ht="25.5">
      <c r="A51" s="254"/>
      <c r="B51" s="254"/>
      <c r="C51" s="56" t="s">
        <v>122</v>
      </c>
      <c r="D51" s="100">
        <f>'8 средства по кодам'!H72+'8 средства по кодам'!H78</f>
        <v>13330.599999999999</v>
      </c>
      <c r="E51" s="100">
        <f>'8 средства по кодам'!I72+'8 средства по кодам'!I78</f>
        <v>10682.182999999999</v>
      </c>
      <c r="F51" s="127">
        <f>'8 средства по кодам'!J72+'8 средства по кодам'!J78</f>
        <v>70617.600000000006</v>
      </c>
      <c r="G51" s="127">
        <f>'8 средства по кодам'!K72+'8 средства по кодам'!K78</f>
        <v>0</v>
      </c>
      <c r="H51" s="127">
        <f>'8 средства по кодам'!L72+'8 средства по кодам'!L78</f>
        <v>70617.599999999991</v>
      </c>
      <c r="I51" s="127">
        <f>'8 средства по кодам'!M72+'8 средства по кодам'!M78</f>
        <v>67923.036609999996</v>
      </c>
      <c r="J51" s="127">
        <f>'8 средства по кодам'!N72+'8 средства по кодам'!N78</f>
        <v>0</v>
      </c>
      <c r="K51" s="127">
        <f>'8 средства по кодам'!O72+'8 средства по кодам'!O78</f>
        <v>0</v>
      </c>
      <c r="L51" s="117"/>
      <c r="M51" s="61"/>
      <c r="N51" s="61"/>
      <c r="O51" s="61"/>
    </row>
    <row r="52" spans="1:15" ht="25.5">
      <c r="A52" s="254"/>
      <c r="B52" s="254"/>
      <c r="C52" s="56" t="s">
        <v>123</v>
      </c>
      <c r="D52" s="100">
        <f>'8 средства по кодам'!H70+'8 средства по кодам'!H77+'8 средства по кодам'!H81+'8 средства по кодам'!H82+'8 средства по кодам'!H83+'8 средства по кодам'!H84</f>
        <v>1512.4169999999999</v>
      </c>
      <c r="E52" s="100">
        <f>'8 средства по кодам'!I70+'8 средства по кодам'!I77+'8 средства по кодам'!I81+'8 средства по кодам'!I82+'8 средства по кодам'!I83+'8 средства по кодам'!I84</f>
        <v>1482.8899999999999</v>
      </c>
      <c r="F52" s="127">
        <f>'8 средства по кодам'!J70+'8 средства по кодам'!J76+'8 средства по кодам'!J77+'8 средства по кодам'!J81+'8 средства по кодам'!J82+'8 средства по кодам'!J83+'8 средства по кодам'!J84+'8 средства по кодам'!J85</f>
        <v>1047.94</v>
      </c>
      <c r="G52" s="127">
        <f>'8 средства по кодам'!K70+'8 средства по кодам'!K76+'8 средства по кодам'!K77+'8 средства по кодам'!K81+'8 средства по кодам'!K82+'8 средства по кодам'!K83+'8 средства по кодам'!K84+'8 средства по кодам'!K85</f>
        <v>0</v>
      </c>
      <c r="H52" s="127">
        <f>'8 средства по кодам'!L70+'8 средства по кодам'!L74+'8 средства по кодам'!L76+'8 средства по кодам'!L77</f>
        <v>1323.73964</v>
      </c>
      <c r="I52" s="127">
        <f>'8 средства по кодам'!M70+'8 средства по кодам'!M74+'8 средства по кодам'!M76+'8 средства по кодам'!M77</f>
        <v>1245.10301</v>
      </c>
      <c r="J52" s="127">
        <f>'8 средства по кодам'!N70+'8 средства по кодам'!N76+'8 средства по кодам'!N77+'8 средства по кодам'!N81+'8 средства по кодам'!N82+'8 средства по кодам'!N83+'8 средства по кодам'!N84+'8 средства по кодам'!N85</f>
        <v>100</v>
      </c>
      <c r="K52" s="127">
        <f>'8 средства по кодам'!O70+'8 средства по кодам'!O76+'8 средства по кодам'!O77+'8 средства по кодам'!O81+'8 средства по кодам'!O82+'8 средства по кодам'!O83+'8 средства по кодам'!O84+'8 средства по кодам'!O85</f>
        <v>100</v>
      </c>
      <c r="L52" s="117"/>
    </row>
    <row r="53" spans="1:15" ht="25.5">
      <c r="A53" s="254"/>
      <c r="B53" s="254"/>
      <c r="C53" s="56" t="s">
        <v>124</v>
      </c>
      <c r="D53" s="102"/>
      <c r="E53" s="102"/>
      <c r="F53" s="132"/>
      <c r="G53" s="132"/>
      <c r="H53" s="101"/>
      <c r="I53" s="102"/>
      <c r="J53" s="102"/>
      <c r="K53" s="102"/>
      <c r="L53" s="99"/>
    </row>
    <row r="54" spans="1:15" ht="25.5">
      <c r="A54" s="254"/>
      <c r="B54" s="254"/>
      <c r="C54" s="56" t="s">
        <v>125</v>
      </c>
      <c r="D54" s="102"/>
      <c r="E54" s="102"/>
      <c r="F54" s="132"/>
      <c r="G54" s="132"/>
      <c r="H54" s="101"/>
      <c r="I54" s="102"/>
      <c r="J54" s="102"/>
      <c r="K54" s="102"/>
      <c r="L54" s="99"/>
    </row>
    <row r="55" spans="1:15" ht="25.5">
      <c r="A55" s="254"/>
      <c r="B55" s="254"/>
      <c r="C55" s="56" t="s">
        <v>126</v>
      </c>
      <c r="D55" s="102"/>
      <c r="E55" s="102"/>
      <c r="F55" s="132"/>
      <c r="G55" s="132"/>
      <c r="H55" s="101"/>
      <c r="I55" s="102"/>
      <c r="J55" s="102"/>
      <c r="K55" s="102"/>
      <c r="L55" s="99"/>
    </row>
    <row r="56" spans="1:15">
      <c r="A56" s="62"/>
      <c r="B56" s="62"/>
    </row>
    <row r="57" spans="1:15">
      <c r="A57" s="62"/>
      <c r="B57" s="62"/>
    </row>
    <row r="58" spans="1:15" ht="15.75">
      <c r="A58" s="70" t="s">
        <v>137</v>
      </c>
      <c r="B58" s="70"/>
      <c r="C58" s="70"/>
      <c r="D58" s="70"/>
      <c r="E58" s="70"/>
      <c r="F58" s="133"/>
      <c r="G58" s="134" t="s">
        <v>102</v>
      </c>
      <c r="H58" s="13"/>
    </row>
    <row r="59" spans="1:15">
      <c r="A59" s="13"/>
      <c r="B59" s="13"/>
      <c r="C59" s="13"/>
      <c r="D59" s="13"/>
      <c r="E59" s="13"/>
      <c r="F59" s="74"/>
      <c r="G59" s="74"/>
      <c r="H59" s="13"/>
    </row>
    <row r="60" spans="1:15" ht="15.75" customHeight="1"/>
    <row r="61" spans="1:15">
      <c r="A61" s="13"/>
      <c r="B61" s="13"/>
      <c r="C61" s="13"/>
      <c r="D61" s="13"/>
      <c r="E61" s="13"/>
      <c r="F61" s="74"/>
      <c r="G61" s="74"/>
      <c r="H61" s="13"/>
    </row>
    <row r="63" spans="1:15">
      <c r="A63" s="264" t="s">
        <v>170</v>
      </c>
      <c r="B63" s="264"/>
      <c r="C63" s="264"/>
      <c r="D63" s="264"/>
      <c r="E63" s="264"/>
      <c r="F63" s="264"/>
    </row>
    <row r="64" spans="1:15">
      <c r="A64" s="264"/>
      <c r="B64" s="264"/>
      <c r="C64" s="264"/>
      <c r="D64" s="264"/>
      <c r="E64" s="264"/>
      <c r="F64" s="264"/>
    </row>
    <row r="66" spans="1:3" ht="22.5" customHeight="1">
      <c r="A66" s="242"/>
      <c r="B66" s="242"/>
      <c r="C66" s="242"/>
    </row>
  </sheetData>
  <mergeCells count="30">
    <mergeCell ref="A66:C66"/>
    <mergeCell ref="J1:L1"/>
    <mergeCell ref="J2:L2"/>
    <mergeCell ref="M17:N18"/>
    <mergeCell ref="A40:A47"/>
    <mergeCell ref="B40:B47"/>
    <mergeCell ref="A48:A55"/>
    <mergeCell ref="B48:B55"/>
    <mergeCell ref="A3:L3"/>
    <mergeCell ref="A5:A7"/>
    <mergeCell ref="A8:A15"/>
    <mergeCell ref="A16:A23"/>
    <mergeCell ref="A32:A39"/>
    <mergeCell ref="A24:A31"/>
    <mergeCell ref="A63:F64"/>
    <mergeCell ref="O17:O19"/>
    <mergeCell ref="J4:L4"/>
    <mergeCell ref="B32:B39"/>
    <mergeCell ref="J5:K6"/>
    <mergeCell ref="L5:L7"/>
    <mergeCell ref="B5:B7"/>
    <mergeCell ref="C5:C7"/>
    <mergeCell ref="D5:E6"/>
    <mergeCell ref="F5:I5"/>
    <mergeCell ref="F6:G6"/>
    <mergeCell ref="H6:I6"/>
    <mergeCell ref="B8:B15"/>
    <mergeCell ref="B16:B23"/>
    <mergeCell ref="B24:B31"/>
    <mergeCell ref="L11:L12"/>
  </mergeCells>
  <pageMargins left="0.7" right="0.7" top="0.75" bottom="0.75" header="0.3" footer="0.3"/>
  <pageSetup paperSize="9" scale="74" fitToHeight="0" orientation="landscape" r:id="rId1"/>
  <rowBreaks count="1" manualBreakCount="1">
    <brk id="3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view="pageBreakPreview" topLeftCell="A4" zoomScaleNormal="100" zoomScaleSheetLayoutView="100" workbookViewId="0">
      <selection activeCell="T21" sqref="T21"/>
    </sheetView>
  </sheetViews>
  <sheetFormatPr defaultColWidth="9.140625" defaultRowHeight="12.75"/>
  <cols>
    <col min="1" max="1" width="5.85546875" style="4" customWidth="1"/>
    <col min="2" max="2" width="18.85546875" style="4" customWidth="1"/>
    <col min="3" max="3" width="10.7109375" style="4" customWidth="1"/>
    <col min="4" max="4" width="11.5703125" style="4" customWidth="1"/>
    <col min="5" max="5" width="12.5703125" style="4" customWidth="1"/>
    <col min="6" max="6" width="8.7109375" style="4" customWidth="1"/>
    <col min="7" max="7" width="9.140625" style="4"/>
    <col min="8" max="8" width="9.5703125" style="4" customWidth="1"/>
    <col min="9" max="16384" width="9.140625" style="4"/>
  </cols>
  <sheetData>
    <row r="1" spans="1:16" ht="18" customHeight="1">
      <c r="M1" s="274" t="s">
        <v>26</v>
      </c>
      <c r="N1" s="274"/>
      <c r="O1" s="274"/>
      <c r="P1" s="274"/>
    </row>
    <row r="2" spans="1:16" ht="40.5" customHeight="1">
      <c r="M2" s="275" t="s">
        <v>46</v>
      </c>
      <c r="N2" s="275"/>
      <c r="O2" s="275"/>
      <c r="P2" s="275"/>
    </row>
    <row r="3" spans="1:16" ht="18.75" customHeight="1">
      <c r="O3" s="10"/>
      <c r="P3" s="10"/>
    </row>
    <row r="4" spans="1:16" ht="61.5" customHeight="1">
      <c r="A4" s="267" t="s">
        <v>101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27" customHeight="1">
      <c r="A5" s="5"/>
      <c r="B5" s="5"/>
      <c r="C5" s="5"/>
      <c r="D5" s="5"/>
      <c r="E5" s="5"/>
      <c r="F5" s="5"/>
      <c r="G5" s="5"/>
      <c r="H5" s="268" t="s">
        <v>10</v>
      </c>
      <c r="I5" s="269"/>
      <c r="J5" s="269"/>
      <c r="K5" s="269"/>
      <c r="L5" s="269"/>
      <c r="M5" s="269"/>
      <c r="N5" s="269"/>
      <c r="O5" s="269"/>
      <c r="P5" s="269"/>
    </row>
    <row r="6" spans="1:16" ht="20.25" customHeight="1">
      <c r="A6" s="5"/>
      <c r="B6" s="5"/>
      <c r="C6" s="5"/>
      <c r="D6" s="5"/>
      <c r="E6" s="5"/>
      <c r="F6" s="5"/>
      <c r="G6" s="5"/>
      <c r="H6" s="270" t="s">
        <v>42</v>
      </c>
      <c r="I6" s="271"/>
      <c r="J6" s="271"/>
      <c r="K6" s="271"/>
      <c r="L6" s="271"/>
      <c r="M6" s="271"/>
      <c r="N6" s="271"/>
      <c r="O6" s="271"/>
      <c r="P6" s="271"/>
    </row>
    <row r="7" spans="1:16" ht="28.5" customHeight="1">
      <c r="O7" s="4" t="s">
        <v>8</v>
      </c>
    </row>
    <row r="8" spans="1:16" customFormat="1" ht="12.75" customHeight="1">
      <c r="A8" s="272" t="s">
        <v>27</v>
      </c>
      <c r="B8" s="272" t="s">
        <v>28</v>
      </c>
      <c r="C8" s="272" t="s">
        <v>29</v>
      </c>
      <c r="D8" s="272" t="s">
        <v>47</v>
      </c>
      <c r="E8" s="272" t="s">
        <v>41</v>
      </c>
      <c r="F8" s="272" t="s">
        <v>30</v>
      </c>
      <c r="G8" s="277"/>
      <c r="H8" s="272" t="s">
        <v>31</v>
      </c>
      <c r="I8" s="272"/>
      <c r="J8" s="272"/>
      <c r="K8" s="272"/>
      <c r="L8" s="272"/>
      <c r="M8" s="272"/>
      <c r="N8" s="273" t="s">
        <v>32</v>
      </c>
      <c r="O8" s="273"/>
      <c r="P8" s="273"/>
    </row>
    <row r="9" spans="1:16" customFormat="1" ht="26.25" customHeight="1">
      <c r="A9" s="272"/>
      <c r="B9" s="272"/>
      <c r="C9" s="272"/>
      <c r="D9" s="272"/>
      <c r="E9" s="272"/>
      <c r="F9" s="277"/>
      <c r="G9" s="277"/>
      <c r="H9" s="272"/>
      <c r="I9" s="272"/>
      <c r="J9" s="272"/>
      <c r="K9" s="272"/>
      <c r="L9" s="272"/>
      <c r="M9" s="272"/>
      <c r="N9" s="273"/>
      <c r="O9" s="273"/>
      <c r="P9" s="273"/>
    </row>
    <row r="10" spans="1:16" customFormat="1" ht="47.25" customHeight="1">
      <c r="A10" s="276"/>
      <c r="B10" s="276"/>
      <c r="C10" s="276"/>
      <c r="D10" s="276"/>
      <c r="E10" s="276"/>
      <c r="F10" s="16" t="s">
        <v>33</v>
      </c>
      <c r="G10" s="17" t="s">
        <v>34</v>
      </c>
      <c r="H10" s="16" t="s">
        <v>35</v>
      </c>
      <c r="I10" s="16" t="s">
        <v>36</v>
      </c>
      <c r="J10" s="16" t="s">
        <v>37</v>
      </c>
      <c r="K10" s="16" t="s">
        <v>38</v>
      </c>
      <c r="L10" s="16" t="s">
        <v>9</v>
      </c>
      <c r="M10" s="16" t="s">
        <v>39</v>
      </c>
      <c r="N10" s="16" t="s">
        <v>40</v>
      </c>
      <c r="O10" s="16" t="s">
        <v>37</v>
      </c>
      <c r="P10" s="16" t="s">
        <v>9</v>
      </c>
    </row>
    <row r="11" spans="1:16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7</v>
      </c>
      <c r="G11" s="18">
        <v>8</v>
      </c>
      <c r="H11" s="18">
        <v>9</v>
      </c>
      <c r="I11" s="18">
        <v>10</v>
      </c>
      <c r="J11" s="18">
        <v>11</v>
      </c>
      <c r="K11" s="18">
        <v>12</v>
      </c>
      <c r="L11" s="18">
        <v>13</v>
      </c>
      <c r="M11" s="18">
        <v>14</v>
      </c>
      <c r="N11" s="18">
        <v>15</v>
      </c>
      <c r="O11" s="18">
        <v>16</v>
      </c>
      <c r="P11" s="18">
        <v>17</v>
      </c>
    </row>
    <row r="12" spans="1:16" ht="19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8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8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9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8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9.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9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>
      <c r="A20" s="6"/>
      <c r="B20" s="15" t="s">
        <v>14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4.75" customHeight="1">
      <c r="A21" s="7"/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3" spans="1:16" s="9" customFormat="1" ht="15.75">
      <c r="B23" s="265"/>
      <c r="C23" s="265"/>
      <c r="D23" s="265"/>
      <c r="E23" s="265"/>
      <c r="G23" s="266"/>
      <c r="H23" s="266"/>
      <c r="I23" s="266"/>
      <c r="J23" s="266"/>
      <c r="K23" s="266"/>
      <c r="L23" s="266"/>
      <c r="M23" s="266"/>
      <c r="O23" s="266"/>
      <c r="P23" s="266"/>
    </row>
    <row r="24" spans="1:16" s="9" customFormat="1" ht="15.75">
      <c r="B24" s="11"/>
      <c r="C24" s="11"/>
      <c r="D24" s="11"/>
      <c r="E24" s="11"/>
      <c r="G24" s="11"/>
      <c r="H24" s="11"/>
      <c r="I24" s="11"/>
      <c r="J24" s="11"/>
      <c r="K24" s="11"/>
      <c r="L24" s="11"/>
      <c r="M24" s="11"/>
      <c r="O24" s="11"/>
      <c r="P24" s="11"/>
    </row>
    <row r="25" spans="1:16" s="9" customFormat="1" ht="15.75">
      <c r="B25" s="11"/>
      <c r="C25" s="11"/>
      <c r="D25" s="11"/>
      <c r="E25" s="11"/>
      <c r="G25" s="11"/>
      <c r="H25" s="11"/>
      <c r="I25" s="11"/>
      <c r="J25" s="11"/>
      <c r="K25" s="11"/>
      <c r="L25" s="11"/>
      <c r="M25" s="11"/>
      <c r="O25" s="11"/>
      <c r="P25" s="11"/>
    </row>
  </sheetData>
  <mergeCells count="17">
    <mergeCell ref="M1:N1"/>
    <mergeCell ref="M2:P2"/>
    <mergeCell ref="A8:A10"/>
    <mergeCell ref="B8:B10"/>
    <mergeCell ref="C8:C10"/>
    <mergeCell ref="D8:D10"/>
    <mergeCell ref="E8:E10"/>
    <mergeCell ref="F8:G9"/>
    <mergeCell ref="O1:P1"/>
    <mergeCell ref="B23:E23"/>
    <mergeCell ref="G23:M23"/>
    <mergeCell ref="O23:P23"/>
    <mergeCell ref="A4:P4"/>
    <mergeCell ref="H5:P5"/>
    <mergeCell ref="H6:P6"/>
    <mergeCell ref="H8:M9"/>
    <mergeCell ref="N8:P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7 показатели </vt:lpstr>
      <vt:lpstr>8 средства по кодам</vt:lpstr>
      <vt:lpstr>9 бюджетные средства</vt:lpstr>
      <vt:lpstr>11 Инвестиц П</vt:lpstr>
      <vt:lpstr>Лист1</vt:lpstr>
      <vt:lpstr>'11 Инвестиц П'!Область_печати</vt:lpstr>
      <vt:lpstr>'7 показатели '!Область_печати</vt:lpstr>
      <vt:lpstr>'8 средства по кодам'!Область_печати</vt:lpstr>
      <vt:lpstr>'9 бюджетные средства'!Область_печати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user</cp:lastModifiedBy>
  <cp:lastPrinted>2025-02-06T02:34:45Z</cp:lastPrinted>
  <dcterms:created xsi:type="dcterms:W3CDTF">2007-07-17T01:27:34Z</dcterms:created>
  <dcterms:modified xsi:type="dcterms:W3CDTF">2025-02-06T07:51:43Z</dcterms:modified>
</cp:coreProperties>
</file>