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dget5\Desktop\отчетность\мун.программа упр.мун.финансами\отчеты за 2023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1">Лист5!$A$1:$P$25</definedName>
    <definedName name="_xlnm.Print_Area" localSheetId="0">Лист6!$A$1:$L$18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5" l="1"/>
  <c r="M15" i="5"/>
  <c r="M16" i="5"/>
  <c r="M19" i="5"/>
  <c r="M20" i="5"/>
  <c r="O15" i="5" l="1"/>
  <c r="O16" i="5"/>
  <c r="O14" i="5"/>
  <c r="L15" i="5"/>
  <c r="L14" i="5"/>
  <c r="O21" i="5"/>
  <c r="O22" i="5"/>
  <c r="O20" i="5"/>
  <c r="L20" i="5"/>
  <c r="L21" i="5"/>
  <c r="L19" i="5"/>
  <c r="F5" i="4" l="1"/>
  <c r="D26" i="4" l="1"/>
  <c r="E26" i="4"/>
  <c r="G26" i="4"/>
  <c r="H26" i="4"/>
  <c r="I26" i="4"/>
  <c r="J26" i="4"/>
  <c r="K26" i="4"/>
  <c r="F26" i="4"/>
  <c r="I17" i="5" l="1"/>
  <c r="J17" i="5"/>
  <c r="K17" i="5"/>
  <c r="L17" i="5"/>
  <c r="M17" i="5"/>
  <c r="N17" i="5"/>
  <c r="O17" i="5"/>
  <c r="H17" i="5"/>
  <c r="G15" i="6" l="1"/>
  <c r="E21" i="4" l="1"/>
  <c r="D21" i="4"/>
  <c r="F21" i="4"/>
  <c r="G21" i="4"/>
  <c r="H21" i="4"/>
  <c r="I21" i="4"/>
  <c r="J21" i="4"/>
  <c r="K21" i="4" l="1"/>
  <c r="D15" i="6"/>
  <c r="E15" i="6"/>
  <c r="E19" i="4" l="1"/>
  <c r="G19" i="4"/>
  <c r="I19" i="4"/>
  <c r="J19" i="4"/>
  <c r="K19" i="4"/>
  <c r="D19" i="4"/>
  <c r="I11" i="5" l="1"/>
  <c r="K11" i="5"/>
  <c r="M11" i="5"/>
  <c r="H11" i="5"/>
  <c r="E17" i="4"/>
  <c r="E10" i="4" s="1"/>
  <c r="D17" i="4"/>
  <c r="D10" i="4" s="1"/>
  <c r="I12" i="5" l="1"/>
  <c r="I10" i="5" s="1"/>
  <c r="K12" i="5"/>
  <c r="K10" i="5" s="1"/>
  <c r="M12" i="5"/>
  <c r="M10" i="5" s="1"/>
  <c r="N12" i="5"/>
  <c r="N10" i="5" s="1"/>
  <c r="O12" i="5"/>
  <c r="O10" i="5" s="1"/>
  <c r="H12" i="5"/>
  <c r="H10" i="5" s="1"/>
  <c r="F19" i="4" l="1"/>
  <c r="D11" i="6"/>
  <c r="H19" i="4" l="1"/>
  <c r="F15" i="6"/>
  <c r="H15" i="6"/>
  <c r="J15" i="6"/>
  <c r="K15" i="6"/>
  <c r="J11" i="5" l="1"/>
  <c r="J12" i="5"/>
  <c r="J10" i="5" s="1"/>
  <c r="E11" i="6"/>
  <c r="F11" i="6"/>
  <c r="G11" i="6"/>
  <c r="H11" i="6"/>
  <c r="I11" i="6"/>
  <c r="J11" i="6"/>
  <c r="K11" i="6"/>
  <c r="L12" i="5" l="1"/>
  <c r="L10" i="5" s="1"/>
  <c r="F17" i="4"/>
  <c r="F10" i="4" s="1"/>
  <c r="G17" i="4"/>
  <c r="G10" i="4" s="1"/>
  <c r="I17" i="4"/>
  <c r="I10" i="4" s="1"/>
  <c r="J17" i="4"/>
  <c r="J10" i="4" s="1"/>
  <c r="K17" i="4"/>
  <c r="K10" i="4" s="1"/>
  <c r="L11" i="5" l="1"/>
  <c r="E12" i="4"/>
  <c r="D12" i="4"/>
  <c r="H8" i="5" l="1"/>
  <c r="D14" i="4"/>
  <c r="E14" i="4"/>
  <c r="G14" i="4"/>
  <c r="I14" i="4"/>
  <c r="J14" i="4"/>
  <c r="K14" i="4"/>
  <c r="G12" i="4"/>
  <c r="I12" i="4"/>
  <c r="N11" i="5" l="1"/>
  <c r="N8" i="5" s="1"/>
  <c r="O11" i="5"/>
  <c r="O8" i="5" s="1"/>
  <c r="H17" i="4"/>
  <c r="H10" i="4" s="1"/>
  <c r="E6" i="4"/>
  <c r="D6" i="4"/>
  <c r="I8" i="5"/>
  <c r="F14" i="4"/>
  <c r="F12" i="4"/>
  <c r="F6" i="4" s="1"/>
  <c r="I6" i="4"/>
  <c r="G6" i="4"/>
  <c r="M8" i="5"/>
  <c r="K8" i="5"/>
  <c r="J8" i="5"/>
  <c r="J12" i="4" l="1"/>
  <c r="J6" i="4" s="1"/>
  <c r="K12" i="4"/>
  <c r="K6" i="4" s="1"/>
  <c r="L8" i="5"/>
  <c r="H12" i="4"/>
  <c r="H6" i="4" s="1"/>
  <c r="H14" i="4"/>
</calcChain>
</file>

<file path=xl/sharedStrings.xml><?xml version="1.0" encoding="utf-8"?>
<sst xmlns="http://schemas.openxmlformats.org/spreadsheetml/2006/main" count="176" uniqueCount="96">
  <si>
    <t>№ п/п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</si>
  <si>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</si>
  <si>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</si>
  <si>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</si>
  <si>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</si>
  <si>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</si>
  <si>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</si>
  <si>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</si>
  <si>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</si>
  <si>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</si>
  <si>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</si>
  <si>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</si>
  <si>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</si>
  <si>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</si>
  <si>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</si>
  <si>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</si>
  <si>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</si>
  <si>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</si>
  <si>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</si>
  <si>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</si>
  <si>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</si>
  <si>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</si>
  <si>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</si>
  <si>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</si>
  <si>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</si>
  <si>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</si>
  <si>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</si>
  <si>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</si>
  <si>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</si>
  <si>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</si>
  <si>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</si>
  <si>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</si>
  <si>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</si>
  <si>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</si>
  <si>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</si>
  <si>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</si>
  <si>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</si>
  <si>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</si>
  <si>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</si>
  <si>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</si>
  <si>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</si>
  <si>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</si>
  <si>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</si>
  <si>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</si>
  <si>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</si>
  <si>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</si>
  <si>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</si>
  <si>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</si>
  <si>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</si>
  <si>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</si>
  <si>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</si>
  <si>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</si>
  <si>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</si>
  <si>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</si>
  <si>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</si>
  <si>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</si>
  <si>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</si>
  <si>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</si>
  <si>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</si>
  <si>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</si>
  <si>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</si>
  <si>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</si>
  <si>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</si>
  <si>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</si>
  <si>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</si>
  <si>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</si>
  <si>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</si>
  <si>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</si>
  <si>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</si>
  <si>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40%</t>
  </si>
  <si>
    <t>"Управление муниципальными финансами"</t>
  </si>
  <si>
    <t>«Управление муниципальными финансами»</t>
  </si>
  <si>
    <t>1120090610</t>
  </si>
  <si>
    <t>не менее 2,0</t>
  </si>
  <si>
    <t>111</t>
  </si>
  <si>
    <t>119</t>
  </si>
  <si>
    <t>244</t>
  </si>
  <si>
    <t>-</t>
  </si>
  <si>
    <t>не менее 90,0%</t>
  </si>
  <si>
    <t xml:space="preserve">Отчетный период </t>
  </si>
  <si>
    <t>2022 год</t>
  </si>
  <si>
    <t>не менее 90,1%</t>
  </si>
  <si>
    <t>не менее 90,3%</t>
  </si>
  <si>
    <t>2023 год</t>
  </si>
  <si>
    <t>2024 год</t>
  </si>
  <si>
    <t>0113</t>
  </si>
  <si>
    <t>2025 год</t>
  </si>
  <si>
    <t>план по состоянию на 01.07.2023</t>
  </si>
  <si>
    <t>2024год</t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</si>
  <si>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</t>
    </r>
    <r>
      <rPr>
        <b/>
        <u/>
        <sz val="20"/>
        <color theme="1"/>
        <rFont val="Times New Roman"/>
        <family val="1"/>
        <charset val="204"/>
      </rPr>
      <t>2023 год</t>
    </r>
  </si>
  <si>
    <t>Непоступление из краевого бюджета МБТ вследствие отсутствия потребности</t>
  </si>
  <si>
    <t>Руководитель финансового управления                                                                   И.А. Виленская</t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</si>
  <si>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2023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</si>
  <si>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t xml:space="preserve">                                           Руководитель финансового управления                                                                   И.А. Виленская</t>
  </si>
  <si>
    <t xml:space="preserve">                  Руководитель финансового управления                                                                   И.А. Виленская</t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</si>
  <si>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 2023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</si>
</sst>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00"/>
    <numFmt numFmtId="166" formatCode="0.0"/>
    <numFmt numFmtId="167" formatCode="0.0%"/>
    <numFmt numFmtId="168" formatCode="#,##0.000"/>
  </numFmts>
  <fonts count="3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168" fontId="26" fillId="0" borderId="1" xfId="0" applyNumberFormat="1" applyFont="1" applyBorder="1" applyAlignment="1">
      <alignment vertical="center"/>
    </xf>
    <xf numFmtId="168" fontId="26" fillId="2" borderId="1" xfId="0" applyNumberFormat="1" applyFont="1" applyFill="1" applyBorder="1" applyAlignment="1">
      <alignment vertical="center"/>
    </xf>
    <xf numFmtId="168" fontId="26" fillId="0" borderId="1" xfId="0" applyNumberFormat="1" applyFont="1" applyBorder="1" applyAlignment="1">
      <alignment horizontal="center" vertical="center"/>
    </xf>
    <xf numFmtId="168" fontId="26" fillId="2" borderId="1" xfId="0" applyNumberFormat="1" applyFont="1" applyFill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168" fontId="28" fillId="2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Border="1" applyAlignment="1">
      <alignment horizontal="center" vertical="center"/>
    </xf>
    <xf numFmtId="168" fontId="29" fillId="0" borderId="1" xfId="0" applyNumberFormat="1" applyFont="1" applyBorder="1" applyAlignment="1">
      <alignment vertical="center"/>
    </xf>
    <xf numFmtId="168" fontId="29" fillId="2" borderId="1" xfId="0" applyNumberFormat="1" applyFont="1" applyFill="1" applyBorder="1" applyAlignment="1">
      <alignment vertical="center"/>
    </xf>
    <xf numFmtId="168" fontId="30" fillId="0" borderId="1" xfId="0" applyNumberFormat="1" applyFont="1" applyBorder="1" applyAlignment="1">
      <alignment horizontal="center" vertical="center"/>
    </xf>
    <xf numFmtId="168" fontId="30" fillId="2" borderId="1" xfId="0" applyNumberFormat="1" applyFont="1" applyFill="1" applyBorder="1" applyAlignment="1">
      <alignment vertical="center"/>
    </xf>
    <xf numFmtId="168" fontId="30" fillId="0" borderId="1" xfId="0" applyNumberFormat="1" applyFont="1" applyBorder="1" applyAlignment="1">
      <alignment vertical="center"/>
    </xf>
    <xf numFmtId="168" fontId="30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168" fontId="3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3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pane ySplit="5" topLeftCell="A9" activePane="bottomLeft" state="frozen"/>
      <selection pane="bottomLeft" activeCell="I15" sqref="I15"/>
    </sheetView>
  </sheetViews>
  <sheetFormatPr defaultRowHeight="15" x14ac:dyDescent="0.25"/>
  <cols>
    <col min="2" max="2" width="78.85546875" customWidth="1"/>
    <col min="3" max="3" width="15.140625" customWidth="1"/>
    <col min="4" max="4" width="13.28515625" customWidth="1"/>
    <col min="5" max="5" width="15.42578125" customWidth="1"/>
    <col min="7" max="7" width="11.28515625" customWidth="1"/>
    <col min="8" max="8" width="13.7109375" customWidth="1"/>
    <col min="9" max="9" width="9.85546875" customWidth="1"/>
    <col min="10" max="10" width="11.85546875" customWidth="1"/>
    <col min="11" max="11" width="14.42578125" customWidth="1"/>
    <col min="12" max="12" width="30.5703125" customWidth="1"/>
  </cols>
  <sheetData>
    <row r="1" spans="1:12" ht="46.5" customHeight="1" x14ac:dyDescent="0.25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8.75" x14ac:dyDescent="0.25">
      <c r="A2" s="3"/>
    </row>
    <row r="3" spans="1:12" ht="30.75" customHeight="1" x14ac:dyDescent="0.25">
      <c r="A3" s="89" t="s">
        <v>0</v>
      </c>
      <c r="B3" s="89" t="s">
        <v>24</v>
      </c>
      <c r="C3" s="89" t="s">
        <v>48</v>
      </c>
      <c r="D3" s="94" t="s">
        <v>79</v>
      </c>
      <c r="E3" s="95"/>
      <c r="F3" s="89" t="s">
        <v>83</v>
      </c>
      <c r="G3" s="89"/>
      <c r="H3" s="89"/>
      <c r="I3" s="89"/>
      <c r="J3" s="89" t="s">
        <v>46</v>
      </c>
      <c r="K3" s="89"/>
      <c r="L3" s="91" t="s">
        <v>47</v>
      </c>
    </row>
    <row r="4" spans="1:12" ht="32.25" customHeight="1" x14ac:dyDescent="0.25">
      <c r="A4" s="89"/>
      <c r="B4" s="89"/>
      <c r="C4" s="89"/>
      <c r="D4" s="94" t="s">
        <v>80</v>
      </c>
      <c r="E4" s="95"/>
      <c r="F4" s="89" t="s">
        <v>45</v>
      </c>
      <c r="G4" s="89"/>
      <c r="H4" s="89" t="s">
        <v>1</v>
      </c>
      <c r="I4" s="89"/>
      <c r="J4" s="5" t="s">
        <v>84</v>
      </c>
      <c r="K4" s="53" t="s">
        <v>86</v>
      </c>
      <c r="L4" s="92"/>
    </row>
    <row r="5" spans="1:12" ht="19.5" customHeight="1" x14ac:dyDescent="0.25">
      <c r="A5" s="89"/>
      <c r="B5" s="89"/>
      <c r="C5" s="89"/>
      <c r="D5" s="46" t="s">
        <v>3</v>
      </c>
      <c r="E5" s="4" t="s">
        <v>2</v>
      </c>
      <c r="F5" s="4" t="s">
        <v>44</v>
      </c>
      <c r="G5" s="4" t="s">
        <v>2</v>
      </c>
      <c r="H5" s="4" t="s">
        <v>44</v>
      </c>
      <c r="I5" s="4" t="s">
        <v>2</v>
      </c>
      <c r="J5" s="39" t="s">
        <v>44</v>
      </c>
      <c r="K5" s="39" t="s">
        <v>44</v>
      </c>
      <c r="L5" s="93"/>
    </row>
    <row r="6" spans="1:12" ht="47.25" customHeight="1" x14ac:dyDescent="0.25">
      <c r="A6" s="23">
        <v>1</v>
      </c>
      <c r="B6" s="82" t="s">
        <v>25</v>
      </c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2" ht="95.25" customHeight="1" x14ac:dyDescent="0.3">
      <c r="A7" s="23" t="s">
        <v>26</v>
      </c>
      <c r="B7" s="36" t="s">
        <v>27</v>
      </c>
      <c r="C7" s="23" t="s">
        <v>15</v>
      </c>
      <c r="D7" s="44" t="s">
        <v>73</v>
      </c>
      <c r="E7" s="80">
        <v>3.4</v>
      </c>
      <c r="F7" s="77" t="s">
        <v>73</v>
      </c>
      <c r="G7" s="23">
        <v>1.6</v>
      </c>
      <c r="H7" s="47" t="s">
        <v>73</v>
      </c>
      <c r="I7" s="23">
        <v>3.4</v>
      </c>
      <c r="J7" s="47" t="s">
        <v>73</v>
      </c>
      <c r="K7" s="47" t="s">
        <v>73</v>
      </c>
      <c r="L7" s="49"/>
    </row>
    <row r="8" spans="1:12" ht="69.75" customHeight="1" x14ac:dyDescent="0.25">
      <c r="A8" s="23" t="s">
        <v>28</v>
      </c>
      <c r="B8" s="36" t="s">
        <v>29</v>
      </c>
      <c r="C8" s="23" t="s">
        <v>30</v>
      </c>
      <c r="D8" s="45" t="s">
        <v>78</v>
      </c>
      <c r="E8" s="45">
        <v>0.90300000000000002</v>
      </c>
      <c r="F8" s="56" t="s">
        <v>81</v>
      </c>
      <c r="G8" s="44">
        <v>87.9</v>
      </c>
      <c r="H8" s="56" t="s">
        <v>81</v>
      </c>
      <c r="I8" s="23">
        <v>89.2</v>
      </c>
      <c r="J8" s="47" t="s">
        <v>82</v>
      </c>
      <c r="K8" s="47" t="s">
        <v>82</v>
      </c>
      <c r="L8" s="81" t="s">
        <v>90</v>
      </c>
    </row>
    <row r="9" spans="1:12" ht="63" customHeight="1" x14ac:dyDescent="0.25">
      <c r="A9" s="23"/>
      <c r="B9" s="85" t="s">
        <v>31</v>
      </c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2" ht="63" customHeight="1" x14ac:dyDescent="0.25">
      <c r="A10" s="23"/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7"/>
    </row>
    <row r="11" spans="1:12" ht="72.75" customHeight="1" x14ac:dyDescent="0.3">
      <c r="A11" s="23" t="s">
        <v>26</v>
      </c>
      <c r="B11" s="36" t="s">
        <v>27</v>
      </c>
      <c r="C11" s="23" t="s">
        <v>15</v>
      </c>
      <c r="D11" s="48" t="str">
        <f t="shared" ref="D11:K11" si="0">D7</f>
        <v>не менее 2,0</v>
      </c>
      <c r="E11" s="40">
        <f t="shared" si="0"/>
        <v>3.4</v>
      </c>
      <c r="F11" s="40" t="str">
        <f t="shared" si="0"/>
        <v>не менее 2,0</v>
      </c>
      <c r="G11" s="40">
        <f t="shared" si="0"/>
        <v>1.6</v>
      </c>
      <c r="H11" s="40" t="str">
        <f t="shared" si="0"/>
        <v>не менее 2,0</v>
      </c>
      <c r="I11" s="40">
        <f t="shared" si="0"/>
        <v>3.4</v>
      </c>
      <c r="J11" s="40" t="str">
        <f t="shared" si="0"/>
        <v>не менее 2,0</v>
      </c>
      <c r="K11" s="40" t="str">
        <f t="shared" si="0"/>
        <v>не менее 2,0</v>
      </c>
      <c r="L11" s="37"/>
    </row>
    <row r="12" spans="1:12" ht="56.25" x14ac:dyDescent="0.3">
      <c r="A12" s="23" t="s">
        <v>28</v>
      </c>
      <c r="B12" s="36" t="s">
        <v>33</v>
      </c>
      <c r="C12" s="23" t="s">
        <v>15</v>
      </c>
      <c r="D12" s="48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37"/>
    </row>
    <row r="13" spans="1:12" ht="47.25" customHeight="1" x14ac:dyDescent="0.25">
      <c r="A13" s="23"/>
      <c r="B13" s="85" t="s">
        <v>35</v>
      </c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ht="31.5" customHeight="1" x14ac:dyDescent="0.25">
      <c r="A14" s="23"/>
      <c r="B14" s="85" t="s">
        <v>36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</row>
    <row r="15" spans="1:12" ht="60.75" customHeight="1" x14ac:dyDescent="0.3">
      <c r="A15" s="23" t="s">
        <v>37</v>
      </c>
      <c r="B15" s="36" t="s">
        <v>38</v>
      </c>
      <c r="C15" s="23" t="s">
        <v>30</v>
      </c>
      <c r="D15" s="51" t="str">
        <f t="shared" ref="D15:E15" si="1">D8</f>
        <v>не менее 90,0%</v>
      </c>
      <c r="E15" s="51">
        <f t="shared" si="1"/>
        <v>0.90300000000000002</v>
      </c>
      <c r="F15" s="38" t="str">
        <f t="shared" ref="F15:K15" si="2">F8</f>
        <v>не менее 90,1%</v>
      </c>
      <c r="G15" s="45">
        <f>G8/100</f>
        <v>0.879</v>
      </c>
      <c r="H15" s="38" t="str">
        <f t="shared" si="2"/>
        <v>не менее 90,1%</v>
      </c>
      <c r="I15" s="45">
        <v>0.89200000000000002</v>
      </c>
      <c r="J15" s="38" t="str">
        <f t="shared" si="2"/>
        <v>не менее 90,3%</v>
      </c>
      <c r="K15" s="38" t="str">
        <f t="shared" si="2"/>
        <v>не менее 90,3%</v>
      </c>
      <c r="L15" s="37"/>
    </row>
    <row r="16" spans="1:12" ht="63.75" customHeight="1" x14ac:dyDescent="0.3">
      <c r="A16" s="23" t="s">
        <v>39</v>
      </c>
      <c r="B16" s="36" t="s">
        <v>40</v>
      </c>
      <c r="C16" s="23" t="s">
        <v>30</v>
      </c>
      <c r="D16" s="45" t="s">
        <v>41</v>
      </c>
      <c r="E16" s="45">
        <v>0.98499999999999999</v>
      </c>
      <c r="F16" s="23" t="s">
        <v>69</v>
      </c>
      <c r="G16" s="78">
        <v>0.48399999999999999</v>
      </c>
      <c r="H16" s="23" t="s">
        <v>41</v>
      </c>
      <c r="I16" s="23">
        <v>99.2</v>
      </c>
      <c r="J16" s="23" t="s">
        <v>41</v>
      </c>
      <c r="K16" s="23" t="s">
        <v>41</v>
      </c>
      <c r="L16" s="37"/>
    </row>
    <row r="17" spans="1:14" ht="72" customHeight="1" x14ac:dyDescent="0.3">
      <c r="A17" s="23" t="s">
        <v>42</v>
      </c>
      <c r="B17" s="36" t="s">
        <v>43</v>
      </c>
      <c r="C17" s="23" t="s">
        <v>34</v>
      </c>
      <c r="D17" s="52">
        <v>1</v>
      </c>
      <c r="E17" s="23">
        <v>1</v>
      </c>
      <c r="F17" s="38" t="s">
        <v>77</v>
      </c>
      <c r="G17" s="38" t="s">
        <v>77</v>
      </c>
      <c r="H17" s="23">
        <v>1</v>
      </c>
      <c r="I17" s="23">
        <v>1</v>
      </c>
      <c r="J17" s="23">
        <v>1</v>
      </c>
      <c r="K17" s="23">
        <v>1</v>
      </c>
      <c r="L17" s="37"/>
    </row>
    <row r="18" spans="1:14" ht="50.25" customHeight="1" x14ac:dyDescent="0.25">
      <c r="A18" s="88" t="s">
        <v>91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35"/>
      <c r="N18" s="35"/>
    </row>
  </sheetData>
  <mergeCells count="17">
    <mergeCell ref="A3:A5"/>
    <mergeCell ref="A1:L1"/>
    <mergeCell ref="L3:L5"/>
    <mergeCell ref="B3:B5"/>
    <mergeCell ref="C3:C5"/>
    <mergeCell ref="F3:I3"/>
    <mergeCell ref="F4:G4"/>
    <mergeCell ref="H4:I4"/>
    <mergeCell ref="J3:K3"/>
    <mergeCell ref="D3:E3"/>
    <mergeCell ref="D4:E4"/>
    <mergeCell ref="B6:L6"/>
    <mergeCell ref="B9:L9"/>
    <mergeCell ref="B10:L10"/>
    <mergeCell ref="B13:L13"/>
    <mergeCell ref="A18:L18"/>
    <mergeCell ref="B14:L1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="64" zoomScaleNormal="100" zoomScaleSheetLayoutView="64" zoomScalePageLayoutView="50" workbookViewId="0">
      <selection activeCell="A25" sqref="A25:P25"/>
    </sheetView>
  </sheetViews>
  <sheetFormatPr defaultRowHeight="15" x14ac:dyDescent="0.25"/>
  <cols>
    <col min="1" max="1" width="31.42578125" customWidth="1"/>
    <col min="2" max="2" width="65.42578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21.7109375" style="59" customWidth="1"/>
    <col min="11" max="11" width="19.28515625" style="59" customWidth="1"/>
    <col min="12" max="12" width="21.42578125" customWidth="1"/>
    <col min="13" max="13" width="20.140625" customWidth="1"/>
    <col min="14" max="14" width="22.28515625" customWidth="1"/>
    <col min="15" max="15" width="19.85546875" customWidth="1"/>
    <col min="16" max="16" width="24" customWidth="1"/>
  </cols>
  <sheetData>
    <row r="1" spans="1:23" ht="111.75" customHeight="1" x14ac:dyDescent="0.5">
      <c r="A1" s="129" t="s">
        <v>92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6"/>
      <c r="R1" s="6"/>
      <c r="S1" s="6"/>
      <c r="T1" s="6"/>
      <c r="U1" s="6"/>
      <c r="V1" s="6"/>
      <c r="W1" s="6"/>
    </row>
    <row r="2" spans="1:23" ht="18.75" x14ac:dyDescent="0.25">
      <c r="A2" s="3"/>
      <c r="P2" s="18"/>
    </row>
    <row r="3" spans="1:23" ht="25.5" customHeight="1" x14ac:dyDescent="0.25">
      <c r="A3" s="89" t="s">
        <v>4</v>
      </c>
      <c r="B3" s="97" t="s">
        <v>5</v>
      </c>
      <c r="C3" s="97" t="s">
        <v>55</v>
      </c>
      <c r="D3" s="97" t="s">
        <v>6</v>
      </c>
      <c r="E3" s="97"/>
      <c r="F3" s="97"/>
      <c r="G3" s="97"/>
      <c r="H3" s="97" t="s">
        <v>7</v>
      </c>
      <c r="I3" s="97"/>
      <c r="J3" s="97"/>
      <c r="K3" s="97"/>
      <c r="L3" s="97"/>
      <c r="M3" s="97"/>
      <c r="N3" s="97"/>
      <c r="O3" s="97"/>
      <c r="P3" s="113" t="s">
        <v>8</v>
      </c>
    </row>
    <row r="4" spans="1:23" ht="49.5" customHeight="1" x14ac:dyDescent="0.25">
      <c r="A4" s="89"/>
      <c r="B4" s="97"/>
      <c r="C4" s="97"/>
      <c r="D4" s="97"/>
      <c r="E4" s="97"/>
      <c r="F4" s="97"/>
      <c r="G4" s="97"/>
      <c r="H4" s="98" t="s">
        <v>80</v>
      </c>
      <c r="I4" s="99"/>
      <c r="J4" s="132" t="s">
        <v>83</v>
      </c>
      <c r="K4" s="132"/>
      <c r="L4" s="132"/>
      <c r="M4" s="133"/>
      <c r="N4" s="97" t="s">
        <v>46</v>
      </c>
      <c r="O4" s="97"/>
      <c r="P4" s="113"/>
    </row>
    <row r="5" spans="1:23" ht="15" customHeight="1" x14ac:dyDescent="0.25">
      <c r="A5" s="89"/>
      <c r="B5" s="97"/>
      <c r="C5" s="97"/>
      <c r="D5" s="130" t="s">
        <v>9</v>
      </c>
      <c r="E5" s="130" t="s">
        <v>10</v>
      </c>
      <c r="F5" s="130" t="s">
        <v>11</v>
      </c>
      <c r="G5" s="130" t="s">
        <v>12</v>
      </c>
      <c r="H5" s="100"/>
      <c r="I5" s="101"/>
      <c r="J5" s="104" t="s">
        <v>45</v>
      </c>
      <c r="K5" s="105"/>
      <c r="L5" s="108" t="s">
        <v>1</v>
      </c>
      <c r="M5" s="109"/>
      <c r="N5" s="112" t="s">
        <v>84</v>
      </c>
      <c r="O5" s="112" t="s">
        <v>86</v>
      </c>
      <c r="P5" s="113"/>
    </row>
    <row r="6" spans="1:23" ht="15.75" customHeight="1" x14ac:dyDescent="0.25">
      <c r="A6" s="89"/>
      <c r="B6" s="97"/>
      <c r="C6" s="97"/>
      <c r="D6" s="131"/>
      <c r="E6" s="131"/>
      <c r="F6" s="131"/>
      <c r="G6" s="131"/>
      <c r="H6" s="102"/>
      <c r="I6" s="103"/>
      <c r="J6" s="106"/>
      <c r="K6" s="107"/>
      <c r="L6" s="110"/>
      <c r="M6" s="111"/>
      <c r="N6" s="112"/>
      <c r="O6" s="112"/>
      <c r="P6" s="113"/>
    </row>
    <row r="7" spans="1:23" ht="67.5" customHeight="1" x14ac:dyDescent="0.25">
      <c r="A7" s="4"/>
      <c r="B7" s="23"/>
      <c r="C7" s="23"/>
      <c r="D7" s="24"/>
      <c r="E7" s="24"/>
      <c r="F7" s="24"/>
      <c r="G7" s="24"/>
      <c r="H7" s="25" t="s">
        <v>3</v>
      </c>
      <c r="I7" s="25" t="s">
        <v>2</v>
      </c>
      <c r="J7" s="79" t="s">
        <v>87</v>
      </c>
      <c r="K7" s="60" t="s">
        <v>2</v>
      </c>
      <c r="L7" s="25" t="s">
        <v>3</v>
      </c>
      <c r="M7" s="25" t="s">
        <v>2</v>
      </c>
      <c r="N7" s="112"/>
      <c r="O7" s="112"/>
      <c r="P7" s="113"/>
    </row>
    <row r="8" spans="1:23" ht="99" customHeight="1" x14ac:dyDescent="0.25">
      <c r="A8" s="114" t="s">
        <v>49</v>
      </c>
      <c r="B8" s="117" t="s">
        <v>71</v>
      </c>
      <c r="C8" s="41" t="s">
        <v>56</v>
      </c>
      <c r="D8" s="28" t="s">
        <v>57</v>
      </c>
      <c r="E8" s="28" t="s">
        <v>57</v>
      </c>
      <c r="F8" s="28" t="s">
        <v>57</v>
      </c>
      <c r="G8" s="28" t="s">
        <v>57</v>
      </c>
      <c r="H8" s="62">
        <f t="shared" ref="H8:I8" si="0">H10+H11</f>
        <v>86220.431999999986</v>
      </c>
      <c r="I8" s="62">
        <f t="shared" si="0"/>
        <v>86215.420999999988</v>
      </c>
      <c r="J8" s="63">
        <f t="shared" ref="J8:O8" si="1">J10+J11</f>
        <v>94512.572</v>
      </c>
      <c r="K8" s="63">
        <f t="shared" si="1"/>
        <v>41193.367050000001</v>
      </c>
      <c r="L8" s="62">
        <f>L10+L11</f>
        <v>111238.95199999999</v>
      </c>
      <c r="M8" s="62">
        <f t="shared" si="1"/>
        <v>111230.60999999999</v>
      </c>
      <c r="N8" s="62">
        <f t="shared" si="1"/>
        <v>92456.885999999999</v>
      </c>
      <c r="O8" s="62">
        <f t="shared" si="1"/>
        <v>92456.885999999999</v>
      </c>
      <c r="P8" s="29"/>
    </row>
    <row r="9" spans="1:23" ht="51" customHeight="1" x14ac:dyDescent="0.25">
      <c r="A9" s="115"/>
      <c r="B9" s="118"/>
      <c r="C9" s="41" t="s">
        <v>13</v>
      </c>
      <c r="D9" s="28"/>
      <c r="E9" s="28"/>
      <c r="F9" s="28"/>
      <c r="G9" s="28"/>
      <c r="H9" s="62"/>
      <c r="I9" s="62"/>
      <c r="J9" s="63"/>
      <c r="K9" s="63"/>
      <c r="L9" s="62"/>
      <c r="M9" s="62"/>
      <c r="N9" s="64"/>
      <c r="O9" s="64"/>
      <c r="P9" s="29"/>
    </row>
    <row r="10" spans="1:23" ht="92.25" customHeight="1" x14ac:dyDescent="0.25">
      <c r="A10" s="115"/>
      <c r="B10" s="118"/>
      <c r="C10" s="41" t="s">
        <v>64</v>
      </c>
      <c r="D10" s="27" t="s">
        <v>58</v>
      </c>
      <c r="E10" s="28" t="s">
        <v>57</v>
      </c>
      <c r="F10" s="28" t="s">
        <v>57</v>
      </c>
      <c r="G10" s="28" t="s">
        <v>57</v>
      </c>
      <c r="H10" s="64">
        <f>H12</f>
        <v>74063.000999999989</v>
      </c>
      <c r="I10" s="64">
        <f t="shared" ref="I10:O10" si="2">I12</f>
        <v>74063.000999999989</v>
      </c>
      <c r="J10" s="65">
        <f t="shared" si="2"/>
        <v>81069.323000000004</v>
      </c>
      <c r="K10" s="65">
        <f t="shared" si="2"/>
        <v>35021.660000000003</v>
      </c>
      <c r="L10" s="64">
        <f t="shared" si="2"/>
        <v>97755.702999999994</v>
      </c>
      <c r="M10" s="64">
        <f t="shared" si="2"/>
        <v>97755.702999999994</v>
      </c>
      <c r="N10" s="64">
        <f t="shared" si="2"/>
        <v>79817.203999999998</v>
      </c>
      <c r="O10" s="64">
        <f t="shared" si="2"/>
        <v>79817.203999999998</v>
      </c>
      <c r="P10" s="29"/>
    </row>
    <row r="11" spans="1:23" ht="86.25" customHeight="1" x14ac:dyDescent="0.25">
      <c r="A11" s="116"/>
      <c r="B11" s="119"/>
      <c r="C11" s="41" t="s">
        <v>59</v>
      </c>
      <c r="D11" s="27" t="s">
        <v>60</v>
      </c>
      <c r="E11" s="28" t="s">
        <v>57</v>
      </c>
      <c r="F11" s="28" t="s">
        <v>57</v>
      </c>
      <c r="G11" s="28" t="s">
        <v>57</v>
      </c>
      <c r="H11" s="64">
        <f>H17</f>
        <v>12157.430999999999</v>
      </c>
      <c r="I11" s="64">
        <f t="shared" ref="I11:O11" si="3">I17</f>
        <v>12152.419999999998</v>
      </c>
      <c r="J11" s="65">
        <f t="shared" si="3"/>
        <v>13443.249</v>
      </c>
      <c r="K11" s="65">
        <f t="shared" si="3"/>
        <v>6171.70705</v>
      </c>
      <c r="L11" s="64">
        <f t="shared" si="3"/>
        <v>13483.249</v>
      </c>
      <c r="M11" s="64">
        <f t="shared" si="3"/>
        <v>13474.906999999999</v>
      </c>
      <c r="N11" s="64">
        <f t="shared" si="3"/>
        <v>12639.682000000001</v>
      </c>
      <c r="O11" s="64">
        <f t="shared" si="3"/>
        <v>12639.682000000001</v>
      </c>
      <c r="P11" s="29"/>
    </row>
    <row r="12" spans="1:23" ht="81" customHeight="1" x14ac:dyDescent="0.25">
      <c r="A12" s="120" t="s">
        <v>14</v>
      </c>
      <c r="B12" s="121" t="s">
        <v>61</v>
      </c>
      <c r="C12" s="42" t="s">
        <v>62</v>
      </c>
      <c r="D12" s="32" t="s">
        <v>63</v>
      </c>
      <c r="E12" s="33" t="s">
        <v>57</v>
      </c>
      <c r="F12" s="33" t="s">
        <v>57</v>
      </c>
      <c r="G12" s="33" t="s">
        <v>57</v>
      </c>
      <c r="H12" s="66">
        <f>H14+H15+H16</f>
        <v>74063.000999999989</v>
      </c>
      <c r="I12" s="66">
        <f t="shared" ref="I12:O12" si="4">I14+I15+I16</f>
        <v>74063.000999999989</v>
      </c>
      <c r="J12" s="67">
        <f t="shared" si="4"/>
        <v>81069.323000000004</v>
      </c>
      <c r="K12" s="67">
        <f t="shared" si="4"/>
        <v>35021.660000000003</v>
      </c>
      <c r="L12" s="66">
        <f t="shared" si="4"/>
        <v>97755.702999999994</v>
      </c>
      <c r="M12" s="66">
        <f t="shared" si="4"/>
        <v>97755.702999999994</v>
      </c>
      <c r="N12" s="66">
        <f t="shared" si="4"/>
        <v>79817.203999999998</v>
      </c>
      <c r="O12" s="66">
        <f t="shared" si="4"/>
        <v>79817.203999999998</v>
      </c>
      <c r="P12" s="34"/>
    </row>
    <row r="13" spans="1:23" ht="61.5" customHeight="1" x14ac:dyDescent="0.25">
      <c r="A13" s="120"/>
      <c r="B13" s="122"/>
      <c r="C13" s="43" t="s">
        <v>13</v>
      </c>
      <c r="D13" s="25"/>
      <c r="E13" s="26"/>
      <c r="F13" s="26"/>
      <c r="G13" s="26"/>
      <c r="H13" s="68"/>
      <c r="I13" s="69"/>
      <c r="J13" s="70"/>
      <c r="K13" s="70"/>
      <c r="L13" s="68"/>
      <c r="M13" s="69"/>
      <c r="N13" s="68"/>
      <c r="O13" s="68"/>
      <c r="P13" s="5"/>
    </row>
    <row r="14" spans="1:23" ht="61.5" customHeight="1" x14ac:dyDescent="0.25">
      <c r="A14" s="120"/>
      <c r="B14" s="122"/>
      <c r="C14" s="126" t="s">
        <v>64</v>
      </c>
      <c r="D14" s="127" t="s">
        <v>58</v>
      </c>
      <c r="E14" s="128">
        <v>1401</v>
      </c>
      <c r="F14" s="30">
        <v>1110076010</v>
      </c>
      <c r="G14" s="30">
        <v>511</v>
      </c>
      <c r="H14" s="71">
        <v>13353.5</v>
      </c>
      <c r="I14" s="71">
        <v>13353.5</v>
      </c>
      <c r="J14" s="72">
        <v>15408.7</v>
      </c>
      <c r="K14" s="72">
        <v>7704.6</v>
      </c>
      <c r="L14" s="71">
        <f>J14</f>
        <v>15408.7</v>
      </c>
      <c r="M14" s="71">
        <f t="shared" ref="M14:M15" si="5">L14</f>
        <v>15408.7</v>
      </c>
      <c r="N14" s="71">
        <v>12327</v>
      </c>
      <c r="O14" s="71">
        <f>N14</f>
        <v>12327</v>
      </c>
      <c r="P14" s="31"/>
    </row>
    <row r="15" spans="1:23" ht="61.5" customHeight="1" x14ac:dyDescent="0.25">
      <c r="A15" s="120"/>
      <c r="B15" s="122"/>
      <c r="C15" s="126"/>
      <c r="D15" s="127"/>
      <c r="E15" s="128"/>
      <c r="F15" s="30">
        <v>1110091340</v>
      </c>
      <c r="G15" s="30">
        <v>511</v>
      </c>
      <c r="H15" s="71">
        <v>8000</v>
      </c>
      <c r="I15" s="71">
        <v>8000</v>
      </c>
      <c r="J15" s="72">
        <v>8432</v>
      </c>
      <c r="K15" s="72">
        <v>7981.66</v>
      </c>
      <c r="L15" s="71">
        <f t="shared" ref="L15" si="6">J15</f>
        <v>8432</v>
      </c>
      <c r="M15" s="71">
        <f t="shared" si="5"/>
        <v>8432</v>
      </c>
      <c r="N15" s="71">
        <v>8432</v>
      </c>
      <c r="O15" s="71">
        <f t="shared" ref="O15:O16" si="7">N15</f>
        <v>8432</v>
      </c>
      <c r="P15" s="31"/>
    </row>
    <row r="16" spans="1:23" ht="61.5" customHeight="1" x14ac:dyDescent="0.25">
      <c r="A16" s="120"/>
      <c r="B16" s="122"/>
      <c r="C16" s="126"/>
      <c r="D16" s="127"/>
      <c r="E16" s="58">
        <v>1403</v>
      </c>
      <c r="F16" s="30">
        <v>1110091350</v>
      </c>
      <c r="G16" s="30">
        <v>540</v>
      </c>
      <c r="H16" s="71">
        <v>52709.500999999997</v>
      </c>
      <c r="I16" s="71">
        <v>52709.500999999997</v>
      </c>
      <c r="J16" s="72">
        <v>57228.623</v>
      </c>
      <c r="K16" s="72">
        <v>19335.400000000001</v>
      </c>
      <c r="L16" s="71">
        <v>73915.002999999997</v>
      </c>
      <c r="M16" s="71">
        <f>L16</f>
        <v>73915.002999999997</v>
      </c>
      <c r="N16" s="71">
        <v>59058.203999999998</v>
      </c>
      <c r="O16" s="71">
        <f t="shared" si="7"/>
        <v>59058.203999999998</v>
      </c>
      <c r="P16" s="31"/>
    </row>
    <row r="17" spans="1:16" ht="73.5" customHeight="1" x14ac:dyDescent="0.25">
      <c r="A17" s="120" t="s">
        <v>52</v>
      </c>
      <c r="B17" s="135" t="s">
        <v>53</v>
      </c>
      <c r="C17" s="42" t="s">
        <v>62</v>
      </c>
      <c r="D17" s="32" t="s">
        <v>57</v>
      </c>
      <c r="E17" s="33" t="s">
        <v>57</v>
      </c>
      <c r="F17" s="33" t="s">
        <v>57</v>
      </c>
      <c r="G17" s="33" t="s">
        <v>57</v>
      </c>
      <c r="H17" s="66">
        <f>H20+H22+H21+H19</f>
        <v>12157.430999999999</v>
      </c>
      <c r="I17" s="66">
        <f t="shared" ref="I17:O17" si="8">I20+I22+I21+I19</f>
        <v>12152.419999999998</v>
      </c>
      <c r="J17" s="66">
        <f t="shared" si="8"/>
        <v>13443.249</v>
      </c>
      <c r="K17" s="66">
        <f t="shared" si="8"/>
        <v>6171.70705</v>
      </c>
      <c r="L17" s="66">
        <f t="shared" si="8"/>
        <v>13483.249</v>
      </c>
      <c r="M17" s="66">
        <f t="shared" si="8"/>
        <v>13474.906999999999</v>
      </c>
      <c r="N17" s="66">
        <f t="shared" si="8"/>
        <v>12639.682000000001</v>
      </c>
      <c r="O17" s="66">
        <f t="shared" si="8"/>
        <v>12639.682000000001</v>
      </c>
      <c r="P17" s="34"/>
    </row>
    <row r="18" spans="1:16" ht="30" customHeight="1" x14ac:dyDescent="0.25">
      <c r="A18" s="120"/>
      <c r="B18" s="135"/>
      <c r="C18" s="43" t="s">
        <v>13</v>
      </c>
      <c r="D18" s="25"/>
      <c r="E18" s="26"/>
      <c r="F18" s="26"/>
      <c r="G18" s="26"/>
      <c r="H18" s="68"/>
      <c r="I18" s="69"/>
      <c r="J18" s="70"/>
      <c r="K18" s="70"/>
      <c r="L18" s="68"/>
      <c r="M18" s="69"/>
      <c r="N18" s="68"/>
      <c r="O18" s="68"/>
      <c r="P18" s="5"/>
    </row>
    <row r="19" spans="1:16" ht="23.25" customHeight="1" x14ac:dyDescent="0.25">
      <c r="A19" s="120"/>
      <c r="B19" s="135"/>
      <c r="C19" s="126"/>
      <c r="D19" s="137"/>
      <c r="E19" s="139" t="s">
        <v>85</v>
      </c>
      <c r="F19" s="75">
        <v>1120091880</v>
      </c>
      <c r="G19" s="55">
        <v>244</v>
      </c>
      <c r="H19" s="76">
        <v>473.40699999999998</v>
      </c>
      <c r="I19" s="76">
        <v>473.40699999999998</v>
      </c>
      <c r="J19" s="76">
        <v>561.46299999999997</v>
      </c>
      <c r="K19" s="76">
        <v>233.94346999999999</v>
      </c>
      <c r="L19" s="76">
        <f>J19</f>
        <v>561.46299999999997</v>
      </c>
      <c r="M19" s="76">
        <f>L19</f>
        <v>561.46299999999997</v>
      </c>
      <c r="N19" s="76">
        <v>561.46299999999997</v>
      </c>
      <c r="O19" s="76">
        <v>561.46299999999997</v>
      </c>
      <c r="P19" s="57"/>
    </row>
    <row r="20" spans="1:16" ht="65.25" customHeight="1" x14ac:dyDescent="0.25">
      <c r="A20" s="120"/>
      <c r="B20" s="135"/>
      <c r="C20" s="126"/>
      <c r="D20" s="137"/>
      <c r="E20" s="139"/>
      <c r="F20" s="134" t="s">
        <v>72</v>
      </c>
      <c r="G20" s="50" t="s">
        <v>74</v>
      </c>
      <c r="H20" s="73">
        <v>8074.3519999999999</v>
      </c>
      <c r="I20" s="73">
        <v>8074.3519999999999</v>
      </c>
      <c r="J20" s="72">
        <v>8672.0619999999999</v>
      </c>
      <c r="K20" s="72">
        <v>3713.59825</v>
      </c>
      <c r="L20" s="76">
        <f t="shared" ref="L20:L21" si="9">J20</f>
        <v>8672.0619999999999</v>
      </c>
      <c r="M20" s="76">
        <f>L20</f>
        <v>8672.0619999999999</v>
      </c>
      <c r="N20" s="71">
        <v>8407.2340000000004</v>
      </c>
      <c r="O20" s="71">
        <f>N20</f>
        <v>8407.2340000000004</v>
      </c>
      <c r="P20" s="123"/>
    </row>
    <row r="21" spans="1:16" ht="65.25" customHeight="1" x14ac:dyDescent="0.25">
      <c r="A21" s="120"/>
      <c r="B21" s="135"/>
      <c r="C21" s="126"/>
      <c r="D21" s="137"/>
      <c r="E21" s="139"/>
      <c r="F21" s="134"/>
      <c r="G21" s="50" t="s">
        <v>75</v>
      </c>
      <c r="H21" s="74">
        <v>2438.4560000000001</v>
      </c>
      <c r="I21" s="73">
        <v>2434.4549999999999</v>
      </c>
      <c r="J21" s="72">
        <v>2618.9639999999999</v>
      </c>
      <c r="K21" s="72">
        <v>1074.30933</v>
      </c>
      <c r="L21" s="76">
        <f t="shared" si="9"/>
        <v>2618.9639999999999</v>
      </c>
      <c r="M21" s="76">
        <v>2613.777</v>
      </c>
      <c r="N21" s="71">
        <v>2538.9850000000001</v>
      </c>
      <c r="O21" s="71">
        <f t="shared" ref="O21:O22" si="10">N21</f>
        <v>2538.9850000000001</v>
      </c>
      <c r="P21" s="124"/>
    </row>
    <row r="22" spans="1:16" ht="65.25" customHeight="1" x14ac:dyDescent="0.25">
      <c r="A22" s="120"/>
      <c r="B22" s="135"/>
      <c r="C22" s="136"/>
      <c r="D22" s="138"/>
      <c r="E22" s="140"/>
      <c r="F22" s="134"/>
      <c r="G22" s="50" t="s">
        <v>76</v>
      </c>
      <c r="H22" s="73">
        <v>1171.2159999999999</v>
      </c>
      <c r="I22" s="73">
        <v>1170.2059999999999</v>
      </c>
      <c r="J22" s="72">
        <v>1590.76</v>
      </c>
      <c r="K22" s="72">
        <v>1149.856</v>
      </c>
      <c r="L22" s="76">
        <v>1630.76</v>
      </c>
      <c r="M22" s="76">
        <v>1627.605</v>
      </c>
      <c r="N22" s="71">
        <v>1132</v>
      </c>
      <c r="O22" s="71">
        <f t="shared" si="10"/>
        <v>1132</v>
      </c>
      <c r="P22" s="125"/>
    </row>
    <row r="23" spans="1:16" x14ac:dyDescent="0.25">
      <c r="A23" s="17"/>
      <c r="P23" s="1"/>
    </row>
    <row r="24" spans="1:16" x14ac:dyDescent="0.25">
      <c r="A24" s="17"/>
      <c r="P24" s="1"/>
    </row>
    <row r="25" spans="1:16" ht="30.75" x14ac:dyDescent="0.25">
      <c r="A25" s="96" t="s">
        <v>93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17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61"/>
      <c r="K27" s="6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61"/>
      <c r="K28" s="6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61"/>
      <c r="K29" s="6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61"/>
      <c r="K30" s="6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61"/>
      <c r="K31" s="6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61"/>
      <c r="K32" s="6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61"/>
      <c r="K33" s="6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61"/>
      <c r="K34" s="6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61"/>
      <c r="K35" s="6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61"/>
      <c r="K36" s="6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61"/>
      <c r="K37" s="6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61"/>
      <c r="K38" s="6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61"/>
      <c r="K39" s="6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61"/>
      <c r="K40" s="6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61"/>
      <c r="K41" s="6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61"/>
      <c r="K42" s="6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61"/>
      <c r="K43" s="6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61"/>
      <c r="K44" s="6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61"/>
      <c r="K45" s="6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61"/>
      <c r="K46" s="61"/>
      <c r="L46" s="1"/>
      <c r="M46" s="1"/>
      <c r="N46" s="1"/>
      <c r="O46" s="1"/>
      <c r="P46" s="1"/>
    </row>
  </sheetData>
  <mergeCells count="33">
    <mergeCell ref="A17:A22"/>
    <mergeCell ref="F20:F22"/>
    <mergeCell ref="B17:B22"/>
    <mergeCell ref="C19:C22"/>
    <mergeCell ref="D19:D22"/>
    <mergeCell ref="E19:E22"/>
    <mergeCell ref="A1:P1"/>
    <mergeCell ref="A3:A6"/>
    <mergeCell ref="B3:B6"/>
    <mergeCell ref="C3:C6"/>
    <mergeCell ref="D3:G4"/>
    <mergeCell ref="N4:O4"/>
    <mergeCell ref="D5:D6"/>
    <mergeCell ref="F5:F6"/>
    <mergeCell ref="G5:G6"/>
    <mergeCell ref="J4:M4"/>
    <mergeCell ref="E5:E6"/>
    <mergeCell ref="A25:P25"/>
    <mergeCell ref="H3:O3"/>
    <mergeCell ref="H4:I6"/>
    <mergeCell ref="J5:K6"/>
    <mergeCell ref="L5:M6"/>
    <mergeCell ref="N5:N7"/>
    <mergeCell ref="O5:O7"/>
    <mergeCell ref="P3:P7"/>
    <mergeCell ref="A8:A11"/>
    <mergeCell ref="B8:B11"/>
    <mergeCell ref="A12:A16"/>
    <mergeCell ref="B12:B16"/>
    <mergeCell ref="P20:P22"/>
    <mergeCell ref="C14:C16"/>
    <mergeCell ref="D14:D16"/>
    <mergeCell ref="E14:E15"/>
  </mergeCells>
  <pageMargins left="0.23622047244094491" right="0.23622047244094491" top="0.74803149606299213" bottom="0.74803149606299213" header="0.31496062992125984" footer="0.31496062992125984"/>
  <pageSetup paperSize="9" scale="35" fitToHeight="2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60" zoomScaleNormal="75" workbookViewId="0">
      <selection activeCell="A2" sqref="A2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6.7109375" customWidth="1"/>
    <col min="7" max="7" width="16" customWidth="1"/>
    <col min="8" max="8" width="15.28515625" customWidth="1"/>
    <col min="9" max="9" width="13.140625" customWidth="1"/>
    <col min="10" max="11" width="13.42578125" customWidth="1"/>
    <col min="12" max="12" width="7.7109375" customWidth="1"/>
  </cols>
  <sheetData>
    <row r="1" spans="1:21" ht="69" customHeight="1" x14ac:dyDescent="0.2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1"/>
      <c r="N1" s="11"/>
      <c r="O1" s="11"/>
      <c r="P1" s="11"/>
      <c r="Q1" s="11"/>
      <c r="R1" s="11"/>
      <c r="S1" s="11"/>
      <c r="T1" s="11"/>
      <c r="U1" s="11"/>
    </row>
    <row r="2" spans="1:21" ht="18.75" x14ac:dyDescent="0.25">
      <c r="A2" s="3"/>
      <c r="M2" s="12"/>
      <c r="N2" s="13"/>
      <c r="O2" s="13"/>
      <c r="P2" s="13"/>
      <c r="Q2" s="13"/>
      <c r="R2" s="13"/>
      <c r="S2" s="13"/>
      <c r="T2" s="13"/>
      <c r="U2" s="13"/>
    </row>
    <row r="3" spans="1:21" ht="36.75" customHeight="1" x14ac:dyDescent="0.25">
      <c r="A3" s="89" t="s">
        <v>16</v>
      </c>
      <c r="B3" s="89" t="s">
        <v>17</v>
      </c>
      <c r="C3" s="89" t="s">
        <v>65</v>
      </c>
      <c r="D3" s="89" t="s">
        <v>80</v>
      </c>
      <c r="E3" s="89"/>
      <c r="F3" s="149" t="s">
        <v>83</v>
      </c>
      <c r="G3" s="149"/>
      <c r="H3" s="149"/>
      <c r="I3" s="95"/>
      <c r="J3" s="94" t="s">
        <v>46</v>
      </c>
      <c r="K3" s="95"/>
      <c r="L3" s="145" t="s">
        <v>66</v>
      </c>
      <c r="M3" s="12"/>
      <c r="N3" s="13"/>
      <c r="O3" s="13"/>
      <c r="P3" s="13"/>
      <c r="Q3" s="13"/>
      <c r="R3" s="13"/>
      <c r="S3" s="13"/>
      <c r="T3" s="13"/>
      <c r="U3" s="13"/>
    </row>
    <row r="4" spans="1:21" ht="27" customHeight="1" x14ac:dyDescent="0.25">
      <c r="A4" s="89"/>
      <c r="B4" s="89"/>
      <c r="C4" s="89"/>
      <c r="D4" s="89"/>
      <c r="E4" s="89"/>
      <c r="F4" s="94" t="s">
        <v>45</v>
      </c>
      <c r="G4" s="95"/>
      <c r="H4" s="150" t="s">
        <v>1</v>
      </c>
      <c r="I4" s="151"/>
      <c r="J4" s="141" t="s">
        <v>88</v>
      </c>
      <c r="K4" s="141" t="s">
        <v>86</v>
      </c>
      <c r="L4" s="146"/>
      <c r="M4" s="2"/>
      <c r="N4" s="2"/>
      <c r="O4" s="2"/>
      <c r="P4" s="2"/>
      <c r="Q4" s="2"/>
      <c r="R4" s="2"/>
      <c r="S4" s="2"/>
      <c r="T4" s="2"/>
      <c r="U4" s="2"/>
    </row>
    <row r="5" spans="1:21" ht="63" customHeight="1" x14ac:dyDescent="0.25">
      <c r="A5" s="89"/>
      <c r="B5" s="89"/>
      <c r="C5" s="89"/>
      <c r="D5" s="4" t="s">
        <v>3</v>
      </c>
      <c r="E5" s="4" t="s">
        <v>2</v>
      </c>
      <c r="F5" s="4" t="str">
        <f>Лист5!J7</f>
        <v>план по состоянию на 01.07.2023</v>
      </c>
      <c r="G5" s="4" t="s">
        <v>2</v>
      </c>
      <c r="H5" s="4" t="s">
        <v>3</v>
      </c>
      <c r="I5" s="4" t="s">
        <v>2</v>
      </c>
      <c r="J5" s="143"/>
      <c r="K5" s="143"/>
      <c r="L5" s="147"/>
      <c r="M5" s="14"/>
      <c r="N5" s="14"/>
      <c r="O5" s="14"/>
      <c r="P5" s="14"/>
      <c r="Q5" s="14"/>
      <c r="R5" s="14"/>
      <c r="S5" s="15"/>
      <c r="T5" s="15"/>
      <c r="U5" s="15"/>
    </row>
    <row r="6" spans="1:21" ht="15" customHeight="1" x14ac:dyDescent="0.25">
      <c r="A6" s="89" t="s">
        <v>49</v>
      </c>
      <c r="B6" s="148" t="s">
        <v>70</v>
      </c>
      <c r="C6" s="148" t="s">
        <v>18</v>
      </c>
      <c r="D6" s="20">
        <f t="shared" ref="D6:E6" si="0">D10+D12</f>
        <v>86220.432000000001</v>
      </c>
      <c r="E6" s="20">
        <f t="shared" si="0"/>
        <v>86215.421000000002</v>
      </c>
      <c r="F6" s="20">
        <f t="shared" ref="F6:K6" si="1">F10+F12</f>
        <v>94512.571999999986</v>
      </c>
      <c r="G6" s="20">
        <f t="shared" si="1"/>
        <v>41193.367050000001</v>
      </c>
      <c r="H6" s="20">
        <f t="shared" si="1"/>
        <v>111238.95199999999</v>
      </c>
      <c r="I6" s="20">
        <f t="shared" si="1"/>
        <v>111230.61</v>
      </c>
      <c r="J6" s="20">
        <f t="shared" si="1"/>
        <v>92456.885999999999</v>
      </c>
      <c r="K6" s="20">
        <f t="shared" si="1"/>
        <v>92456.885999999999</v>
      </c>
      <c r="L6" s="19"/>
      <c r="M6" s="14"/>
      <c r="N6" s="14"/>
      <c r="O6" s="14"/>
      <c r="P6" s="14"/>
      <c r="Q6" s="14"/>
      <c r="R6" s="14"/>
      <c r="S6" s="15"/>
      <c r="T6" s="15"/>
      <c r="U6" s="15"/>
    </row>
    <row r="7" spans="1:21" ht="15.75" x14ac:dyDescent="0.25">
      <c r="A7" s="89"/>
      <c r="B7" s="148"/>
      <c r="C7" s="148"/>
      <c r="D7" s="54"/>
      <c r="E7" s="54"/>
      <c r="F7" s="20"/>
      <c r="G7" s="20"/>
      <c r="H7" s="20"/>
      <c r="I7" s="20"/>
      <c r="J7" s="20"/>
      <c r="K7" s="20"/>
      <c r="L7" s="19"/>
      <c r="M7" s="7"/>
      <c r="N7" s="7"/>
      <c r="O7" s="7"/>
      <c r="P7" s="7"/>
      <c r="Q7" s="7"/>
      <c r="R7" s="7"/>
      <c r="S7" s="7"/>
      <c r="T7" s="7"/>
      <c r="U7" s="7"/>
    </row>
    <row r="8" spans="1:21" ht="15.75" x14ac:dyDescent="0.25">
      <c r="A8" s="89"/>
      <c r="B8" s="148"/>
      <c r="C8" s="5" t="s">
        <v>19</v>
      </c>
      <c r="D8" s="54"/>
      <c r="E8" s="54"/>
      <c r="F8" s="20"/>
      <c r="G8" s="20"/>
      <c r="H8" s="20"/>
      <c r="I8" s="20"/>
      <c r="J8" s="20"/>
      <c r="K8" s="20"/>
      <c r="L8" s="19"/>
      <c r="M8" s="8"/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89"/>
      <c r="B9" s="148"/>
      <c r="C9" s="5" t="s">
        <v>23</v>
      </c>
      <c r="D9" s="54"/>
      <c r="E9" s="54"/>
      <c r="F9" s="20"/>
      <c r="G9" s="20"/>
      <c r="H9" s="20"/>
      <c r="I9" s="20"/>
      <c r="J9" s="20"/>
      <c r="K9" s="20"/>
      <c r="L9" s="19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89"/>
      <c r="B10" s="148"/>
      <c r="C10" s="5" t="s">
        <v>20</v>
      </c>
      <c r="D10" s="20">
        <f>D17+D24</f>
        <v>13353.5</v>
      </c>
      <c r="E10" s="20">
        <f>E17+E24</f>
        <v>13353.5</v>
      </c>
      <c r="F10" s="20">
        <f t="shared" ref="F10:K10" si="2">F17+F24</f>
        <v>15408.7</v>
      </c>
      <c r="G10" s="20">
        <f t="shared" si="2"/>
        <v>7704.6</v>
      </c>
      <c r="H10" s="20">
        <f t="shared" si="2"/>
        <v>15408.7</v>
      </c>
      <c r="I10" s="20">
        <f t="shared" si="2"/>
        <v>15408.7</v>
      </c>
      <c r="J10" s="20">
        <f t="shared" si="2"/>
        <v>12327</v>
      </c>
      <c r="K10" s="20">
        <f t="shared" si="2"/>
        <v>12327</v>
      </c>
      <c r="L10" s="19"/>
      <c r="M10" s="2"/>
      <c r="N10" s="2"/>
      <c r="O10" s="2"/>
      <c r="P10" s="2"/>
      <c r="Q10" s="2"/>
      <c r="R10" s="2"/>
      <c r="S10" s="2"/>
      <c r="T10" s="2"/>
      <c r="U10" s="2"/>
    </row>
    <row r="11" spans="1:21" ht="31.5" x14ac:dyDescent="0.25">
      <c r="A11" s="89"/>
      <c r="B11" s="148"/>
      <c r="C11" s="5" t="s">
        <v>21</v>
      </c>
      <c r="D11" s="54"/>
      <c r="E11" s="54"/>
      <c r="F11" s="20"/>
      <c r="G11" s="20"/>
      <c r="H11" s="20"/>
      <c r="I11" s="20"/>
      <c r="J11" s="20"/>
      <c r="K11" s="20"/>
      <c r="L11" s="19"/>
      <c r="M11" s="2"/>
      <c r="N11" s="2"/>
      <c r="O11" s="2"/>
      <c r="P11" s="2"/>
      <c r="Q11" s="2"/>
      <c r="R11" s="2"/>
      <c r="S11" s="2"/>
      <c r="T11" s="2"/>
      <c r="U11" s="2"/>
    </row>
    <row r="12" spans="1:21" ht="31.5" x14ac:dyDescent="0.25">
      <c r="A12" s="89"/>
      <c r="B12" s="148"/>
      <c r="C12" s="5" t="s">
        <v>50</v>
      </c>
      <c r="D12" s="20">
        <f>D19+D26</f>
        <v>72866.932000000001</v>
      </c>
      <c r="E12" s="20">
        <f>E19+E26</f>
        <v>72861.921000000002</v>
      </c>
      <c r="F12" s="20">
        <f t="shared" ref="F12:K12" si="3">F19+F26</f>
        <v>79103.871999999988</v>
      </c>
      <c r="G12" s="20">
        <f t="shared" si="3"/>
        <v>33488.767050000002</v>
      </c>
      <c r="H12" s="20">
        <f t="shared" si="3"/>
        <v>95830.251999999993</v>
      </c>
      <c r="I12" s="20">
        <f t="shared" si="3"/>
        <v>95821.91</v>
      </c>
      <c r="J12" s="20">
        <f t="shared" si="3"/>
        <v>80129.885999999999</v>
      </c>
      <c r="K12" s="20">
        <f t="shared" si="3"/>
        <v>80129.885999999999</v>
      </c>
      <c r="L12" s="19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89"/>
      <c r="B13" s="148"/>
      <c r="C13" s="5" t="s">
        <v>22</v>
      </c>
      <c r="D13" s="54"/>
      <c r="E13" s="54"/>
      <c r="F13" s="20"/>
      <c r="G13" s="20"/>
      <c r="H13" s="20"/>
      <c r="I13" s="20"/>
      <c r="J13" s="20"/>
      <c r="K13" s="20"/>
      <c r="L13" s="19"/>
      <c r="M13" s="2"/>
      <c r="N13" s="2"/>
      <c r="O13" s="2"/>
      <c r="P13" s="2"/>
      <c r="Q13" s="2"/>
      <c r="R13" s="2"/>
      <c r="S13" s="2"/>
      <c r="T13" s="2"/>
      <c r="U13" s="2"/>
    </row>
    <row r="14" spans="1:21" ht="32.25" customHeight="1" x14ac:dyDescent="0.25">
      <c r="A14" s="148" t="s">
        <v>14</v>
      </c>
      <c r="B14" s="148" t="s">
        <v>67</v>
      </c>
      <c r="C14" s="5" t="s">
        <v>18</v>
      </c>
      <c r="D14" s="20">
        <f t="shared" ref="D14:E14" si="4">D17+D19</f>
        <v>74063.000999999989</v>
      </c>
      <c r="E14" s="20">
        <f t="shared" si="4"/>
        <v>74063.000999999989</v>
      </c>
      <c r="F14" s="20">
        <f t="shared" ref="F14:K14" si="5">F17+F19</f>
        <v>81069.322999999989</v>
      </c>
      <c r="G14" s="20">
        <f t="shared" si="5"/>
        <v>35021.660000000003</v>
      </c>
      <c r="H14" s="20">
        <f t="shared" si="5"/>
        <v>97755.702999999994</v>
      </c>
      <c r="I14" s="20">
        <f t="shared" si="5"/>
        <v>97755.702999999994</v>
      </c>
      <c r="J14" s="20">
        <f t="shared" si="5"/>
        <v>79817.203999999998</v>
      </c>
      <c r="K14" s="20">
        <f t="shared" si="5"/>
        <v>79817.203999999998</v>
      </c>
      <c r="L14" s="19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148"/>
      <c r="B15" s="148"/>
      <c r="C15" s="5" t="s">
        <v>19</v>
      </c>
      <c r="D15" s="54"/>
      <c r="E15" s="54"/>
      <c r="F15" s="20"/>
      <c r="G15" s="20"/>
      <c r="H15" s="20"/>
      <c r="I15" s="20"/>
      <c r="J15" s="20"/>
      <c r="K15" s="20"/>
      <c r="L15" s="19"/>
      <c r="M15" s="2"/>
      <c r="N15" s="2"/>
      <c r="O15" s="2"/>
      <c r="P15" s="2"/>
      <c r="Q15" s="2"/>
      <c r="R15" s="2"/>
      <c r="S15" s="2"/>
      <c r="T15" s="2"/>
      <c r="U15" s="2"/>
    </row>
    <row r="16" spans="1:21" ht="24" customHeight="1" x14ac:dyDescent="0.25">
      <c r="A16" s="148"/>
      <c r="B16" s="148"/>
      <c r="C16" s="5" t="s">
        <v>23</v>
      </c>
      <c r="D16" s="54"/>
      <c r="E16" s="54"/>
      <c r="F16" s="20"/>
      <c r="G16" s="20"/>
      <c r="H16" s="20"/>
      <c r="I16" s="20"/>
      <c r="J16" s="20"/>
      <c r="K16" s="20"/>
      <c r="L16" s="19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48"/>
      <c r="B17" s="148"/>
      <c r="C17" s="5" t="s">
        <v>20</v>
      </c>
      <c r="D17" s="54">
        <f>Лист5!H14</f>
        <v>13353.5</v>
      </c>
      <c r="E17" s="54">
        <f>Лист5!I14</f>
        <v>13353.5</v>
      </c>
      <c r="F17" s="20">
        <f>Лист5!J14</f>
        <v>15408.7</v>
      </c>
      <c r="G17" s="20">
        <f>Лист5!K14</f>
        <v>7704.6</v>
      </c>
      <c r="H17" s="20">
        <f>Лист5!L14</f>
        <v>15408.7</v>
      </c>
      <c r="I17" s="20">
        <f>Лист5!M14</f>
        <v>15408.7</v>
      </c>
      <c r="J17" s="20">
        <f>Лист5!N14</f>
        <v>12327</v>
      </c>
      <c r="K17" s="20">
        <f>Лист5!O14</f>
        <v>12327</v>
      </c>
      <c r="L17" s="19"/>
      <c r="M17" s="2"/>
      <c r="N17" s="2"/>
      <c r="O17" s="2"/>
      <c r="P17" s="2"/>
      <c r="Q17" s="2"/>
      <c r="R17" s="2"/>
      <c r="S17" s="2"/>
      <c r="T17" s="2"/>
      <c r="U17" s="2"/>
    </row>
    <row r="18" spans="1:21" ht="31.5" x14ac:dyDescent="0.25">
      <c r="A18" s="148"/>
      <c r="B18" s="148"/>
      <c r="C18" s="5" t="s">
        <v>21</v>
      </c>
      <c r="D18" s="20"/>
      <c r="E18" s="20"/>
      <c r="F18" s="20"/>
      <c r="G18" s="20"/>
      <c r="H18" s="20"/>
      <c r="I18" s="20"/>
      <c r="J18" s="20"/>
      <c r="K18" s="20"/>
      <c r="L18" s="19"/>
      <c r="M18" s="2"/>
      <c r="N18" s="2"/>
      <c r="O18" s="2"/>
      <c r="P18" s="2"/>
      <c r="Q18" s="2"/>
      <c r="R18" s="2"/>
      <c r="S18" s="2"/>
      <c r="T18" s="2"/>
      <c r="U18" s="2"/>
    </row>
    <row r="19" spans="1:21" ht="31.5" x14ac:dyDescent="0.25">
      <c r="A19" s="148"/>
      <c r="B19" s="148"/>
      <c r="C19" s="5" t="s">
        <v>51</v>
      </c>
      <c r="D19" s="54">
        <f>Лист5!H16+Лист5!H15</f>
        <v>60709.500999999997</v>
      </c>
      <c r="E19" s="54">
        <f>Лист5!I16+Лист5!I15</f>
        <v>60709.500999999997</v>
      </c>
      <c r="F19" s="54">
        <f>Лист5!J16+Лист5!J15</f>
        <v>65660.622999999992</v>
      </c>
      <c r="G19" s="54">
        <f>Лист5!K16+Лист5!K15</f>
        <v>27317.06</v>
      </c>
      <c r="H19" s="54">
        <f>Лист5!L16+Лист5!L15</f>
        <v>82347.002999999997</v>
      </c>
      <c r="I19" s="54">
        <f>Лист5!M16+Лист5!M15</f>
        <v>82347.002999999997</v>
      </c>
      <c r="J19" s="54">
        <f>Лист5!N16+Лист5!N15</f>
        <v>67490.203999999998</v>
      </c>
      <c r="K19" s="54">
        <f>Лист5!O16+Лист5!O15</f>
        <v>67490.203999999998</v>
      </c>
      <c r="L19" s="19"/>
      <c r="M19" s="2"/>
      <c r="N19" s="2"/>
      <c r="O19" s="2"/>
      <c r="P19" s="2"/>
      <c r="Q19" s="2"/>
      <c r="R19" s="2"/>
      <c r="S19" s="2"/>
      <c r="T19" s="2"/>
      <c r="U19" s="2"/>
    </row>
    <row r="20" spans="1:21" ht="58.5" customHeight="1" x14ac:dyDescent="0.25">
      <c r="A20" s="148"/>
      <c r="B20" s="148"/>
      <c r="C20" s="5" t="s">
        <v>22</v>
      </c>
      <c r="D20" s="54"/>
      <c r="E20" s="54"/>
      <c r="F20" s="20"/>
      <c r="G20" s="20"/>
      <c r="H20" s="20"/>
      <c r="I20" s="20"/>
      <c r="J20" s="20"/>
      <c r="K20" s="20"/>
      <c r="L20" s="19"/>
      <c r="M20" s="16"/>
      <c r="N20" s="16"/>
      <c r="O20" s="16"/>
      <c r="P20" s="16"/>
      <c r="Q20" s="16"/>
      <c r="R20" s="16"/>
      <c r="S20" s="9"/>
      <c r="T20" s="16"/>
      <c r="U20" s="16"/>
    </row>
    <row r="21" spans="1:21" ht="24.75" customHeight="1" x14ac:dyDescent="0.25">
      <c r="A21" s="141" t="s">
        <v>52</v>
      </c>
      <c r="B21" s="141" t="s">
        <v>68</v>
      </c>
      <c r="C21" s="5" t="s">
        <v>18</v>
      </c>
      <c r="D21" s="20">
        <f>D26+D24</f>
        <v>12157.431</v>
      </c>
      <c r="E21" s="20">
        <f t="shared" ref="E21:K21" si="6">E26+E24</f>
        <v>12152.42</v>
      </c>
      <c r="F21" s="20">
        <f t="shared" si="6"/>
        <v>13443.249</v>
      </c>
      <c r="G21" s="20">
        <f t="shared" si="6"/>
        <v>6171.70705</v>
      </c>
      <c r="H21" s="20">
        <f t="shared" si="6"/>
        <v>13483.249</v>
      </c>
      <c r="I21" s="20">
        <f t="shared" si="6"/>
        <v>13474.906999999999</v>
      </c>
      <c r="J21" s="20">
        <f t="shared" si="6"/>
        <v>12639.682000000001</v>
      </c>
      <c r="K21" s="20">
        <f t="shared" si="6"/>
        <v>12639.682000000001</v>
      </c>
      <c r="L21" s="19"/>
      <c r="M21" s="10"/>
      <c r="N21" s="10"/>
      <c r="O21" s="10"/>
      <c r="P21" s="10"/>
      <c r="Q21" s="10"/>
      <c r="R21" s="10"/>
      <c r="S21" s="9"/>
      <c r="T21" s="10"/>
      <c r="U21" s="10"/>
    </row>
    <row r="22" spans="1:21" ht="15.75" x14ac:dyDescent="0.25">
      <c r="A22" s="142"/>
      <c r="B22" s="142"/>
      <c r="C22" s="5" t="s">
        <v>19</v>
      </c>
      <c r="D22" s="54"/>
      <c r="E22" s="54"/>
      <c r="F22" s="20"/>
      <c r="G22" s="20"/>
      <c r="H22" s="20"/>
      <c r="I22" s="20"/>
      <c r="J22" s="20"/>
      <c r="K22" s="20"/>
      <c r="L22" s="19"/>
    </row>
    <row r="23" spans="1:21" ht="15.75" x14ac:dyDescent="0.25">
      <c r="A23" s="142"/>
      <c r="B23" s="142"/>
      <c r="C23" s="5" t="s">
        <v>23</v>
      </c>
      <c r="D23" s="20"/>
      <c r="E23" s="20"/>
      <c r="F23" s="20"/>
      <c r="G23" s="20"/>
      <c r="H23" s="20"/>
      <c r="I23" s="20"/>
      <c r="J23" s="20"/>
      <c r="K23" s="20"/>
      <c r="L23" s="19"/>
    </row>
    <row r="24" spans="1:21" ht="15.75" x14ac:dyDescent="0.25">
      <c r="A24" s="142"/>
      <c r="B24" s="142"/>
      <c r="C24" s="5" t="s">
        <v>20</v>
      </c>
      <c r="D24" s="20"/>
      <c r="E24" s="20"/>
      <c r="F24" s="20"/>
      <c r="G24" s="20"/>
      <c r="H24" s="20"/>
      <c r="I24" s="20"/>
      <c r="J24" s="20"/>
      <c r="K24" s="20"/>
      <c r="L24" s="19"/>
    </row>
    <row r="25" spans="1:21" ht="31.5" x14ac:dyDescent="0.25">
      <c r="A25" s="142"/>
      <c r="B25" s="142"/>
      <c r="C25" s="5" t="s">
        <v>21</v>
      </c>
      <c r="D25" s="20"/>
      <c r="E25" s="20"/>
      <c r="F25" s="20"/>
      <c r="G25" s="20"/>
      <c r="H25" s="20"/>
      <c r="I25" s="20"/>
      <c r="J25" s="20"/>
      <c r="K25" s="20"/>
      <c r="L25" s="19"/>
    </row>
    <row r="26" spans="1:21" ht="31.5" x14ac:dyDescent="0.25">
      <c r="A26" s="143"/>
      <c r="B26" s="143"/>
      <c r="C26" s="5" t="s">
        <v>54</v>
      </c>
      <c r="D26" s="54">
        <f>+Лист5!H19+Лист5!H20+Лист5!H21+Лист5!H22</f>
        <v>12157.431</v>
      </c>
      <c r="E26" s="54">
        <f>+Лист5!I19+Лист5!I20+Лист5!I21+Лист5!I22</f>
        <v>12152.42</v>
      </c>
      <c r="F26" s="54">
        <f>+Лист5!J19+Лист5!J20+Лист5!J21+Лист5!J22</f>
        <v>13443.249</v>
      </c>
      <c r="G26" s="54">
        <f>+Лист5!K19+Лист5!K20+Лист5!K21+Лист5!K22</f>
        <v>6171.70705</v>
      </c>
      <c r="H26" s="54">
        <f>+Лист5!L19+Лист5!L20+Лист5!L21+Лист5!L22</f>
        <v>13483.249</v>
      </c>
      <c r="I26" s="54">
        <f>+Лист5!M19+Лист5!M20+Лист5!M21+Лист5!M22</f>
        <v>13474.906999999999</v>
      </c>
      <c r="J26" s="54">
        <f>+Лист5!N19+Лист5!N20+Лист5!N21+Лист5!N22</f>
        <v>12639.682000000001</v>
      </c>
      <c r="K26" s="54">
        <f>+Лист5!O19+Лист5!O20+Лист5!O21+Лист5!O22</f>
        <v>12639.682000000001</v>
      </c>
      <c r="L26" s="19"/>
    </row>
    <row r="27" spans="1:21" ht="71.25" customHeight="1" x14ac:dyDescent="0.3">
      <c r="A27" s="22" t="s">
        <v>94</v>
      </c>
      <c r="B27" s="21"/>
    </row>
  </sheetData>
  <mergeCells count="19">
    <mergeCell ref="A1:L1"/>
    <mergeCell ref="A3:A5"/>
    <mergeCell ref="B3:B5"/>
    <mergeCell ref="L3:L5"/>
    <mergeCell ref="A14:A20"/>
    <mergeCell ref="B14:B20"/>
    <mergeCell ref="D3:E4"/>
    <mergeCell ref="F3:I3"/>
    <mergeCell ref="C3:C5"/>
    <mergeCell ref="A6:A13"/>
    <mergeCell ref="B6:B13"/>
    <mergeCell ref="C6:C7"/>
    <mergeCell ref="F4:G4"/>
    <mergeCell ref="H4:I4"/>
    <mergeCell ref="B21:B26"/>
    <mergeCell ref="A21:A26"/>
    <mergeCell ref="J3:K3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Лист6</vt:lpstr>
      <vt:lpstr>Лист5</vt:lpstr>
      <vt:lpstr>Лист4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Чуева Татьяна Александровна</cp:lastModifiedBy>
  <cp:lastPrinted>2024-01-25T03:30:44Z</cp:lastPrinted>
  <dcterms:created xsi:type="dcterms:W3CDTF">2014-05-12T08:16:17Z</dcterms:created>
  <dcterms:modified xsi:type="dcterms:W3CDTF">2024-02-05T09:33:35Z</dcterms:modified>
</cp:coreProperties>
</file>