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site\1\"/>
    </mc:Choice>
  </mc:AlternateContent>
  <bookViews>
    <workbookView xWindow="120" yWindow="90" windowWidth="15570" windowHeight="11895"/>
  </bookViews>
  <sheets>
    <sheet name="Лист1" sheetId="1" r:id="rId1"/>
  </sheets>
  <definedNames>
    <definedName name="_xlnm._FilterDatabase" localSheetId="0" hidden="1">Лист1!$A$14:$L$308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Лист1!$12:$14</definedName>
    <definedName name="_xlnm.Print_Area" localSheetId="0">Лист1!$B$1:$N$210</definedName>
  </definedNames>
  <calcPr calcId="162913" fullCalcOnLoad="1"/>
</workbook>
</file>

<file path=xl/calcChain.xml><?xml version="1.0" encoding="utf-8"?>
<calcChain xmlns="http://schemas.openxmlformats.org/spreadsheetml/2006/main">
  <c r="M152" i="1" l="1"/>
  <c r="M151" i="1" s="1"/>
  <c r="N152" i="1"/>
  <c r="N151" i="1" s="1"/>
  <c r="N150" i="1" s="1"/>
  <c r="M136" i="1"/>
  <c r="M135" i="1" s="1"/>
  <c r="M193" i="1"/>
  <c r="N193" i="1"/>
  <c r="N192" i="1"/>
  <c r="M192" i="1"/>
  <c r="L204" i="1"/>
  <c r="L203" i="1"/>
  <c r="L202" i="1"/>
  <c r="P202" i="1"/>
  <c r="L167" i="1"/>
  <c r="L152" i="1" s="1"/>
  <c r="L140" i="1"/>
  <c r="P149" i="1"/>
  <c r="L193" i="1"/>
  <c r="L192" i="1" s="1"/>
  <c r="P194" i="1"/>
  <c r="P195" i="1"/>
  <c r="P196" i="1"/>
  <c r="P197" i="1"/>
  <c r="P198" i="1"/>
  <c r="P199" i="1"/>
  <c r="P206" i="1"/>
  <c r="M204" i="1"/>
  <c r="M203" i="1"/>
  <c r="M202" i="1" s="1"/>
  <c r="M201" i="1" s="1"/>
  <c r="N204" i="1"/>
  <c r="N203" i="1"/>
  <c r="N202" i="1"/>
  <c r="N201" i="1" s="1"/>
  <c r="M208" i="1"/>
  <c r="M207" i="1"/>
  <c r="N208" i="1"/>
  <c r="N207" i="1"/>
  <c r="L208" i="1"/>
  <c r="L207" i="1" s="1"/>
  <c r="P208" i="1"/>
  <c r="P187" i="1"/>
  <c r="P189" i="1"/>
  <c r="P191" i="1"/>
  <c r="N190" i="1"/>
  <c r="M190" i="1"/>
  <c r="L190" i="1"/>
  <c r="P190" i="1"/>
  <c r="N188" i="1"/>
  <c r="M188" i="1"/>
  <c r="M180" i="1"/>
  <c r="L188" i="1"/>
  <c r="P188" i="1"/>
  <c r="M186" i="1"/>
  <c r="N186" i="1"/>
  <c r="L186" i="1"/>
  <c r="P186" i="1" s="1"/>
  <c r="O183" i="1"/>
  <c r="O184" i="1"/>
  <c r="O185" i="1"/>
  <c r="O182" i="1"/>
  <c r="O181" i="1" s="1"/>
  <c r="P200" i="1"/>
  <c r="O178" i="1"/>
  <c r="O150" i="1" s="1"/>
  <c r="O177" i="1"/>
  <c r="O176" i="1"/>
  <c r="M182" i="1"/>
  <c r="M181" i="1"/>
  <c r="N182" i="1"/>
  <c r="N181" i="1" s="1"/>
  <c r="N180" i="1" s="1"/>
  <c r="L182" i="1"/>
  <c r="L181" i="1"/>
  <c r="P175" i="1"/>
  <c r="M174" i="1"/>
  <c r="N174" i="1"/>
  <c r="L174" i="1"/>
  <c r="P174" i="1" s="1"/>
  <c r="P148" i="1"/>
  <c r="P145" i="1"/>
  <c r="P146" i="1"/>
  <c r="P147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8" i="1"/>
  <c r="P169" i="1"/>
  <c r="P170" i="1"/>
  <c r="P171" i="1"/>
  <c r="P173" i="1"/>
  <c r="P179" i="1"/>
  <c r="P144" i="1"/>
  <c r="P142" i="1"/>
  <c r="L127" i="1"/>
  <c r="P127" i="1"/>
  <c r="O172" i="1"/>
  <c r="P172" i="1" s="1"/>
  <c r="O152" i="1"/>
  <c r="O140" i="1"/>
  <c r="O139" i="1"/>
  <c r="O136" i="1"/>
  <c r="O135" i="1" s="1"/>
  <c r="O130" i="1" s="1"/>
  <c r="O133" i="1"/>
  <c r="O131" i="1"/>
  <c r="O127" i="1"/>
  <c r="O125" i="1"/>
  <c r="O123" i="1"/>
  <c r="O122" i="1" s="1"/>
  <c r="O119" i="1"/>
  <c r="O118" i="1"/>
  <c r="O117" i="1"/>
  <c r="O115" i="1"/>
  <c r="O114" i="1" s="1"/>
  <c r="O110" i="1"/>
  <c r="O107" i="1"/>
  <c r="O105" i="1"/>
  <c r="O103" i="1"/>
  <c r="O101" i="1"/>
  <c r="O99" i="1"/>
  <c r="P99" i="1" s="1"/>
  <c r="O96" i="1"/>
  <c r="P96" i="1" s="1"/>
  <c r="O93" i="1"/>
  <c r="P93" i="1" s="1"/>
  <c r="O90" i="1"/>
  <c r="P90" i="1" s="1"/>
  <c r="O87" i="1"/>
  <c r="O86" i="1" s="1"/>
  <c r="O85" i="1" s="1"/>
  <c r="O83" i="1"/>
  <c r="O81" i="1"/>
  <c r="O77" i="1" s="1"/>
  <c r="O78" i="1"/>
  <c r="O74" i="1"/>
  <c r="O73" i="1" s="1"/>
  <c r="O70" i="1"/>
  <c r="O69" i="1"/>
  <c r="P69" i="1" s="1"/>
  <c r="O65" i="1"/>
  <c r="O63" i="1"/>
  <c r="P63" i="1" s="1"/>
  <c r="O62" i="1"/>
  <c r="P62" i="1" s="1"/>
  <c r="O60" i="1"/>
  <c r="O59" i="1"/>
  <c r="O57" i="1"/>
  <c r="O56" i="1"/>
  <c r="O54" i="1"/>
  <c r="O53" i="1" s="1"/>
  <c r="O51" i="1"/>
  <c r="O49" i="1"/>
  <c r="P49" i="1"/>
  <c r="O47" i="1"/>
  <c r="P47" i="1" s="1"/>
  <c r="O43" i="1"/>
  <c r="P43" i="1" s="1"/>
  <c r="O42" i="1"/>
  <c r="O41" i="1" s="1"/>
  <c r="O39" i="1"/>
  <c r="O37" i="1"/>
  <c r="O35" i="1"/>
  <c r="O33" i="1"/>
  <c r="O30" i="1"/>
  <c r="O28" i="1"/>
  <c r="O27" i="1"/>
  <c r="O26" i="1"/>
  <c r="O20" i="1"/>
  <c r="P20" i="1" s="1"/>
  <c r="O18" i="1"/>
  <c r="O17" i="1"/>
  <c r="O16" i="1" s="1"/>
  <c r="B16" i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M127" i="1"/>
  <c r="N127" i="1"/>
  <c r="M177" i="1"/>
  <c r="M176" i="1" s="1"/>
  <c r="L177" i="1"/>
  <c r="P177" i="1"/>
  <c r="P19" i="1"/>
  <c r="P21" i="1"/>
  <c r="P22" i="1"/>
  <c r="P23" i="1"/>
  <c r="P24" i="1"/>
  <c r="P25" i="1"/>
  <c r="P29" i="1"/>
  <c r="P31" i="1"/>
  <c r="P32" i="1"/>
  <c r="P34" i="1"/>
  <c r="P36" i="1"/>
  <c r="P38" i="1"/>
  <c r="P40" i="1"/>
  <c r="P44" i="1"/>
  <c r="P45" i="1"/>
  <c r="P46" i="1"/>
  <c r="P48" i="1"/>
  <c r="P50" i="1"/>
  <c r="P52" i="1"/>
  <c r="P55" i="1"/>
  <c r="P58" i="1"/>
  <c r="P61" i="1"/>
  <c r="P64" i="1"/>
  <c r="P66" i="1"/>
  <c r="P67" i="1"/>
  <c r="P71" i="1"/>
  <c r="P72" i="1"/>
  <c r="P75" i="1"/>
  <c r="P79" i="1"/>
  <c r="P80" i="1"/>
  <c r="P82" i="1"/>
  <c r="P84" i="1"/>
  <c r="P88" i="1"/>
  <c r="P89" i="1"/>
  <c r="P91" i="1"/>
  <c r="P92" i="1"/>
  <c r="P94" i="1"/>
  <c r="P95" i="1"/>
  <c r="P97" i="1"/>
  <c r="P98" i="1"/>
  <c r="P100" i="1"/>
  <c r="P102" i="1"/>
  <c r="P104" i="1"/>
  <c r="P106" i="1"/>
  <c r="P108" i="1"/>
  <c r="P109" i="1"/>
  <c r="P111" i="1"/>
  <c r="P112" i="1"/>
  <c r="P113" i="1"/>
  <c r="P116" i="1"/>
  <c r="P124" i="1"/>
  <c r="P126" i="1"/>
  <c r="P128" i="1"/>
  <c r="P129" i="1"/>
  <c r="P132" i="1"/>
  <c r="P134" i="1"/>
  <c r="P137" i="1"/>
  <c r="P138" i="1"/>
  <c r="P141" i="1"/>
  <c r="P143" i="1"/>
  <c r="N119" i="1"/>
  <c r="N117" i="1" s="1"/>
  <c r="M119" i="1"/>
  <c r="M117" i="1" s="1"/>
  <c r="L119" i="1"/>
  <c r="P119" i="1"/>
  <c r="L39" i="1"/>
  <c r="P39" i="1"/>
  <c r="M39" i="1"/>
  <c r="N39" i="1"/>
  <c r="L70" i="1"/>
  <c r="P70" i="1" s="1"/>
  <c r="L69" i="1"/>
  <c r="L68" i="1" s="1"/>
  <c r="N70" i="1"/>
  <c r="N69" i="1"/>
  <c r="N68" i="1" s="1"/>
  <c r="M70" i="1"/>
  <c r="M69" i="1"/>
  <c r="M68" i="1"/>
  <c r="N118" i="1"/>
  <c r="M118" i="1"/>
  <c r="L74" i="1"/>
  <c r="P74" i="1" s="1"/>
  <c r="L73" i="1"/>
  <c r="P73" i="1" s="1"/>
  <c r="L118" i="1"/>
  <c r="L117" i="1" s="1"/>
  <c r="P118" i="1"/>
  <c r="L115" i="1"/>
  <c r="P115" i="1"/>
  <c r="M115" i="1"/>
  <c r="N115" i="1"/>
  <c r="N114" i="1" s="1"/>
  <c r="L96" i="1"/>
  <c r="M96" i="1"/>
  <c r="N96" i="1"/>
  <c r="L110" i="1"/>
  <c r="P110" i="1" s="1"/>
  <c r="M110" i="1"/>
  <c r="N110" i="1"/>
  <c r="L136" i="1"/>
  <c r="P136" i="1" s="1"/>
  <c r="L135" i="1"/>
  <c r="N136" i="1"/>
  <c r="N135" i="1" s="1"/>
  <c r="N130" i="1" s="1"/>
  <c r="N74" i="1"/>
  <c r="N73" i="1"/>
  <c r="L30" i="1"/>
  <c r="M30" i="1"/>
  <c r="N30" i="1"/>
  <c r="L28" i="1"/>
  <c r="P28" i="1"/>
  <c r="M28" i="1"/>
  <c r="M27" i="1"/>
  <c r="M26" i="1"/>
  <c r="N28" i="1"/>
  <c r="N27" i="1" s="1"/>
  <c r="N26" i="1" s="1"/>
  <c r="L133" i="1"/>
  <c r="P133" i="1" s="1"/>
  <c r="M133" i="1"/>
  <c r="N133" i="1"/>
  <c r="M140" i="1"/>
  <c r="M139" i="1"/>
  <c r="N140" i="1"/>
  <c r="N139" i="1"/>
  <c r="L43" i="1"/>
  <c r="M43" i="1"/>
  <c r="N43" i="1"/>
  <c r="N42" i="1" s="1"/>
  <c r="L35" i="1"/>
  <c r="P35" i="1" s="1"/>
  <c r="M35" i="1"/>
  <c r="N35" i="1"/>
  <c r="L33" i="1"/>
  <c r="P33" i="1"/>
  <c r="M33" i="1"/>
  <c r="N33" i="1"/>
  <c r="L20" i="1"/>
  <c r="M20" i="1"/>
  <c r="N20" i="1"/>
  <c r="N65" i="1"/>
  <c r="N63" i="1" s="1"/>
  <c r="N62" i="1" s="1"/>
  <c r="L65" i="1"/>
  <c r="M65" i="1"/>
  <c r="M63" i="1"/>
  <c r="M62" i="1" s="1"/>
  <c r="L78" i="1"/>
  <c r="L77" i="1" s="1"/>
  <c r="P77" i="1" s="1"/>
  <c r="P78" i="1"/>
  <c r="M78" i="1"/>
  <c r="M76" i="1" s="1"/>
  <c r="N78" i="1"/>
  <c r="N76" i="1" s="1"/>
  <c r="L83" i="1"/>
  <c r="P83" i="1"/>
  <c r="M83" i="1"/>
  <c r="N83" i="1"/>
  <c r="L57" i="1"/>
  <c r="M57" i="1"/>
  <c r="M56" i="1"/>
  <c r="N57" i="1"/>
  <c r="N56" i="1"/>
  <c r="L49" i="1"/>
  <c r="M49" i="1"/>
  <c r="N49" i="1"/>
  <c r="L107" i="1"/>
  <c r="P107" i="1"/>
  <c r="M107" i="1"/>
  <c r="N107" i="1"/>
  <c r="L93" i="1"/>
  <c r="M93" i="1"/>
  <c r="N93" i="1"/>
  <c r="L90" i="1"/>
  <c r="M90" i="1"/>
  <c r="N90" i="1"/>
  <c r="N86" i="1" s="1"/>
  <c r="N85" i="1" s="1"/>
  <c r="L87" i="1"/>
  <c r="M87" i="1"/>
  <c r="M86" i="1" s="1"/>
  <c r="N87" i="1"/>
  <c r="L105" i="1"/>
  <c r="P105" i="1"/>
  <c r="M105" i="1"/>
  <c r="N105" i="1"/>
  <c r="L103" i="1"/>
  <c r="P103" i="1"/>
  <c r="M103" i="1"/>
  <c r="N103" i="1"/>
  <c r="L101" i="1"/>
  <c r="P101" i="1" s="1"/>
  <c r="M101" i="1"/>
  <c r="N101" i="1"/>
  <c r="L99" i="1"/>
  <c r="M99" i="1"/>
  <c r="N99" i="1"/>
  <c r="N131" i="1"/>
  <c r="M131" i="1"/>
  <c r="L131" i="1"/>
  <c r="P131" i="1"/>
  <c r="L81" i="1"/>
  <c r="P81" i="1" s="1"/>
  <c r="L18" i="1"/>
  <c r="L17" i="1" s="1"/>
  <c r="M18" i="1"/>
  <c r="M17" i="1" s="1"/>
  <c r="M16" i="1" s="1"/>
  <c r="N18" i="1"/>
  <c r="N17" i="1"/>
  <c r="N16" i="1"/>
  <c r="L37" i="1"/>
  <c r="P37" i="1" s="1"/>
  <c r="M37" i="1"/>
  <c r="N37" i="1"/>
  <c r="L47" i="1"/>
  <c r="M47" i="1"/>
  <c r="N47" i="1"/>
  <c r="L51" i="1"/>
  <c r="P51" i="1"/>
  <c r="M51" i="1"/>
  <c r="N51" i="1"/>
  <c r="L54" i="1"/>
  <c r="P54" i="1" s="1"/>
  <c r="M54" i="1"/>
  <c r="M53" i="1"/>
  <c r="N54" i="1"/>
  <c r="N53" i="1"/>
  <c r="L60" i="1"/>
  <c r="P60" i="1" s="1"/>
  <c r="L59" i="1"/>
  <c r="P59" i="1"/>
  <c r="M60" i="1"/>
  <c r="M59" i="1"/>
  <c r="N60" i="1"/>
  <c r="N59" i="1" s="1"/>
  <c r="M81" i="1"/>
  <c r="N81" i="1"/>
  <c r="L123" i="1"/>
  <c r="P123" i="1"/>
  <c r="M123" i="1"/>
  <c r="M122" i="1"/>
  <c r="N123" i="1"/>
  <c r="N122" i="1"/>
  <c r="N121" i="1" s="1"/>
  <c r="N120" i="1" s="1"/>
  <c r="L125" i="1"/>
  <c r="P125" i="1" s="1"/>
  <c r="M125" i="1"/>
  <c r="N125" i="1"/>
  <c r="L172" i="1"/>
  <c r="M172" i="1"/>
  <c r="N172" i="1"/>
  <c r="L176" i="1"/>
  <c r="P176" i="1"/>
  <c r="N176" i="1"/>
  <c r="L178" i="1"/>
  <c r="P178" i="1"/>
  <c r="M178" i="1"/>
  <c r="N178" i="1"/>
  <c r="M74" i="1"/>
  <c r="M73" i="1"/>
  <c r="L27" i="1"/>
  <c r="L26" i="1" s="1"/>
  <c r="P26" i="1" s="1"/>
  <c r="P27" i="1"/>
  <c r="P185" i="1"/>
  <c r="P30" i="1"/>
  <c r="L56" i="1"/>
  <c r="P56" i="1"/>
  <c r="P57" i="1"/>
  <c r="O151" i="1"/>
  <c r="L53" i="1"/>
  <c r="P53" i="1" s="1"/>
  <c r="L42" i="1"/>
  <c r="L41" i="1" s="1"/>
  <c r="P41" i="1" s="1"/>
  <c r="P204" i="1"/>
  <c r="P182" i="1"/>
  <c r="L122" i="1"/>
  <c r="O76" i="1"/>
  <c r="L201" i="1"/>
  <c r="P65" i="1"/>
  <c r="L63" i="1"/>
  <c r="L62" i="1"/>
  <c r="N218" i="1" l="1"/>
  <c r="N220" i="1" s="1"/>
  <c r="P117" i="1"/>
  <c r="L114" i="1"/>
  <c r="P114" i="1" s="1"/>
  <c r="M42" i="1"/>
  <c r="M41" i="1" s="1"/>
  <c r="M15" i="1" s="1"/>
  <c r="O15" i="1"/>
  <c r="P181" i="1"/>
  <c r="O180" i="1"/>
  <c r="O121" i="1" s="1"/>
  <c r="O120" i="1" s="1"/>
  <c r="O210" i="1" s="1"/>
  <c r="N41" i="1"/>
  <c r="N15" i="1" s="1"/>
  <c r="N210" i="1" s="1"/>
  <c r="P192" i="1"/>
  <c r="L180" i="1"/>
  <c r="P140" i="1"/>
  <c r="L139" i="1"/>
  <c r="M150" i="1"/>
  <c r="M130" i="1"/>
  <c r="M121" i="1" s="1"/>
  <c r="M120" i="1" s="1"/>
  <c r="L151" i="1"/>
  <c r="P152" i="1"/>
  <c r="P122" i="1"/>
  <c r="M85" i="1"/>
  <c r="L16" i="1"/>
  <c r="P17" i="1"/>
  <c r="P135" i="1"/>
  <c r="L86" i="1"/>
  <c r="M114" i="1"/>
  <c r="O68" i="1"/>
  <c r="P68" i="1" s="1"/>
  <c r="P18" i="1"/>
  <c r="N77" i="1"/>
  <c r="P167" i="1"/>
  <c r="P87" i="1"/>
  <c r="M77" i="1"/>
  <c r="P42" i="1"/>
  <c r="P193" i="1"/>
  <c r="L76" i="1"/>
  <c r="P76" i="1" s="1"/>
  <c r="M210" i="1" l="1"/>
  <c r="M218" i="1"/>
  <c r="M220" i="1" s="1"/>
  <c r="P151" i="1"/>
  <c r="L150" i="1"/>
  <c r="P150" i="1" s="1"/>
  <c r="P86" i="1"/>
  <c r="L85" i="1"/>
  <c r="P85" i="1" s="1"/>
  <c r="P180" i="1"/>
  <c r="P16" i="1"/>
  <c r="L15" i="1"/>
  <c r="P15" i="1" s="1"/>
  <c r="P139" i="1"/>
  <c r="L130" i="1"/>
  <c r="P130" i="1" l="1"/>
  <c r="L121" i="1"/>
  <c r="L120" i="1" l="1"/>
  <c r="P121" i="1"/>
  <c r="P120" i="1" l="1"/>
  <c r="L210" i="1"/>
  <c r="P210" i="1" s="1"/>
</calcChain>
</file>

<file path=xl/sharedStrings.xml><?xml version="1.0" encoding="utf-8"?>
<sst xmlns="http://schemas.openxmlformats.org/spreadsheetml/2006/main" count="1603" uniqueCount="347">
  <si>
    <t>1</t>
  </si>
  <si>
    <t>№ строки</t>
  </si>
  <si>
    <t>2</t>
  </si>
  <si>
    <t>3</t>
  </si>
  <si>
    <t>4</t>
  </si>
  <si>
    <t>5</t>
  </si>
  <si>
    <t>6</t>
  </si>
  <si>
    <t>7</t>
  </si>
  <si>
    <t>00</t>
  </si>
  <si>
    <t>000</t>
  </si>
  <si>
    <t>0000</t>
  </si>
  <si>
    <t>03</t>
  </si>
  <si>
    <t>01</t>
  </si>
  <si>
    <t>110</t>
  </si>
  <si>
    <t>02</t>
  </si>
  <si>
    <t>08</t>
  </si>
  <si>
    <t>07</t>
  </si>
  <si>
    <t>09</t>
  </si>
  <si>
    <t>06</t>
  </si>
  <si>
    <t>11</t>
  </si>
  <si>
    <t>120</t>
  </si>
  <si>
    <t>020</t>
  </si>
  <si>
    <t>05</t>
  </si>
  <si>
    <t>030</t>
  </si>
  <si>
    <t>12</t>
  </si>
  <si>
    <t>04</t>
  </si>
  <si>
    <t>13</t>
  </si>
  <si>
    <t>130</t>
  </si>
  <si>
    <t>990</t>
  </si>
  <si>
    <t>060</t>
  </si>
  <si>
    <t>14</t>
  </si>
  <si>
    <t>430</t>
  </si>
  <si>
    <t>15</t>
  </si>
  <si>
    <t>140</t>
  </si>
  <si>
    <t>16</t>
  </si>
  <si>
    <t>30</t>
  </si>
  <si>
    <t>010</t>
  </si>
  <si>
    <t>012</t>
  </si>
  <si>
    <t>050</t>
  </si>
  <si>
    <t>013</t>
  </si>
  <si>
    <t>014</t>
  </si>
  <si>
    <t>015</t>
  </si>
  <si>
    <t>25</t>
  </si>
  <si>
    <t>070</t>
  </si>
  <si>
    <t>040</t>
  </si>
  <si>
    <t>001</t>
  </si>
  <si>
    <t>053</t>
  </si>
  <si>
    <t>20</t>
  </si>
  <si>
    <t>40</t>
  </si>
  <si>
    <t>10</t>
  </si>
  <si>
    <t>35</t>
  </si>
  <si>
    <t>118</t>
  </si>
  <si>
    <t>(тыс. рублей)</t>
  </si>
  <si>
    <t>999</t>
  </si>
  <si>
    <t>182</t>
  </si>
  <si>
    <t>025</t>
  </si>
  <si>
    <t>075</t>
  </si>
  <si>
    <t>045</t>
  </si>
  <si>
    <t>995</t>
  </si>
  <si>
    <t>7397</t>
  </si>
  <si>
    <t>7456</t>
  </si>
  <si>
    <t>024</t>
  </si>
  <si>
    <t>7429</t>
  </si>
  <si>
    <t>7514</t>
  </si>
  <si>
    <t>7517</t>
  </si>
  <si>
    <t>7518</t>
  </si>
  <si>
    <t>7519</t>
  </si>
  <si>
    <t>7552</t>
  </si>
  <si>
    <t>7554</t>
  </si>
  <si>
    <t>7564</t>
  </si>
  <si>
    <t>7566</t>
  </si>
  <si>
    <t>7570</t>
  </si>
  <si>
    <t>7588</t>
  </si>
  <si>
    <t>7601</t>
  </si>
  <si>
    <t>029</t>
  </si>
  <si>
    <t>7408</t>
  </si>
  <si>
    <t>7409</t>
  </si>
  <si>
    <t>002</t>
  </si>
  <si>
    <t>29</t>
  </si>
  <si>
    <t>ВСЕГО ДОХОДОВ</t>
  </si>
  <si>
    <t>7649</t>
  </si>
  <si>
    <t>7604</t>
  </si>
  <si>
    <t>519</t>
  </si>
  <si>
    <t>7563</t>
  </si>
  <si>
    <t>497</t>
  </si>
  <si>
    <t>150</t>
  </si>
  <si>
    <t>код группы подвида</t>
  </si>
  <si>
    <t>код аналитической группы подвида</t>
  </si>
  <si>
    <t>011</t>
  </si>
  <si>
    <t>021</t>
  </si>
  <si>
    <t>063</t>
  </si>
  <si>
    <t>073</t>
  </si>
  <si>
    <t>080</t>
  </si>
  <si>
    <t>083</t>
  </si>
  <si>
    <t>133</t>
  </si>
  <si>
    <t>143</t>
  </si>
  <si>
    <t>153</t>
  </si>
  <si>
    <t>170</t>
  </si>
  <si>
    <t>173</t>
  </si>
  <si>
    <t>190</t>
  </si>
  <si>
    <t>193</t>
  </si>
  <si>
    <t>200</t>
  </si>
  <si>
    <t>203</t>
  </si>
  <si>
    <t>123</t>
  </si>
  <si>
    <t>код группы</t>
  </si>
  <si>
    <t>код подгруппы</t>
  </si>
  <si>
    <t>код статьи</t>
  </si>
  <si>
    <t>код подстатьи</t>
  </si>
  <si>
    <t>код элемента</t>
  </si>
  <si>
    <t>7488</t>
  </si>
  <si>
    <t>19</t>
  </si>
  <si>
    <t>0289</t>
  </si>
  <si>
    <t>Код классификации доходов бюджета</t>
  </si>
  <si>
    <t>041</t>
  </si>
  <si>
    <t>304</t>
  </si>
  <si>
    <t>7587</t>
  </si>
  <si>
    <t>8062</t>
  </si>
  <si>
    <t>035</t>
  </si>
  <si>
    <t>410</t>
  </si>
  <si>
    <t>042</t>
  </si>
  <si>
    <t>7607</t>
  </si>
  <si>
    <t>7846</t>
  </si>
  <si>
    <t>Доходы районного бюджета в 2023-2025 годах</t>
  </si>
  <si>
    <t>2722</t>
  </si>
  <si>
    <t>0519</t>
  </si>
  <si>
    <t>5519</t>
  </si>
  <si>
    <t>Наименование кода классификации доходов бюджета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</si>
  <si>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</si>
  <si>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</si>
  <si>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</si>
  <si>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</si>
  <si>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</si>
  <si>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</si>
  <si>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</si>
  <si>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</si>
  <si>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</si>
  <si>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</si>
  <si>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</si>
  <si>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</si>
  <si>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</si>
  <si>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</si>
  <si>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</si>
  <si>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</si>
  <si>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</si>
  <si>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налог на вмененный доход для отдельных видов деятельности</t>
  </si>
  <si>
    <t xml:space="preserve">Единый налог на вмененный доход для отдельных видов деятельности
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</si>
  <si>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</si>
  <si>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</si>
  <si>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</si>
  <si>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 xml:space="preserve">ГОСУДАРСТВЕННАЯ ПОШЛИНА
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</si>
  <si>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</si>
  <si>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</si>
  <si>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</si>
  <si>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</si>
  <si>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</si>
  <si>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</si>
  <si>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</si>
  <si>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</si>
  <si>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</si>
  <si>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</si>
  <si>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</si>
  <si>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</si>
  <si>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</si>
  <si>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</si>
  <si>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</si>
  <si>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</si>
  <si>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</si>
  <si>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</si>
  <si>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</si>
  <si>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</si>
  <si>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Плата за выбросы загрязняющих веществ в атмосферный воздух стационарными объектами 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</si>
  <si>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</si>
  <si>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</si>
  <si>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твердых коммунальных отходов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</si>
  <si>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</si>
  <si>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</si>
  <si>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</si>
  <si>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</si>
  <si>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</si>
  <si>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</si>
  <si>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</si>
  <si>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</si>
  <si>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</si>
  <si>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</si>
  <si>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</si>
  <si>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</si>
  <si>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</si>
  <si>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</si>
  <si>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</si>
  <si>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</si>
  <si>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</si>
  <si>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</si>
  <si>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</si>
  <si>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</si>
  <si>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</si>
  <si>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</si>
  <si>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</si>
  <si>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</si>
  <si>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</si>
  <si>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</si>
  <si>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</si>
  <si>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</si>
  <si>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</si>
  <si>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</si>
  <si>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</si>
  <si>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</si>
  <si>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</si>
  <si>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</si>
  <si>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</si>
  <si>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</si>
  <si>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</si>
  <si>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</si>
  <si>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</si>
  <si>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</si>
  <si>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</si>
  <si>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</si>
  <si>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</si>
  <si>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</si>
  <si>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</si>
  <si>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</si>
  <si>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</si>
  <si>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</si>
  <si>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</si>
  <si>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</si>
  <si>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Прочие дотации</t>
  </si>
  <si>
    <t>Прочие дотации бюджетам муниципальных районов (на частичную компенсацию расходов на оплату труда работников муниципальных учреждений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образований»)</t>
  </si>
  <si>
    <t>Субсидии бюджетам бюджетной системы Российской Федерации (межбюджетные субсидии)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</si>
  <si>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</si>
  <si>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</si>
  <si>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</si>
  <si>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</si>
  <si>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</si>
  <si>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</si>
  <si>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Субсидии бюджетам муниципальных районов на поддержку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</si>
  <si>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Субсидии бюджетам муниципальных районов на поддержку отрасли культуры (модернизация библиотек в части комплектования книжных фондов)</t>
  </si>
  <si>
    <t>Прочие субсидии</t>
  </si>
  <si>
    <t xml:space="preserve">Прочие субсидии бюджетам муниципальных районов
</t>
  </si>
  <si>
    <t xml:space="preserve"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
</t>
  </si>
  <si>
    <t xml:space="preserve">Прочие субсидии бюджетам муниципальных районов ( на поддержку деятельности муниципальных молодежных центров)
</t>
  </si>
  <si>
    <t xml:space="preserve">Прочие субсидии бюджетам муниципальных районов (на комплектование книжных фондов библиотек муниципальных образований Красноярского края)
</t>
  </si>
  <si>
    <t xml:space="preserve">Прочие субсидии бюджетам муниципальных районов ( на приведение зданий и сооружений общеобразовательных организаций в соответствие с требованиями законодательства)
</t>
  </si>
  <si>
    <t xml:space="preserve">Прочие субсидии бюджетам муниципальных районов (на реализацию муниципальных программ развития субъектов малого и среднего предпринимательства)
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</si>
  <si>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</si>
  <si>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</si>
  <si>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</si>
  <si>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 (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</si>
  <si>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</si>
  <si>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</si>
  <si>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края)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</si>
  <si>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8-3170))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</si>
  <si>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17-4397))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</si>
  <si>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</si>
  <si>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</si>
  <si>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4-1089))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</si>
  <si>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</si>
  <si>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</si>
  <si>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</si>
  <si>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7-2839))</t>
  </si>
  <si>
    <t>Субвенции бюджетам муниципальных районов на выполнение передаваемых полномочий субъектов Российской Федерации 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</si>
  <si>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</si>
  <si>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</si>
  <si>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</si>
  <si>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</si>
  <si>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</si>
  <si>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</si>
  <si>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</si>
  <si>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</si>
  <si>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</si>
  <si>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</si>
  <si>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</si>
  <si>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</si>
  <si>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</si>
  <si>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</si>
  <si>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(на реализацию соглашений о принятии отдельных полномочий поселений по исполнению бюджетов поселений)</t>
  </si>
  <si>
    <t>ПРОЧИЕ БЕЗВОЗМЕЗДНЫЕ ПОСТУПЛЕНИЯ</t>
  </si>
  <si>
    <t>8</t>
  </si>
  <si>
    <t>9</t>
  </si>
  <si>
    <t>Код ГАДБ</t>
  </si>
  <si>
    <t xml:space="preserve">Приложение №2  </t>
  </si>
  <si>
    <t>Доходы 
районного 
бюджета 
2023 года</t>
  </si>
  <si>
    <t>Доходы 
районного 
бюджета 
2024 года</t>
  </si>
  <si>
    <t>Доходы 
районного 
бюджета 
2025 года</t>
  </si>
  <si>
    <t>Было</t>
  </si>
  <si>
    <t>Стало</t>
  </si>
  <si>
    <t>2724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</si>
  <si>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края)</t>
  </si>
  <si>
    <t>первоначальный :</t>
  </si>
  <si>
    <t>7454</t>
  </si>
  <si>
    <t>7480</t>
  </si>
  <si>
    <t>7645</t>
  </si>
  <si>
    <t>082</t>
  </si>
  <si>
    <t>7484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</si>
  <si>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обеспечение мероприятий по переселению граждан из аварийного жилищного фонда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граждан»)</t>
  </si>
  <si>
    <t>Межбюджетные трансферты, передаваемые бюджетам муниципальных районов из бюджетов поселений (осуществление передаваемых полномочий по созданию условий для организации досуга и обеспечения жителей поселения услугами организаций культуры)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</si>
  <si>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</si>
  <si>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</si>
  <si>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субсидии бюджетам муниципальных районов ( на создание условий для обеспечения услугами связи малочисленных и труднодоступных населенных пунктов Красноярского края)</t>
  </si>
  <si>
    <t>Прочие субсидии бюджетам муниципальных районов (на организацию туристско-рекреационных зон на территории Красноярского края)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</si>
  <si>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веке»)</t>
  </si>
  <si>
    <t>8700</t>
  </si>
  <si>
    <t>45</t>
  </si>
  <si>
    <t>179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</si>
  <si>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</si>
  <si>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</si>
  <si>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303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</si>
  <si>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</si>
  <si>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</si>
  <si>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поддержку отрасли культуры</t>
  </si>
  <si>
    <t>Межбюджетные трансферты, передаваемые бюджетам муниципальных районов на поддержку отрасли культуры</t>
  </si>
  <si>
    <t>49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</si>
  <si>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</si>
  <si>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</si>
  <si>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0853</t>
  </si>
  <si>
    <t>7412</t>
  </si>
  <si>
    <t>7418</t>
  </si>
  <si>
    <t>7555</t>
  </si>
  <si>
    <t>7664</t>
  </si>
  <si>
    <t>7845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</si>
  <si>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края)</t>
  </si>
  <si>
    <t>Прочие межбюджетные трансферты, передаваемые бюджетам муниципальных районов (на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</si>
  <si>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спорта»)</t>
  </si>
  <si>
    <t>Прочие межбюджетные трансферты, передаваемые бюджетам муниципальных районов (на реализацию мероприятий по профилактике заболеваний путем организации и проведения акарицидных обработок наиболее посещаемых населением мест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здравоохранения»)</t>
  </si>
  <si>
    <t xml:space="preserve">Прочие межбюджетные трансферты, передаваемые бюджетам муниципальных районов ( на государственную поддержку муниципальных комплексных проектов развития в рамках подпрограммы «Инфраструктурное обеспечение развития муниципальных образований края» государственной программы Красноярского края «Комплексное территориальное развитие Красноярского края»)_x000D_
</t>
  </si>
  <si>
    <t>Прочие межбюджетные трансферты, передаваемые бюджетам муниципальных районов (на устройство плоскостных спортивных сооружений в сельской местности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спорта»)</t>
  </si>
  <si>
    <t>18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</si>
  <si>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</si>
  <si>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</si>
  <si>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</si>
  <si>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</si>
  <si>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 xml:space="preserve">2 </t>
  </si>
  <si>
    <t>Доходы бюджетов муниципальных районов от возврата иными организациями остатков субсидий прошлых лет</t>
  </si>
  <si>
    <t>60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</si>
  <si>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</si>
  <si>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</si>
  <si>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</si>
  <si>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</si>
  <si>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7840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</si>
  <si>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</si>
  <si>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должно быть</t>
  </si>
  <si>
    <t>разница</t>
  </si>
  <si>
    <t>207 условноутв :</t>
  </si>
  <si>
    <t>Приложение 2</t>
  </si>
  <si>
    <t>к решению Шушенского районного Совета депутатов</t>
  </si>
  <si>
    <t xml:space="preserve">от 25.11.2022 № 229-вн/н </t>
  </si>
  <si>
    <t>к решения Шушенского районного Совета депутатов</t>
  </si>
  <si>
    <t>от 16.12.2022 г № 240-22/н</t>
  </si>
  <si>
    <t xml:space="preserve">от 14.04.2023 № 281-вн/н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</si>
</sst>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1" formatCode="_-* #,##0.00_р_._-;\-* #,##0.00_р_._-;_-* &quot;-&quot;??_р_._-;_-@_-"/>
    <numFmt numFmtId="173" formatCode="#,##0_ ;[Red]\-#,##0\ "/>
    <numFmt numFmtId="174" formatCode="000"/>
    <numFmt numFmtId="175" formatCode="#,##0.000_ ;[Red]\-#,##0.000\ "/>
    <numFmt numFmtId="176" formatCode="#,##0.000"/>
    <numFmt numFmtId="177" formatCode="0.000"/>
    <numFmt numFmtId="178" formatCode="0.00000"/>
  </numFmts>
  <fonts count="77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</font>
    <font>
      <sz val="10"/>
      <name val="Arial Cyr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indexed="56"/>
      <name val="Cambria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b/>
      <sz val="11"/>
      <name val="Times New Roman"/>
      <family val="1"/>
      <charset val="204"/>
    </font>
    <font>
      <sz val="11"/>
      <name val="Times New Roman"/>
      <family val="2"/>
    </font>
    <font>
      <i/>
      <sz val="11"/>
      <name val="Times New Roman"/>
      <family val="2"/>
    </font>
    <font>
      <sz val="11"/>
      <name val="Helv"/>
      <charset val="204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000000"/>
      <name val="Times New Roman"/>
      <family val="2"/>
    </font>
    <font>
      <sz val="11"/>
      <color rgb="FF000000"/>
      <name val="Times New Roman"/>
      <family val="2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71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</patternFill>
    </fill>
    <fill>
      <patternFill patternType="solid">
        <fgColor indexed="45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</patternFill>
    </fill>
    <fill>
      <patternFill patternType="solid">
        <fgColor indexed="36"/>
        <bgColor indexed="64"/>
      </patternFill>
    </fill>
    <fill>
      <patternFill patternType="solid">
        <fgColor indexed="49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</patternFill>
    </fill>
    <fill>
      <patternFill patternType="solid">
        <fgColor indexed="62"/>
        <bgColor indexed="64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5" tint="0.79989013336588644"/>
        <bgColor indexed="64"/>
      </patternFill>
    </fill>
    <fill>
      <patternFill patternType="solid">
        <fgColor theme="6" tint="0.79989013336588644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theme="4" tint="0.59990234076967686"/>
        <bgColor indexed="64"/>
      </patternFill>
    </fill>
    <fill>
      <patternFill patternType="solid">
        <fgColor theme="5" tint="0.59990234076967686"/>
        <bgColor indexed="64"/>
      </patternFill>
    </fill>
    <fill>
      <patternFill patternType="solid">
        <fgColor theme="6" tint="0.59990234076967686"/>
        <bgColor indexed="64"/>
      </patternFill>
    </fill>
    <fill>
      <patternFill patternType="solid">
        <fgColor theme="7" tint="0.59990234076967686"/>
        <bgColor indexed="64"/>
      </patternFill>
    </fill>
    <fill>
      <patternFill patternType="solid">
        <fgColor theme="8" tint="0.59990234076967686"/>
        <bgColor indexed="64"/>
      </patternFill>
    </fill>
    <fill>
      <patternFill patternType="solid">
        <fgColor theme="9" tint="0.599902340769676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6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93185216834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53">
    <xf numFmtId="0" fontId="0" fillId="0" borderId="0"/>
    <xf numFmtId="0" fontId="53" fillId="37" borderId="0" applyNumberFormat="0" applyBorder="0" applyAlignment="0" applyProtection="0"/>
    <xf numFmtId="0" fontId="32" fillId="2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8" borderId="0" applyNumberFormat="0" applyBorder="0" applyAlignment="0" applyProtection="0"/>
    <xf numFmtId="0" fontId="32" fillId="4" borderId="0" applyNumberFormat="0" applyBorder="0" applyAlignment="0" applyProtection="0"/>
    <xf numFmtId="0" fontId="53" fillId="38" borderId="0" applyNumberFormat="0" applyBorder="0" applyAlignment="0" applyProtection="0"/>
    <xf numFmtId="0" fontId="53" fillId="38" borderId="0" applyNumberFormat="0" applyBorder="0" applyAlignment="0" applyProtection="0"/>
    <xf numFmtId="0" fontId="53" fillId="38" borderId="0" applyNumberFormat="0" applyBorder="0" applyAlignment="0" applyProtection="0"/>
    <xf numFmtId="0" fontId="53" fillId="38" borderId="0" applyNumberFormat="0" applyBorder="0" applyAlignment="0" applyProtection="0"/>
    <xf numFmtId="0" fontId="53" fillId="38" borderId="0" applyNumberFormat="0" applyBorder="0" applyAlignment="0" applyProtection="0"/>
    <xf numFmtId="0" fontId="53" fillId="38" borderId="0" applyNumberFormat="0" applyBorder="0" applyAlignment="0" applyProtection="0"/>
    <xf numFmtId="0" fontId="53" fillId="38" borderId="0" applyNumberFormat="0" applyBorder="0" applyAlignment="0" applyProtection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32" fillId="6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32" fillId="7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1" borderId="0" applyNumberFormat="0" applyBorder="0" applyAlignment="0" applyProtection="0"/>
    <xf numFmtId="0" fontId="32" fillId="8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2" borderId="0" applyNumberFormat="0" applyBorder="0" applyAlignment="0" applyProtection="0"/>
    <xf numFmtId="0" fontId="32" fillId="10" borderId="0" applyNumberFormat="0" applyBorder="0" applyAlignment="0" applyProtection="0"/>
    <xf numFmtId="0" fontId="53" fillId="42" borderId="0" applyNumberFormat="0" applyBorder="0" applyAlignment="0" applyProtection="0"/>
    <xf numFmtId="0" fontId="53" fillId="42" borderId="0" applyNumberFormat="0" applyBorder="0" applyAlignment="0" applyProtection="0"/>
    <xf numFmtId="0" fontId="53" fillId="42" borderId="0" applyNumberFormat="0" applyBorder="0" applyAlignment="0" applyProtection="0"/>
    <xf numFmtId="0" fontId="53" fillId="42" borderId="0" applyNumberFormat="0" applyBorder="0" applyAlignment="0" applyProtection="0"/>
    <xf numFmtId="0" fontId="53" fillId="42" borderId="0" applyNumberFormat="0" applyBorder="0" applyAlignment="0" applyProtection="0"/>
    <xf numFmtId="0" fontId="53" fillId="42" borderId="0" applyNumberFormat="0" applyBorder="0" applyAlignment="0" applyProtection="0"/>
    <xf numFmtId="0" fontId="53" fillId="42" borderId="0" applyNumberFormat="0" applyBorder="0" applyAlignment="0" applyProtection="0"/>
    <xf numFmtId="0" fontId="53" fillId="42" borderId="0" applyNumberFormat="0" applyBorder="0" applyAlignment="0" applyProtection="0"/>
    <xf numFmtId="0" fontId="53" fillId="43" borderId="0" applyNumberFormat="0" applyBorder="0" applyAlignment="0" applyProtection="0"/>
    <xf numFmtId="0" fontId="32" fillId="11" borderId="0" applyNumberFormat="0" applyBorder="0" applyAlignment="0" applyProtection="0"/>
    <xf numFmtId="0" fontId="53" fillId="43" borderId="0" applyNumberFormat="0" applyBorder="0" applyAlignment="0" applyProtection="0"/>
    <xf numFmtId="0" fontId="53" fillId="43" borderId="0" applyNumberFormat="0" applyBorder="0" applyAlignment="0" applyProtection="0"/>
    <xf numFmtId="0" fontId="53" fillId="43" borderId="0" applyNumberFormat="0" applyBorder="0" applyAlignment="0" applyProtection="0"/>
    <xf numFmtId="0" fontId="53" fillId="43" borderId="0" applyNumberFormat="0" applyBorder="0" applyAlignment="0" applyProtection="0"/>
    <xf numFmtId="0" fontId="53" fillId="43" borderId="0" applyNumberFormat="0" applyBorder="0" applyAlignment="0" applyProtection="0"/>
    <xf numFmtId="0" fontId="53" fillId="43" borderId="0" applyNumberFormat="0" applyBorder="0" applyAlignment="0" applyProtection="0"/>
    <xf numFmtId="0" fontId="53" fillId="43" borderId="0" applyNumberFormat="0" applyBorder="0" applyAlignment="0" applyProtection="0"/>
    <xf numFmtId="0" fontId="53" fillId="43" borderId="0" applyNumberFormat="0" applyBorder="0" applyAlignment="0" applyProtection="0"/>
    <xf numFmtId="0" fontId="53" fillId="44" borderId="0" applyNumberFormat="0" applyBorder="0" applyAlignment="0" applyProtection="0"/>
    <xf numFmtId="0" fontId="32" fillId="12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5" borderId="0" applyNumberFormat="0" applyBorder="0" applyAlignment="0" applyProtection="0"/>
    <xf numFmtId="0" fontId="32" fillId="13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53" fillId="46" borderId="0" applyNumberFormat="0" applyBorder="0" applyAlignment="0" applyProtection="0"/>
    <xf numFmtId="0" fontId="32" fillId="7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7" borderId="0" applyNumberFormat="0" applyBorder="0" applyAlignment="0" applyProtection="0"/>
    <xf numFmtId="0" fontId="32" fillId="11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8" borderId="0" applyNumberFormat="0" applyBorder="0" applyAlignment="0" applyProtection="0"/>
    <xf numFmtId="0" fontId="32" fillId="14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54" fillId="49" borderId="0" applyNumberFormat="0" applyBorder="0" applyAlignment="0" applyProtection="0"/>
    <xf numFmtId="0" fontId="33" fillId="15" borderId="0" applyNumberFormat="0" applyBorder="0" applyAlignment="0" applyProtection="0"/>
    <xf numFmtId="0" fontId="54" fillId="49" borderId="0" applyNumberFormat="0" applyBorder="0" applyAlignment="0" applyProtection="0"/>
    <xf numFmtId="0" fontId="54" fillId="49" borderId="0" applyNumberFormat="0" applyBorder="0" applyAlignment="0" applyProtection="0"/>
    <xf numFmtId="0" fontId="54" fillId="49" borderId="0" applyNumberFormat="0" applyBorder="0" applyAlignment="0" applyProtection="0"/>
    <xf numFmtId="0" fontId="54" fillId="49" borderId="0" applyNumberFormat="0" applyBorder="0" applyAlignment="0" applyProtection="0"/>
    <xf numFmtId="0" fontId="54" fillId="49" borderId="0" applyNumberFormat="0" applyBorder="0" applyAlignment="0" applyProtection="0"/>
    <xf numFmtId="0" fontId="54" fillId="49" borderId="0" applyNumberFormat="0" applyBorder="0" applyAlignment="0" applyProtection="0"/>
    <xf numFmtId="0" fontId="54" fillId="49" borderId="0" applyNumberFormat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33" fillId="12" borderId="0" applyNumberFormat="0" applyBorder="0" applyAlignment="0" applyProtection="0"/>
    <xf numFmtId="0" fontId="54" fillId="50" borderId="0" applyNumberFormat="0" applyBorder="0" applyAlignment="0" applyProtection="0"/>
    <xf numFmtId="0" fontId="54" fillId="50" borderId="0" applyNumberFormat="0" applyBorder="0" applyAlignment="0" applyProtection="0"/>
    <xf numFmtId="0" fontId="54" fillId="50" borderId="0" applyNumberFormat="0" applyBorder="0" applyAlignment="0" applyProtection="0"/>
    <xf numFmtId="0" fontId="54" fillId="50" borderId="0" applyNumberFormat="0" applyBorder="0" applyAlignment="0" applyProtection="0"/>
    <xf numFmtId="0" fontId="54" fillId="50" borderId="0" applyNumberFormat="0" applyBorder="0" applyAlignment="0" applyProtection="0"/>
    <xf numFmtId="0" fontId="54" fillId="50" borderId="0" applyNumberFormat="0" applyBorder="0" applyAlignment="0" applyProtection="0"/>
    <xf numFmtId="0" fontId="54" fillId="50" borderId="0" applyNumberFormat="0" applyBorder="0" applyAlignment="0" applyProtection="0"/>
    <xf numFmtId="0" fontId="54" fillId="50" borderId="0" applyNumberFormat="0" applyBorder="0" applyAlignment="0" applyProtection="0"/>
    <xf numFmtId="0" fontId="54" fillId="51" borderId="0" applyNumberFormat="0" applyBorder="0" applyAlignment="0" applyProtection="0"/>
    <xf numFmtId="0" fontId="33" fillId="13" borderId="0" applyNumberFormat="0" applyBorder="0" applyAlignment="0" applyProtection="0"/>
    <xf numFmtId="0" fontId="54" fillId="51" borderId="0" applyNumberFormat="0" applyBorder="0" applyAlignment="0" applyProtection="0"/>
    <xf numFmtId="0" fontId="54" fillId="51" borderId="0" applyNumberFormat="0" applyBorder="0" applyAlignment="0" applyProtection="0"/>
    <xf numFmtId="0" fontId="54" fillId="51" borderId="0" applyNumberFormat="0" applyBorder="0" applyAlignment="0" applyProtection="0"/>
    <xf numFmtId="0" fontId="54" fillId="51" borderId="0" applyNumberFormat="0" applyBorder="0" applyAlignment="0" applyProtection="0"/>
    <xf numFmtId="0" fontId="54" fillId="51" borderId="0" applyNumberFormat="0" applyBorder="0" applyAlignment="0" applyProtection="0"/>
    <xf numFmtId="0" fontId="54" fillId="51" borderId="0" applyNumberFormat="0" applyBorder="0" applyAlignment="0" applyProtection="0"/>
    <xf numFmtId="0" fontId="54" fillId="51" borderId="0" applyNumberFormat="0" applyBorder="0" applyAlignment="0" applyProtection="0"/>
    <xf numFmtId="0" fontId="54" fillId="51" borderId="0" applyNumberFormat="0" applyBorder="0" applyAlignment="0" applyProtection="0"/>
    <xf numFmtId="0" fontId="54" fillId="52" borderId="0" applyNumberFormat="0" applyBorder="0" applyAlignment="0" applyProtection="0"/>
    <xf numFmtId="0" fontId="33" fillId="17" borderId="0" applyNumberFormat="0" applyBorder="0" applyAlignment="0" applyProtection="0"/>
    <xf numFmtId="0" fontId="54" fillId="52" borderId="0" applyNumberFormat="0" applyBorder="0" applyAlignment="0" applyProtection="0"/>
    <xf numFmtId="0" fontId="54" fillId="52" borderId="0" applyNumberFormat="0" applyBorder="0" applyAlignment="0" applyProtection="0"/>
    <xf numFmtId="0" fontId="54" fillId="52" borderId="0" applyNumberFormat="0" applyBorder="0" applyAlignment="0" applyProtection="0"/>
    <xf numFmtId="0" fontId="54" fillId="52" borderId="0" applyNumberFormat="0" applyBorder="0" applyAlignment="0" applyProtection="0"/>
    <xf numFmtId="0" fontId="54" fillId="52" borderId="0" applyNumberFormat="0" applyBorder="0" applyAlignment="0" applyProtection="0"/>
    <xf numFmtId="0" fontId="54" fillId="52" borderId="0" applyNumberFormat="0" applyBorder="0" applyAlignment="0" applyProtection="0"/>
    <xf numFmtId="0" fontId="54" fillId="52" borderId="0" applyNumberFormat="0" applyBorder="0" applyAlignment="0" applyProtection="0"/>
    <xf numFmtId="0" fontId="54" fillId="52" borderId="0" applyNumberFormat="0" applyBorder="0" applyAlignment="0" applyProtection="0"/>
    <xf numFmtId="0" fontId="54" fillId="53" borderId="0" applyNumberFormat="0" applyBorder="0" applyAlignment="0" applyProtection="0"/>
    <xf numFmtId="0" fontId="33" fillId="19" borderId="0" applyNumberFormat="0" applyBorder="0" applyAlignment="0" applyProtection="0"/>
    <xf numFmtId="0" fontId="54" fillId="53" borderId="0" applyNumberFormat="0" applyBorder="0" applyAlignment="0" applyProtection="0"/>
    <xf numFmtId="0" fontId="54" fillId="53" borderId="0" applyNumberFormat="0" applyBorder="0" applyAlignment="0" applyProtection="0"/>
    <xf numFmtId="0" fontId="54" fillId="53" borderId="0" applyNumberFormat="0" applyBorder="0" applyAlignment="0" applyProtection="0"/>
    <xf numFmtId="0" fontId="54" fillId="53" borderId="0" applyNumberFormat="0" applyBorder="0" applyAlignment="0" applyProtection="0"/>
    <xf numFmtId="0" fontId="54" fillId="53" borderId="0" applyNumberFormat="0" applyBorder="0" applyAlignment="0" applyProtection="0"/>
    <xf numFmtId="0" fontId="54" fillId="53" borderId="0" applyNumberFormat="0" applyBorder="0" applyAlignment="0" applyProtection="0"/>
    <xf numFmtId="0" fontId="54" fillId="53" borderId="0" applyNumberFormat="0" applyBorder="0" applyAlignment="0" applyProtection="0"/>
    <xf numFmtId="0" fontId="54" fillId="53" borderId="0" applyNumberFormat="0" applyBorder="0" applyAlignment="0" applyProtection="0"/>
    <xf numFmtId="0" fontId="54" fillId="54" borderId="0" applyNumberFormat="0" applyBorder="0" applyAlignment="0" applyProtection="0"/>
    <xf numFmtId="0" fontId="33" fillId="20" borderId="0" applyNumberFormat="0" applyBorder="0" applyAlignment="0" applyProtection="0"/>
    <xf numFmtId="0" fontId="54" fillId="54" borderId="0" applyNumberFormat="0" applyBorder="0" applyAlignment="0" applyProtection="0"/>
    <xf numFmtId="0" fontId="54" fillId="54" borderId="0" applyNumberFormat="0" applyBorder="0" applyAlignment="0" applyProtection="0"/>
    <xf numFmtId="0" fontId="54" fillId="54" borderId="0" applyNumberFormat="0" applyBorder="0" applyAlignment="0" applyProtection="0"/>
    <xf numFmtId="0" fontId="54" fillId="54" borderId="0" applyNumberFormat="0" applyBorder="0" applyAlignment="0" applyProtection="0"/>
    <xf numFmtId="0" fontId="54" fillId="54" borderId="0" applyNumberFormat="0" applyBorder="0" applyAlignment="0" applyProtection="0"/>
    <xf numFmtId="0" fontId="54" fillId="54" borderId="0" applyNumberFormat="0" applyBorder="0" applyAlignment="0" applyProtection="0"/>
    <xf numFmtId="0" fontId="54" fillId="54" borderId="0" applyNumberFormat="0" applyBorder="0" applyAlignment="0" applyProtection="0"/>
    <xf numFmtId="0" fontId="54" fillId="54" borderId="0" applyNumberFormat="0" applyBorder="0" applyAlignment="0" applyProtection="0"/>
    <xf numFmtId="0" fontId="2" fillId="21" borderId="0" applyNumberFormat="0" applyBorder="0" applyAlignment="0" applyProtection="0"/>
    <xf numFmtId="0" fontId="33" fillId="22" borderId="0" applyNumberFormat="0" applyBorder="0" applyAlignment="0" applyProtection="0"/>
    <xf numFmtId="0" fontId="54" fillId="55" borderId="0" applyNumberFormat="0" applyBorder="0" applyAlignment="0" applyProtection="0"/>
    <xf numFmtId="0" fontId="2" fillId="23" borderId="0" applyNumberFormat="0" applyBorder="0" applyAlignment="0" applyProtection="0"/>
    <xf numFmtId="0" fontId="33" fillId="24" borderId="0" applyNumberFormat="0" applyBorder="0" applyAlignment="0" applyProtection="0"/>
    <xf numFmtId="0" fontId="54" fillId="56" borderId="0" applyNumberFormat="0" applyBorder="0" applyAlignment="0" applyProtection="0"/>
    <xf numFmtId="0" fontId="2" fillId="25" borderId="0" applyNumberFormat="0" applyBorder="0" applyAlignment="0" applyProtection="0"/>
    <xf numFmtId="0" fontId="33" fillId="26" borderId="0" applyNumberFormat="0" applyBorder="0" applyAlignment="0" applyProtection="0"/>
    <xf numFmtId="0" fontId="54" fillId="57" borderId="0" applyNumberFormat="0" applyBorder="0" applyAlignment="0" applyProtection="0"/>
    <xf numFmtId="0" fontId="2" fillId="16" borderId="0" applyNumberFormat="0" applyBorder="0" applyAlignment="0" applyProtection="0"/>
    <xf numFmtId="0" fontId="33" fillId="17" borderId="0" applyNumberFormat="0" applyBorder="0" applyAlignment="0" applyProtection="0"/>
    <xf numFmtId="0" fontId="54" fillId="58" borderId="0" applyNumberFormat="0" applyBorder="0" applyAlignment="0" applyProtection="0"/>
    <xf numFmtId="0" fontId="2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59" borderId="0" applyNumberFormat="0" applyBorder="0" applyAlignment="0" applyProtection="0"/>
    <xf numFmtId="0" fontId="2" fillId="27" borderId="0" applyNumberFormat="0" applyBorder="0" applyAlignment="0" applyProtection="0"/>
    <xf numFmtId="0" fontId="33" fillId="28" borderId="0" applyNumberFormat="0" applyBorder="0" applyAlignment="0" applyProtection="0"/>
    <xf numFmtId="0" fontId="54" fillId="60" borderId="0" applyNumberFormat="0" applyBorder="0" applyAlignment="0" applyProtection="0"/>
    <xf numFmtId="0" fontId="3" fillId="9" borderId="1" applyNumberFormat="0" applyAlignment="0" applyProtection="0"/>
    <xf numFmtId="0" fontId="34" fillId="10" borderId="1" applyNumberFormat="0" applyAlignment="0" applyProtection="0"/>
    <xf numFmtId="0" fontId="55" fillId="61" borderId="14" applyNumberFormat="0" applyAlignment="0" applyProtection="0"/>
    <xf numFmtId="0" fontId="4" fillId="29" borderId="2" applyNumberFormat="0" applyAlignment="0" applyProtection="0"/>
    <xf numFmtId="0" fontId="35" fillId="30" borderId="2" applyNumberFormat="0" applyAlignment="0" applyProtection="0"/>
    <xf numFmtId="0" fontId="56" fillId="62" borderId="15" applyNumberFormat="0" applyAlignment="0" applyProtection="0"/>
    <xf numFmtId="0" fontId="5" fillId="29" borderId="1" applyNumberFormat="0" applyAlignment="0" applyProtection="0"/>
    <xf numFmtId="0" fontId="36" fillId="30" borderId="1" applyNumberFormat="0" applyAlignment="0" applyProtection="0"/>
    <xf numFmtId="0" fontId="57" fillId="62" borderId="14" applyNumberFormat="0" applyAlignment="0" applyProtection="0"/>
    <xf numFmtId="0" fontId="6" fillId="0" borderId="3" applyNumberFormat="0" applyFill="0" applyAlignment="0" applyProtection="0"/>
    <xf numFmtId="0" fontId="37" fillId="0" borderId="3" applyNumberFormat="0" applyFill="0" applyAlignment="0" applyProtection="0"/>
    <xf numFmtId="0" fontId="58" fillId="0" borderId="16" applyNumberFormat="0" applyFill="0" applyAlignment="0" applyProtection="0"/>
    <xf numFmtId="0" fontId="7" fillId="0" borderId="4" applyNumberFormat="0" applyFill="0" applyAlignment="0" applyProtection="0"/>
    <xf numFmtId="0" fontId="38" fillId="0" borderId="4" applyNumberFormat="0" applyFill="0" applyAlignment="0" applyProtection="0"/>
    <xf numFmtId="0" fontId="59" fillId="0" borderId="17" applyNumberFormat="0" applyFill="0" applyAlignment="0" applyProtection="0"/>
    <xf numFmtId="0" fontId="8" fillId="0" borderId="5" applyNumberFormat="0" applyFill="0" applyAlignment="0" applyProtection="0"/>
    <xf numFmtId="0" fontId="39" fillId="0" borderId="5" applyNumberFormat="0" applyFill="0" applyAlignment="0" applyProtection="0"/>
    <xf numFmtId="0" fontId="60" fillId="0" borderId="18" applyNumberFormat="0" applyFill="0" applyAlignment="0" applyProtection="0"/>
    <xf numFmtId="0" fontId="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40" fillId="0" borderId="6" applyNumberFormat="0" applyFill="0" applyAlignment="0" applyProtection="0"/>
    <xf numFmtId="0" fontId="61" fillId="0" borderId="19" applyNumberFormat="0" applyFill="0" applyAlignment="0" applyProtection="0"/>
    <xf numFmtId="0" fontId="10" fillId="31" borderId="7" applyNumberFormat="0" applyAlignment="0" applyProtection="0"/>
    <xf numFmtId="0" fontId="41" fillId="32" borderId="7" applyNumberFormat="0" applyAlignment="0" applyProtection="0"/>
    <xf numFmtId="0" fontId="62" fillId="63" borderId="20" applyNumberFormat="0" applyAlignment="0" applyProtection="0"/>
    <xf numFmtId="0" fontId="1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12" fillId="33" borderId="0" applyNumberFormat="0" applyBorder="0" applyAlignment="0" applyProtection="0"/>
    <xf numFmtId="0" fontId="43" fillId="34" borderId="0" applyNumberFormat="0" applyBorder="0" applyAlignment="0" applyProtection="0"/>
    <xf numFmtId="0" fontId="64" fillId="64" borderId="0" applyNumberFormat="0" applyBorder="0" applyAlignment="0" applyProtection="0"/>
    <xf numFmtId="0" fontId="31" fillId="0" borderId="0"/>
    <xf numFmtId="0" fontId="13" fillId="3" borderId="0" applyNumberFormat="0" applyBorder="0" applyAlignment="0" applyProtection="0"/>
    <xf numFmtId="0" fontId="44" fillId="4" borderId="0" applyNumberFormat="0" applyBorder="0" applyAlignment="0" applyProtection="0"/>
    <xf numFmtId="0" fontId="65" fillId="65" borderId="0" applyNumberFormat="0" applyBorder="0" applyAlignment="0" applyProtection="0"/>
    <xf numFmtId="0" fontId="1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" fillId="35" borderId="8" applyNumberFormat="0" applyFont="0" applyAlignment="0" applyProtection="0"/>
    <xf numFmtId="0" fontId="31" fillId="36" borderId="8" applyNumberFormat="0" applyFont="0" applyAlignment="0" applyProtection="0"/>
    <xf numFmtId="0" fontId="31" fillId="36" borderId="8" applyNumberFormat="0" applyFont="0" applyAlignment="0" applyProtection="0"/>
    <xf numFmtId="0" fontId="31" fillId="66" borderId="21" applyNumberFormat="0" applyFont="0" applyAlignment="0" applyProtection="0"/>
    <xf numFmtId="0" fontId="15" fillId="0" borderId="9" applyNumberFormat="0" applyFill="0" applyAlignment="0" applyProtection="0"/>
    <xf numFmtId="0" fontId="46" fillId="0" borderId="9" applyNumberFormat="0" applyFill="0" applyAlignment="0" applyProtection="0"/>
    <xf numFmtId="0" fontId="67" fillId="0" borderId="22" applyNumberFormat="0" applyFill="0" applyAlignment="0" applyProtection="0"/>
    <xf numFmtId="0" fontId="1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171" fontId="1" fillId="0" borderId="0" applyFont="0" applyFill="0" applyBorder="0" applyAlignment="0" applyProtection="0"/>
    <xf numFmtId="0" fontId="17" fillId="5" borderId="0" applyNumberFormat="0" applyBorder="0" applyAlignment="0" applyProtection="0"/>
    <xf numFmtId="0" fontId="48" fillId="6" borderId="0" applyNumberFormat="0" applyBorder="0" applyAlignment="0" applyProtection="0"/>
    <xf numFmtId="0" fontId="69" fillId="67" borderId="0" applyNumberFormat="0" applyBorder="0" applyAlignment="0" applyProtection="0"/>
  </cellStyleXfs>
  <cellXfs count="99">
    <xf numFmtId="0" fontId="0" fillId="0" borderId="0" xfId="0"/>
    <xf numFmtId="0" fontId="0" fillId="68" borderId="0" xfId="0" applyFill="1"/>
    <xf numFmtId="0" fontId="23" fillId="68" borderId="0" xfId="0" applyFont="1" applyFill="1"/>
    <xf numFmtId="0" fontId="21" fillId="68" borderId="10" xfId="0" applyFont="1" applyFill="1" applyBorder="1" applyAlignment="1">
      <alignment horizontal="center" vertical="center"/>
    </xf>
    <xf numFmtId="49" fontId="21" fillId="68" borderId="10" xfId="249" applyNumberFormat="1" applyFont="1" applyFill="1" applyBorder="1" applyAlignment="1">
      <alignment horizontal="center" vertical="center" wrapText="1"/>
    </xf>
    <xf numFmtId="0" fontId="18" fillId="68" borderId="10" xfId="0" applyFont="1" applyFill="1" applyBorder="1" applyAlignment="1">
      <alignment horizontal="center" vertical="top"/>
    </xf>
    <xf numFmtId="49" fontId="19" fillId="68" borderId="10" xfId="249" applyNumberFormat="1" applyFont="1" applyFill="1" applyBorder="1" applyAlignment="1">
      <alignment horizontal="center" vertical="top"/>
    </xf>
    <xf numFmtId="49" fontId="18" fillId="68" borderId="10" xfId="249" applyNumberFormat="1" applyFont="1" applyFill="1" applyBorder="1" applyAlignment="1">
      <alignment horizontal="center" vertical="top"/>
    </xf>
    <xf numFmtId="49" fontId="25" fillId="68" borderId="10" xfId="249" applyNumberFormat="1" applyFont="1" applyFill="1" applyBorder="1" applyAlignment="1">
      <alignment horizontal="center" vertical="top"/>
    </xf>
    <xf numFmtId="177" fontId="0" fillId="0" borderId="0" xfId="0" applyNumberFormat="1"/>
    <xf numFmtId="176" fontId="0" fillId="0" borderId="0" xfId="0" applyNumberFormat="1"/>
    <xf numFmtId="175" fontId="25" fillId="69" borderId="0" xfId="0" applyNumberFormat="1" applyFont="1" applyFill="1" applyBorder="1" applyAlignment="1">
      <alignment horizontal="right" vertical="top" wrapText="1"/>
    </xf>
    <xf numFmtId="175" fontId="24" fillId="69" borderId="0" xfId="0" applyNumberFormat="1" applyFont="1" applyFill="1" applyBorder="1" applyAlignment="1">
      <alignment horizontal="right" vertical="top" wrapText="1"/>
    </xf>
    <xf numFmtId="0" fontId="0" fillId="68" borderId="0" xfId="0" applyFont="1" applyFill="1"/>
    <xf numFmtId="49" fontId="27" fillId="68" borderId="10" xfId="249" applyNumberFormat="1" applyFont="1" applyFill="1" applyBorder="1" applyAlignment="1">
      <alignment horizontal="center" vertical="top"/>
    </xf>
    <xf numFmtId="174" fontId="23" fillId="68" borderId="0" xfId="0" applyNumberFormat="1" applyFont="1" applyFill="1"/>
    <xf numFmtId="0" fontId="30" fillId="68" borderId="10" xfId="0" applyNumberFormat="1" applyFont="1" applyFill="1" applyBorder="1" applyAlignment="1">
      <alignment horizontal="center" vertical="center" textRotation="90" wrapText="1"/>
    </xf>
    <xf numFmtId="174" fontId="18" fillId="68" borderId="10" xfId="249" applyNumberFormat="1" applyFont="1" applyFill="1" applyBorder="1" applyAlignment="1">
      <alignment horizontal="center" vertical="top"/>
    </xf>
    <xf numFmtId="0" fontId="70" fillId="68" borderId="10" xfId="0" quotePrefix="1" applyNumberFormat="1" applyFont="1" applyFill="1" applyBorder="1" applyAlignment="1">
      <alignment horizontal="center" vertical="top"/>
    </xf>
    <xf numFmtId="0" fontId="71" fillId="68" borderId="10" xfId="0" quotePrefix="1" applyNumberFormat="1" applyFont="1" applyFill="1" applyBorder="1" applyAlignment="1">
      <alignment horizontal="center" vertical="top"/>
    </xf>
    <xf numFmtId="0" fontId="72" fillId="68" borderId="10" xfId="0" quotePrefix="1" applyNumberFormat="1" applyFont="1" applyFill="1" applyBorder="1" applyAlignment="1">
      <alignment horizontal="center" vertical="top"/>
    </xf>
    <xf numFmtId="0" fontId="73" fillId="68" borderId="10" xfId="0" quotePrefix="1" applyNumberFormat="1" applyFont="1" applyFill="1" applyBorder="1" applyAlignment="1">
      <alignment horizontal="center" vertical="top"/>
    </xf>
    <xf numFmtId="174" fontId="25" fillId="68" borderId="10" xfId="249" applyNumberFormat="1" applyFont="1" applyFill="1" applyBorder="1" applyAlignment="1">
      <alignment horizontal="center" vertical="top"/>
    </xf>
    <xf numFmtId="174" fontId="27" fillId="68" borderId="10" xfId="249" applyNumberFormat="1" applyFont="1" applyFill="1" applyBorder="1" applyAlignment="1">
      <alignment horizontal="center" vertical="top"/>
    </xf>
    <xf numFmtId="0" fontId="74" fillId="68" borderId="10" xfId="0" quotePrefix="1" applyNumberFormat="1" applyFont="1" applyFill="1" applyBorder="1" applyAlignment="1">
      <alignment horizontal="center" vertical="top"/>
    </xf>
    <xf numFmtId="174" fontId="19" fillId="68" borderId="10" xfId="249" applyNumberFormat="1" applyFont="1" applyFill="1" applyBorder="1" applyAlignment="1">
      <alignment horizontal="center" vertical="top"/>
    </xf>
    <xf numFmtId="0" fontId="72" fillId="0" borderId="10" xfId="0" quotePrefix="1" applyNumberFormat="1" applyFont="1" applyFill="1" applyBorder="1" applyAlignment="1">
      <alignment horizontal="left" vertical="top" wrapText="1"/>
    </xf>
    <xf numFmtId="0" fontId="71" fillId="0" borderId="10" xfId="0" quotePrefix="1" applyNumberFormat="1" applyFont="1" applyFill="1" applyBorder="1" applyAlignment="1">
      <alignment horizontal="left" vertical="top" wrapText="1"/>
    </xf>
    <xf numFmtId="0" fontId="70" fillId="0" borderId="10" xfId="0" quotePrefix="1" applyNumberFormat="1" applyFont="1" applyFill="1" applyBorder="1" applyAlignment="1">
      <alignment horizontal="left" vertical="top" wrapText="1"/>
    </xf>
    <xf numFmtId="0" fontId="71" fillId="0" borderId="10" xfId="0" quotePrefix="1" applyNumberFormat="1" applyFont="1" applyFill="1" applyBorder="1" applyAlignment="1">
      <alignment horizontal="center" vertical="top"/>
    </xf>
    <xf numFmtId="49" fontId="49" fillId="68" borderId="10" xfId="249" applyNumberFormat="1" applyFont="1" applyFill="1" applyBorder="1" applyAlignment="1">
      <alignment horizontal="left" vertical="top" wrapText="1"/>
    </xf>
    <xf numFmtId="49" fontId="49" fillId="68" borderId="10" xfId="249" applyNumberFormat="1" applyFont="1" applyFill="1" applyBorder="1" applyAlignment="1">
      <alignment horizontal="left" vertical="top"/>
    </xf>
    <xf numFmtId="0" fontId="75" fillId="68" borderId="10" xfId="0" applyFont="1" applyFill="1" applyBorder="1" applyAlignment="1">
      <alignment horizontal="left"/>
    </xf>
    <xf numFmtId="0" fontId="70" fillId="68" borderId="10" xfId="0" quotePrefix="1" applyNumberFormat="1" applyFont="1" applyFill="1" applyBorder="1" applyAlignment="1">
      <alignment horizontal="left" vertical="top" wrapText="1"/>
    </xf>
    <xf numFmtId="49" fontId="24" fillId="68" borderId="10" xfId="249" applyNumberFormat="1" applyFont="1" applyFill="1" applyBorder="1" applyAlignment="1">
      <alignment horizontal="left" vertical="top" wrapText="1"/>
    </xf>
    <xf numFmtId="0" fontId="71" fillId="68" borderId="10" xfId="0" quotePrefix="1" applyNumberFormat="1" applyFont="1" applyFill="1" applyBorder="1" applyAlignment="1">
      <alignment horizontal="left" vertical="top" wrapText="1"/>
    </xf>
    <xf numFmtId="49" fontId="26" fillId="68" borderId="10" xfId="249" applyNumberFormat="1" applyFont="1" applyFill="1" applyBorder="1" applyAlignment="1">
      <alignment horizontal="left" vertical="top" wrapText="1"/>
    </xf>
    <xf numFmtId="49" fontId="50" fillId="68" borderId="10" xfId="249" applyNumberFormat="1" applyFont="1" applyFill="1" applyBorder="1" applyAlignment="1">
      <alignment horizontal="left" vertical="top" wrapText="1"/>
    </xf>
    <xf numFmtId="49" fontId="51" fillId="68" borderId="10" xfId="249" applyNumberFormat="1" applyFont="1" applyFill="1" applyBorder="1" applyAlignment="1">
      <alignment horizontal="left" vertical="top" wrapText="1"/>
    </xf>
    <xf numFmtId="0" fontId="74" fillId="68" borderId="10" xfId="0" quotePrefix="1" applyNumberFormat="1" applyFont="1" applyFill="1" applyBorder="1" applyAlignment="1">
      <alignment horizontal="left" vertical="top" wrapText="1"/>
    </xf>
    <xf numFmtId="0" fontId="72" fillId="68" borderId="10" xfId="0" quotePrefix="1" applyNumberFormat="1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29" fillId="68" borderId="10" xfId="0" applyNumberFormat="1" applyFont="1" applyFill="1" applyBorder="1" applyAlignment="1">
      <alignment horizontal="center" vertical="center" textRotation="90" wrapText="1"/>
    </xf>
    <xf numFmtId="173" fontId="18" fillId="68" borderId="0" xfId="0" applyNumberFormat="1" applyFont="1" applyFill="1" applyAlignment="1">
      <alignment horizontal="right" vertical="center"/>
    </xf>
    <xf numFmtId="0" fontId="52" fillId="68" borderId="0" xfId="0" applyFont="1" applyFill="1"/>
    <xf numFmtId="0" fontId="28" fillId="0" borderId="0" xfId="0" applyFont="1" applyAlignment="1">
      <alignment horizontal="center" vertical="center"/>
    </xf>
    <xf numFmtId="0" fontId="26" fillId="68" borderId="10" xfId="0" applyFont="1" applyFill="1" applyBorder="1" applyAlignment="1">
      <alignment horizontal="left" vertical="top" wrapText="1"/>
    </xf>
    <xf numFmtId="0" fontId="28" fillId="0" borderId="0" xfId="0" applyFont="1" applyAlignment="1">
      <alignment horizontal="right" vertical="top"/>
    </xf>
    <xf numFmtId="176" fontId="28" fillId="0" borderId="0" xfId="0" applyNumberFormat="1" applyFont="1" applyAlignment="1">
      <alignment horizontal="right" vertical="top"/>
    </xf>
    <xf numFmtId="177" fontId="28" fillId="0" borderId="0" xfId="0" applyNumberFormat="1" applyFont="1" applyAlignment="1">
      <alignment horizontal="right" vertical="top"/>
    </xf>
    <xf numFmtId="178" fontId="19" fillId="68" borderId="10" xfId="0" applyNumberFormat="1" applyFont="1" applyFill="1" applyBorder="1" applyAlignment="1">
      <alignment horizontal="right" vertical="top" wrapText="1"/>
    </xf>
    <xf numFmtId="178" fontId="18" fillId="68" borderId="10" xfId="0" applyNumberFormat="1" applyFont="1" applyFill="1" applyBorder="1" applyAlignment="1">
      <alignment horizontal="right" vertical="top" wrapText="1"/>
    </xf>
    <xf numFmtId="178" fontId="18" fillId="70" borderId="10" xfId="0" applyNumberFormat="1" applyFont="1" applyFill="1" applyBorder="1" applyAlignment="1">
      <alignment horizontal="right" vertical="top" wrapText="1"/>
    </xf>
    <xf numFmtId="178" fontId="25" fillId="68" borderId="10" xfId="0" applyNumberFormat="1" applyFont="1" applyFill="1" applyBorder="1" applyAlignment="1">
      <alignment horizontal="right" vertical="top" wrapText="1"/>
    </xf>
    <xf numFmtId="178" fontId="18" fillId="70" borderId="10" xfId="0" applyNumberFormat="1" applyFont="1" applyFill="1" applyBorder="1" applyAlignment="1">
      <alignment vertical="top"/>
    </xf>
    <xf numFmtId="178" fontId="19" fillId="70" borderId="10" xfId="0" applyNumberFormat="1" applyFont="1" applyFill="1" applyBorder="1" applyAlignment="1">
      <alignment horizontal="right" vertical="top" wrapText="1"/>
    </xf>
    <xf numFmtId="178" fontId="71" fillId="0" borderId="10" xfId="0" applyNumberFormat="1" applyFont="1" applyFill="1" applyBorder="1" applyAlignment="1">
      <alignment vertical="top"/>
    </xf>
    <xf numFmtId="178" fontId="72" fillId="0" borderId="10" xfId="0" applyNumberFormat="1" applyFont="1" applyFill="1" applyBorder="1" applyAlignment="1">
      <alignment vertical="top"/>
    </xf>
    <xf numFmtId="178" fontId="71" fillId="68" borderId="10" xfId="0" applyNumberFormat="1" applyFont="1" applyFill="1" applyBorder="1" applyAlignment="1">
      <alignment vertical="top"/>
    </xf>
    <xf numFmtId="178" fontId="72" fillId="68" borderId="10" xfId="0" applyNumberFormat="1" applyFont="1" applyFill="1" applyBorder="1" applyAlignment="1">
      <alignment vertical="top"/>
    </xf>
    <xf numFmtId="178" fontId="73" fillId="0" borderId="10" xfId="0" applyNumberFormat="1" applyFont="1" applyFill="1" applyBorder="1" applyAlignment="1">
      <alignment vertical="top"/>
    </xf>
    <xf numFmtId="178" fontId="18" fillId="68" borderId="10" xfId="0" quotePrefix="1" applyNumberFormat="1" applyFont="1" applyFill="1" applyBorder="1" applyAlignment="1">
      <alignment horizontal="right" vertical="top" wrapText="1"/>
    </xf>
    <xf numFmtId="178" fontId="18" fillId="68" borderId="10" xfId="0" applyNumberFormat="1" applyFont="1" applyFill="1" applyBorder="1" applyAlignment="1">
      <alignment vertical="top"/>
    </xf>
    <xf numFmtId="178" fontId="76" fillId="68" borderId="10" xfId="0" applyNumberFormat="1" applyFont="1" applyFill="1" applyBorder="1"/>
    <xf numFmtId="0" fontId="0" fillId="68" borderId="0" xfId="0" applyFont="1" applyFill="1" applyAlignment="1">
      <alignment horizontal="right"/>
    </xf>
    <xf numFmtId="177" fontId="0" fillId="68" borderId="0" xfId="0" applyNumberFormat="1" applyFont="1" applyFill="1"/>
    <xf numFmtId="177" fontId="23" fillId="68" borderId="0" xfId="0" applyNumberFormat="1" applyFont="1" applyFill="1"/>
    <xf numFmtId="177" fontId="18" fillId="68" borderId="0" xfId="0" applyNumberFormat="1" applyFont="1" applyFill="1" applyAlignment="1">
      <alignment horizontal="right" vertical="top"/>
    </xf>
    <xf numFmtId="177" fontId="18" fillId="68" borderId="0" xfId="0" applyNumberFormat="1" applyFont="1" applyFill="1" applyAlignment="1">
      <alignment horizontal="right" vertical="center"/>
    </xf>
    <xf numFmtId="177" fontId="19" fillId="68" borderId="10" xfId="0" applyNumberFormat="1" applyFont="1" applyFill="1" applyBorder="1" applyAlignment="1">
      <alignment horizontal="right" vertical="top" wrapText="1"/>
    </xf>
    <xf numFmtId="177" fontId="18" fillId="68" borderId="10" xfId="0" applyNumberFormat="1" applyFont="1" applyFill="1" applyBorder="1" applyAlignment="1">
      <alignment horizontal="right" vertical="top" wrapText="1"/>
    </xf>
    <xf numFmtId="177" fontId="24" fillId="68" borderId="10" xfId="0" applyNumberFormat="1" applyFont="1" applyFill="1" applyBorder="1" applyAlignment="1">
      <alignment horizontal="right" vertical="top" wrapText="1"/>
    </xf>
    <xf numFmtId="177" fontId="18" fillId="70" borderId="10" xfId="0" applyNumberFormat="1" applyFont="1" applyFill="1" applyBorder="1" applyAlignment="1">
      <alignment horizontal="right" vertical="top" wrapText="1"/>
    </xf>
    <xf numFmtId="177" fontId="25" fillId="68" borderId="10" xfId="0" applyNumberFormat="1" applyFont="1" applyFill="1" applyBorder="1" applyAlignment="1">
      <alignment horizontal="right" vertical="top" wrapText="1"/>
    </xf>
    <xf numFmtId="177" fontId="26" fillId="68" borderId="10" xfId="0" applyNumberFormat="1" applyFont="1" applyFill="1" applyBorder="1" applyAlignment="1">
      <alignment horizontal="right" vertical="top" wrapText="1"/>
    </xf>
    <xf numFmtId="177" fontId="18" fillId="70" borderId="10" xfId="0" applyNumberFormat="1" applyFont="1" applyFill="1" applyBorder="1" applyAlignment="1">
      <alignment vertical="top"/>
    </xf>
    <xf numFmtId="177" fontId="19" fillId="70" borderId="10" xfId="0" applyNumberFormat="1" applyFont="1" applyFill="1" applyBorder="1" applyAlignment="1">
      <alignment horizontal="right" vertical="top" wrapText="1"/>
    </xf>
    <xf numFmtId="177" fontId="71" fillId="68" borderId="10" xfId="0" applyNumberFormat="1" applyFont="1" applyFill="1" applyBorder="1" applyAlignment="1">
      <alignment vertical="top"/>
    </xf>
    <xf numFmtId="177" fontId="72" fillId="68" borderId="10" xfId="0" applyNumberFormat="1" applyFont="1" applyFill="1" applyBorder="1" applyAlignment="1">
      <alignment vertical="top"/>
    </xf>
    <xf numFmtId="177" fontId="73" fillId="68" borderId="10" xfId="0" applyNumberFormat="1" applyFont="1" applyFill="1" applyBorder="1" applyAlignment="1">
      <alignment vertical="top"/>
    </xf>
    <xf numFmtId="177" fontId="18" fillId="68" borderId="10" xfId="0" quotePrefix="1" applyNumberFormat="1" applyFont="1" applyFill="1" applyBorder="1" applyAlignment="1">
      <alignment horizontal="right" vertical="top" wrapText="1"/>
    </xf>
    <xf numFmtId="177" fontId="18" fillId="68" borderId="10" xfId="0" applyNumberFormat="1" applyFont="1" applyFill="1" applyBorder="1" applyAlignment="1">
      <alignment vertical="top"/>
    </xf>
    <xf numFmtId="177" fontId="76" fillId="68" borderId="10" xfId="0" applyNumberFormat="1" applyFont="1" applyFill="1" applyBorder="1"/>
    <xf numFmtId="177" fontId="18" fillId="68" borderId="0" xfId="0" applyNumberFormat="1" applyFont="1" applyFill="1" applyAlignment="1">
      <alignment horizontal="right"/>
    </xf>
    <xf numFmtId="1" fontId="21" fillId="68" borderId="10" xfId="0" applyNumberFormat="1" applyFont="1" applyFill="1" applyBorder="1" applyAlignment="1">
      <alignment horizontal="center" vertical="center" wrapText="1"/>
    </xf>
    <xf numFmtId="1" fontId="21" fillId="68" borderId="10" xfId="0" applyNumberFormat="1" applyFont="1" applyFill="1" applyBorder="1" applyAlignment="1">
      <alignment horizontal="center"/>
    </xf>
    <xf numFmtId="177" fontId="19" fillId="68" borderId="0" xfId="0" applyNumberFormat="1" applyFont="1" applyFill="1" applyAlignment="1">
      <alignment horizontal="right"/>
    </xf>
    <xf numFmtId="0" fontId="21" fillId="68" borderId="10" xfId="0" applyFont="1" applyFill="1" applyBorder="1" applyAlignment="1">
      <alignment horizontal="center" vertical="center" wrapText="1"/>
    </xf>
    <xf numFmtId="49" fontId="29" fillId="68" borderId="10" xfId="249" applyNumberFormat="1" applyFont="1" applyFill="1" applyBorder="1" applyAlignment="1">
      <alignment horizontal="center" vertical="center"/>
    </xf>
    <xf numFmtId="177" fontId="30" fillId="68" borderId="11" xfId="0" quotePrefix="1" applyNumberFormat="1" applyFont="1" applyFill="1" applyBorder="1" applyAlignment="1">
      <alignment horizontal="center" vertical="center" wrapText="1"/>
    </xf>
    <xf numFmtId="177" fontId="0" fillId="68" borderId="12" xfId="0" applyNumberFormat="1" applyFill="1" applyBorder="1" applyAlignment="1">
      <alignment horizontal="center" vertical="center" wrapText="1"/>
    </xf>
    <xf numFmtId="0" fontId="30" fillId="0" borderId="10" xfId="0" applyNumberFormat="1" applyFont="1" applyFill="1" applyBorder="1" applyAlignment="1">
      <alignment horizontal="center" vertical="center" wrapText="1"/>
    </xf>
    <xf numFmtId="0" fontId="30" fillId="0" borderId="10" xfId="0" quotePrefix="1" applyNumberFormat="1" applyFont="1" applyFill="1" applyBorder="1" applyAlignment="1">
      <alignment horizontal="center" vertical="center" wrapText="1"/>
    </xf>
    <xf numFmtId="0" fontId="76" fillId="68" borderId="10" xfId="0" applyFont="1" applyFill="1" applyBorder="1" applyAlignment="1"/>
    <xf numFmtId="173" fontId="19" fillId="68" borderId="0" xfId="0" applyNumberFormat="1" applyFont="1" applyFill="1" applyAlignment="1">
      <alignment horizontal="right" vertical="center"/>
    </xf>
    <xf numFmtId="173" fontId="18" fillId="68" borderId="0" xfId="0" applyNumberFormat="1" applyFont="1" applyFill="1" applyAlignment="1">
      <alignment horizontal="right" vertical="center"/>
    </xf>
    <xf numFmtId="0" fontId="22" fillId="68" borderId="0" xfId="0" applyFont="1" applyFill="1" applyAlignment="1">
      <alignment horizontal="center" vertical="center"/>
    </xf>
    <xf numFmtId="49" fontId="18" fillId="68" borderId="13" xfId="0" applyNumberFormat="1" applyFont="1" applyFill="1" applyBorder="1" applyAlignment="1">
      <alignment horizontal="right" vertical="center"/>
    </xf>
    <xf numFmtId="177" fontId="18" fillId="68" borderId="13" xfId="0" applyNumberFormat="1" applyFont="1" applyFill="1" applyBorder="1" applyAlignment="1">
      <alignment horizontal="right"/>
    </xf>
  </cellXfs>
  <cellStyles count="253">
    <cellStyle name="20% — акцент1 10" xfId="1"/>
    <cellStyle name="20% - Акцент1 2" xfId="2"/>
    <cellStyle name="20% — акцент1 2" xfId="3"/>
    <cellStyle name="20% — акцент1 3" xfId="4"/>
    <cellStyle name="20% — акцент1 4" xfId="5"/>
    <cellStyle name="20% — акцент1 5" xfId="6"/>
    <cellStyle name="20% — акцент1 6" xfId="7"/>
    <cellStyle name="20% — акцент1 7" xfId="8"/>
    <cellStyle name="20% — акцент1 8" xfId="9"/>
    <cellStyle name="20% — акцент1 9" xfId="10"/>
    <cellStyle name="20% — акцент2 10" xfId="11"/>
    <cellStyle name="20% - Акцент2 2" xfId="12"/>
    <cellStyle name="20% — акцент2 2" xfId="13"/>
    <cellStyle name="20% — акцент2 3" xfId="14"/>
    <cellStyle name="20% — акцент2 4" xfId="15"/>
    <cellStyle name="20% — акцент2 5" xfId="16"/>
    <cellStyle name="20% — акцент2 6" xfId="17"/>
    <cellStyle name="20% — акцент2 7" xfId="18"/>
    <cellStyle name="20% — акцент2 8" xfId="19"/>
    <cellStyle name="20% — акцент2 9" xfId="20"/>
    <cellStyle name="20% — акцент3 10" xfId="21"/>
    <cellStyle name="20% - Акцент3 2" xfId="22"/>
    <cellStyle name="20% — акцент3 2" xfId="23"/>
    <cellStyle name="20% — акцент3 3" xfId="24"/>
    <cellStyle name="20% — акцент3 4" xfId="25"/>
    <cellStyle name="20% — акцент3 5" xfId="26"/>
    <cellStyle name="20% — акцент3 6" xfId="27"/>
    <cellStyle name="20% — акцент3 7" xfId="28"/>
    <cellStyle name="20% — акцент3 8" xfId="29"/>
    <cellStyle name="20% — акцент3 9" xfId="30"/>
    <cellStyle name="20% — акцент4 10" xfId="31"/>
    <cellStyle name="20% - Акцент4 2" xfId="32"/>
    <cellStyle name="20% — акцент4 2" xfId="33"/>
    <cellStyle name="20% — акцент4 3" xfId="34"/>
    <cellStyle name="20% — акцент4 4" xfId="35"/>
    <cellStyle name="20% — акцент4 5" xfId="36"/>
    <cellStyle name="20% — акцент4 6" xfId="37"/>
    <cellStyle name="20% — акцент4 7" xfId="38"/>
    <cellStyle name="20% — акцент4 8" xfId="39"/>
    <cellStyle name="20% — акцент4 9" xfId="40"/>
    <cellStyle name="20% — акцент5 10" xfId="41"/>
    <cellStyle name="20% - Акцент5 2" xfId="42"/>
    <cellStyle name="20% — акцент5 2" xfId="43"/>
    <cellStyle name="20% — акцент5 3" xfId="44"/>
    <cellStyle name="20% — акцент5 4" xfId="45"/>
    <cellStyle name="20% — акцент5 5" xfId="46"/>
    <cellStyle name="20% — акцент5 6" xfId="47"/>
    <cellStyle name="20% — акцент5 7" xfId="48"/>
    <cellStyle name="20% — акцент5 8" xfId="49"/>
    <cellStyle name="20% — акцент5 9" xfId="50"/>
    <cellStyle name="20% — акцент6 10" xfId="51"/>
    <cellStyle name="20% - Акцент6 2" xfId="52"/>
    <cellStyle name="20% — акцент6 2" xfId="53"/>
    <cellStyle name="20% — акцент6 3" xfId="54"/>
    <cellStyle name="20% — акцент6 4" xfId="55"/>
    <cellStyle name="20% — акцент6 5" xfId="56"/>
    <cellStyle name="20% — акцент6 6" xfId="57"/>
    <cellStyle name="20% — акцент6 7" xfId="58"/>
    <cellStyle name="20% — акцент6 8" xfId="59"/>
    <cellStyle name="20% — акцент6 9" xfId="60"/>
    <cellStyle name="40% — акцент1 10" xfId="61"/>
    <cellStyle name="40% - Акцент1 2" xfId="62"/>
    <cellStyle name="40% — акцент1 2" xfId="63"/>
    <cellStyle name="40% — акцент1 3" xfId="64"/>
    <cellStyle name="40% — акцент1 4" xfId="65"/>
    <cellStyle name="40% — акцент1 5" xfId="66"/>
    <cellStyle name="40% — акцент1 6" xfId="67"/>
    <cellStyle name="40% — акцент1 7" xfId="68"/>
    <cellStyle name="40% — акцент1 8" xfId="69"/>
    <cellStyle name="40% — акцент1 9" xfId="70"/>
    <cellStyle name="40% — акцент2 10" xfId="71"/>
    <cellStyle name="40% - Акцент2 2" xfId="72"/>
    <cellStyle name="40% — акцент2 2" xfId="73"/>
    <cellStyle name="40% — акцент2 3" xfId="74"/>
    <cellStyle name="40% — акцент2 4" xfId="75"/>
    <cellStyle name="40% — акцент2 5" xfId="76"/>
    <cellStyle name="40% — акцент2 6" xfId="77"/>
    <cellStyle name="40% — акцент2 7" xfId="78"/>
    <cellStyle name="40% — акцент2 8" xfId="79"/>
    <cellStyle name="40% — акцент2 9" xfId="80"/>
    <cellStyle name="40% — акцент3 10" xfId="81"/>
    <cellStyle name="40% - Акцент3 2" xfId="82"/>
    <cellStyle name="40% — акцент3 2" xfId="83"/>
    <cellStyle name="40% — акцент3 3" xfId="84"/>
    <cellStyle name="40% — акцент3 4" xfId="85"/>
    <cellStyle name="40% — акцент3 5" xfId="86"/>
    <cellStyle name="40% — акцент3 6" xfId="87"/>
    <cellStyle name="40% — акцент3 7" xfId="88"/>
    <cellStyle name="40% — акцент3 8" xfId="89"/>
    <cellStyle name="40% — акцент3 9" xfId="90"/>
    <cellStyle name="40% — акцент4 10" xfId="91"/>
    <cellStyle name="40% - Акцент4 2" xfId="92"/>
    <cellStyle name="40% — акцент4 2" xfId="93"/>
    <cellStyle name="40% — акцент4 3" xfId="94"/>
    <cellStyle name="40% — акцент4 4" xfId="95"/>
    <cellStyle name="40% — акцент4 5" xfId="96"/>
    <cellStyle name="40% — акцент4 6" xfId="97"/>
    <cellStyle name="40% — акцент4 7" xfId="98"/>
    <cellStyle name="40% — акцент4 8" xfId="99"/>
    <cellStyle name="40% — акцент4 9" xfId="100"/>
    <cellStyle name="40% — акцент5 10" xfId="101"/>
    <cellStyle name="40% - Акцент5 2" xfId="102"/>
    <cellStyle name="40% — акцент5 2" xfId="103"/>
    <cellStyle name="40% — акцент5 3" xfId="104"/>
    <cellStyle name="40% — акцент5 4" xfId="105"/>
    <cellStyle name="40% — акцент5 5" xfId="106"/>
    <cellStyle name="40% — акцент5 6" xfId="107"/>
    <cellStyle name="40% — акцент5 7" xfId="108"/>
    <cellStyle name="40% — акцент5 8" xfId="109"/>
    <cellStyle name="40% — акцент5 9" xfId="110"/>
    <cellStyle name="40% — акцент6 10" xfId="111"/>
    <cellStyle name="40% - Акцент6 2" xfId="112"/>
    <cellStyle name="40% — акцент6 2" xfId="113"/>
    <cellStyle name="40% — акцент6 3" xfId="114"/>
    <cellStyle name="40% — акцент6 4" xfId="115"/>
    <cellStyle name="40% — акцент6 5" xfId="116"/>
    <cellStyle name="40% — акцент6 6" xfId="117"/>
    <cellStyle name="40% — акцент6 7" xfId="118"/>
    <cellStyle name="40% — акцент6 8" xfId="119"/>
    <cellStyle name="40% — акцент6 9" xfId="120"/>
    <cellStyle name="60% — акцент1 10" xfId="121"/>
    <cellStyle name="60% - Акцент1 2" xfId="122"/>
    <cellStyle name="60% — акцент1 2" xfId="123"/>
    <cellStyle name="60% — акцент1 3" xfId="124"/>
    <cellStyle name="60% — акцент1 4" xfId="125"/>
    <cellStyle name="60% — акцент1 5" xfId="126"/>
    <cellStyle name="60% — акцент1 6" xfId="127"/>
    <cellStyle name="60% — акцент1 7" xfId="128"/>
    <cellStyle name="60% — акцент1 8" xfId="129"/>
    <cellStyle name="60% — акцент1 9" xfId="130"/>
    <cellStyle name="60% — акцент2 10" xfId="131"/>
    <cellStyle name="60% - Акцент2 2" xfId="132"/>
    <cellStyle name="60% — акцент2 2" xfId="133"/>
    <cellStyle name="60% — акцент2 3" xfId="134"/>
    <cellStyle name="60% — акцент2 4" xfId="135"/>
    <cellStyle name="60% — акцент2 5" xfId="136"/>
    <cellStyle name="60% — акцент2 6" xfId="137"/>
    <cellStyle name="60% — акцент2 7" xfId="138"/>
    <cellStyle name="60% — акцент2 8" xfId="139"/>
    <cellStyle name="60% — акцент2 9" xfId="140"/>
    <cellStyle name="60% — акцент3 10" xfId="141"/>
    <cellStyle name="60% - Акцент3 2" xfId="142"/>
    <cellStyle name="60% — акцент3 2" xfId="143"/>
    <cellStyle name="60% — акцент3 3" xfId="144"/>
    <cellStyle name="60% — акцент3 4" xfId="145"/>
    <cellStyle name="60% — акцент3 5" xfId="146"/>
    <cellStyle name="60% — акцент3 6" xfId="147"/>
    <cellStyle name="60% — акцент3 7" xfId="148"/>
    <cellStyle name="60% — акцент3 8" xfId="149"/>
    <cellStyle name="60% — акцент3 9" xfId="150"/>
    <cellStyle name="60% — акцент4 10" xfId="151"/>
    <cellStyle name="60% - Акцент4 2" xfId="152"/>
    <cellStyle name="60% — акцент4 2" xfId="153"/>
    <cellStyle name="60% — акцент4 3" xfId="154"/>
    <cellStyle name="60% — акцент4 4" xfId="155"/>
    <cellStyle name="60% — акцент4 5" xfId="156"/>
    <cellStyle name="60% — акцент4 6" xfId="157"/>
    <cellStyle name="60% — акцент4 7" xfId="158"/>
    <cellStyle name="60% — акцент4 8" xfId="159"/>
    <cellStyle name="60% — акцент4 9" xfId="160"/>
    <cellStyle name="60% — акцент5 10" xfId="161"/>
    <cellStyle name="60% - Акцент5 2" xfId="162"/>
    <cellStyle name="60% — акцент5 2" xfId="163"/>
    <cellStyle name="60% — акцент5 3" xfId="164"/>
    <cellStyle name="60% — акцент5 4" xfId="165"/>
    <cellStyle name="60% — акцент5 5" xfId="166"/>
    <cellStyle name="60% — акцент5 6" xfId="167"/>
    <cellStyle name="60% — акцент5 7" xfId="168"/>
    <cellStyle name="60% — акцент5 8" xfId="169"/>
    <cellStyle name="60% — акцент5 9" xfId="170"/>
    <cellStyle name="60% — акцент6 10" xfId="171"/>
    <cellStyle name="60% - Акцент6 2" xfId="172"/>
    <cellStyle name="60% — акцент6 2" xfId="173"/>
    <cellStyle name="60% — акцент6 3" xfId="174"/>
    <cellStyle name="60% — акцент6 4" xfId="175"/>
    <cellStyle name="60% — акцент6 5" xfId="176"/>
    <cellStyle name="60% — акцент6 6" xfId="177"/>
    <cellStyle name="60% — акцент6 7" xfId="178"/>
    <cellStyle name="60% — акцент6 8" xfId="179"/>
    <cellStyle name="60% — акцент6 9" xfId="180"/>
    <cellStyle name="Акцент1" xfId="181" builtinId="29" customBuiltin="1"/>
    <cellStyle name="Акцент1 2" xfId="182"/>
    <cellStyle name="Акцент1 3" xfId="183"/>
    <cellStyle name="Акцент2" xfId="184" builtinId="33" customBuiltin="1"/>
    <cellStyle name="Акцент2 2" xfId="185"/>
    <cellStyle name="Акцент2 3" xfId="186"/>
    <cellStyle name="Акцент3" xfId="187" builtinId="37" customBuiltin="1"/>
    <cellStyle name="Акцент3 2" xfId="188"/>
    <cellStyle name="Акцент3 3" xfId="189"/>
    <cellStyle name="Акцент4" xfId="190" builtinId="41" customBuiltin="1"/>
    <cellStyle name="Акцент4 2" xfId="191"/>
    <cellStyle name="Акцент4 3" xfId="192"/>
    <cellStyle name="Акцент5" xfId="193" builtinId="45" customBuiltin="1"/>
    <cellStyle name="Акцент5 2" xfId="194"/>
    <cellStyle name="Акцент5 3" xfId="195"/>
    <cellStyle name="Акцент6" xfId="196" builtinId="49" customBuiltin="1"/>
    <cellStyle name="Акцент6 2" xfId="197"/>
    <cellStyle name="Акцент6 3" xfId="198"/>
    <cellStyle name="Ввод " xfId="199" builtinId="20" customBuiltin="1"/>
    <cellStyle name="Ввод  2" xfId="200"/>
    <cellStyle name="Ввод  3" xfId="201"/>
    <cellStyle name="Вывод" xfId="202" builtinId="21" customBuiltin="1"/>
    <cellStyle name="Вывод 2" xfId="203"/>
    <cellStyle name="Вывод 3" xfId="204"/>
    <cellStyle name="Вычисление" xfId="205" builtinId="22" customBuiltin="1"/>
    <cellStyle name="Вычисление 2" xfId="206"/>
    <cellStyle name="Вычисление 3" xfId="207"/>
    <cellStyle name="Заголовок 1" xfId="208" builtinId="16" customBuiltin="1"/>
    <cellStyle name="Заголовок 1 2" xfId="209"/>
    <cellStyle name="Заголовок 1 3" xfId="210"/>
    <cellStyle name="Заголовок 2" xfId="211" builtinId="17" customBuiltin="1"/>
    <cellStyle name="Заголовок 2 2" xfId="212"/>
    <cellStyle name="Заголовок 2 3" xfId="213"/>
    <cellStyle name="Заголовок 3" xfId="214" builtinId="18" customBuiltin="1"/>
    <cellStyle name="Заголовок 3 2" xfId="215"/>
    <cellStyle name="Заголовок 3 3" xfId="216"/>
    <cellStyle name="Заголовок 4" xfId="217" builtinId="19" customBuiltin="1"/>
    <cellStyle name="Заголовок 4 2" xfId="218"/>
    <cellStyle name="Заголовок 4 3" xfId="219"/>
    <cellStyle name="Итог" xfId="220" builtinId="25" customBuiltin="1"/>
    <cellStyle name="Итог 2" xfId="221"/>
    <cellStyle name="Итог 3" xfId="222"/>
    <cellStyle name="Контрольная ячейка" xfId="223" builtinId="23" customBuiltin="1"/>
    <cellStyle name="Контрольная ячейка 2" xfId="224"/>
    <cellStyle name="Контрольная ячейка 3" xfId="225"/>
    <cellStyle name="Название" xfId="226" builtinId="15" customBuiltin="1"/>
    <cellStyle name="Название 2" xfId="227"/>
    <cellStyle name="Название 3" xfId="228"/>
    <cellStyle name="Нейтральный" xfId="229" builtinId="28" customBuiltin="1"/>
    <cellStyle name="Нейтральный 2" xfId="230"/>
    <cellStyle name="Нейтральный 3" xfId="231"/>
    <cellStyle name="Обычный" xfId="0" builtinId="0"/>
    <cellStyle name="Обычный 2" xfId="232"/>
    <cellStyle name="Плохой" xfId="233" builtinId="27" customBuiltin="1"/>
    <cellStyle name="Плохой 2" xfId="234"/>
    <cellStyle name="Плохой 3" xfId="235"/>
    <cellStyle name="Пояснение" xfId="236" builtinId="53" customBuiltin="1"/>
    <cellStyle name="Пояснение 2" xfId="237"/>
    <cellStyle name="Пояснение 3" xfId="238"/>
    <cellStyle name="Примечание" xfId="239" builtinId="10" customBuiltin="1"/>
    <cellStyle name="Примечание 2" xfId="240"/>
    <cellStyle name="Примечание 3" xfId="241"/>
    <cellStyle name="Примечание 4" xfId="242"/>
    <cellStyle name="Связанная ячейка" xfId="243" builtinId="24" customBuiltin="1"/>
    <cellStyle name="Связанная ячейка 2" xfId="244"/>
    <cellStyle name="Связанная ячейка 3" xfId="245"/>
    <cellStyle name="Текст предупреждения" xfId="246" builtinId="11" customBuiltin="1"/>
    <cellStyle name="Текст предупреждения 2" xfId="247"/>
    <cellStyle name="Текст предупреждения 3" xfId="248"/>
    <cellStyle name="Финансовый" xfId="249" builtinId="3"/>
    <cellStyle name="Хороший" xfId="250" builtinId="26" customBuiltin="1"/>
    <cellStyle name="Хороший 2" xfId="251"/>
    <cellStyle name="Хороший 3" xfId="2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2:Z220"/>
  <sheetViews>
    <sheetView tabSelected="1" view="pageBreakPreview" zoomScale="85" zoomScaleNormal="90" zoomScaleSheetLayoutView="85" workbookViewId="0">
      <pane xSplit="9" ySplit="14" topLeftCell="J203" activePane="bottomRight" state="frozen"/>
      <selection activeCell="B4" sqref="B4"/>
      <selection pane="topRight" activeCell="N4" sqref="N4"/>
      <selection pane="bottomLeft" activeCell="B14" sqref="B14"/>
      <selection pane="bottomRight" activeCell="N4" sqref="N4"/>
    </sheetView>
  </sheetViews>
  <sheetFormatPr defaultRowHeight="15" x14ac:dyDescent="0.2"/>
  <cols>
    <col min="1" max="1" width="0.28515625" customWidth="1"/>
    <col min="2" max="2" width="4.42578125" style="1" customWidth="1"/>
    <col min="3" max="4" width="6.42578125" style="13" customWidth="1"/>
    <col min="5" max="5" width="5" style="13" customWidth="1"/>
    <col min="6" max="6" width="5.5703125" style="13" customWidth="1"/>
    <col min="7" max="8" width="5.28515625" style="13" customWidth="1"/>
    <col min="9" max="9" width="6.85546875" style="13" customWidth="1"/>
    <col min="10" max="10" width="5.140625" style="13" customWidth="1"/>
    <col min="11" max="11" width="58.7109375" style="13" customWidth="1"/>
    <col min="12" max="14" width="17.5703125" style="65" customWidth="1"/>
    <col min="15" max="15" width="16" style="41" customWidth="1"/>
    <col min="16" max="16" width="16.140625" style="47" customWidth="1"/>
    <col min="17" max="17" width="13.7109375" customWidth="1"/>
    <col min="18" max="18" width="14.85546875" customWidth="1"/>
  </cols>
  <sheetData>
    <row r="2" spans="2:26" ht="15.75" x14ac:dyDescent="0.25">
      <c r="N2" s="86" t="s">
        <v>341</v>
      </c>
    </row>
    <row r="3" spans="2:26" ht="15.75" x14ac:dyDescent="0.25">
      <c r="N3" s="83" t="s">
        <v>342</v>
      </c>
    </row>
    <row r="4" spans="2:26" ht="15.75" x14ac:dyDescent="0.2">
      <c r="M4" s="66"/>
      <c r="N4" s="67" t="s">
        <v>346</v>
      </c>
      <c r="Z4" t="s">
        <v>343</v>
      </c>
    </row>
    <row r="6" spans="2:26" ht="15.75" x14ac:dyDescent="0.2">
      <c r="B6" s="94" t="s">
        <v>278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</row>
    <row r="7" spans="2:26" ht="15.75" x14ac:dyDescent="0.2">
      <c r="B7" s="95" t="s">
        <v>344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</row>
    <row r="8" spans="2:26" ht="15.75" x14ac:dyDescent="0.2">
      <c r="B8" s="2"/>
      <c r="C8" s="15"/>
      <c r="D8" s="2"/>
      <c r="E8" s="2"/>
      <c r="F8" s="2"/>
      <c r="G8" s="2"/>
      <c r="H8" s="2"/>
      <c r="I8" s="2"/>
      <c r="J8" s="2"/>
      <c r="K8" s="44"/>
      <c r="L8" s="66"/>
      <c r="M8" s="66"/>
      <c r="N8" s="67" t="s">
        <v>345</v>
      </c>
    </row>
    <row r="9" spans="2:26" ht="15.75" x14ac:dyDescent="0.2">
      <c r="B9" s="43"/>
      <c r="C9" s="43"/>
      <c r="D9" s="43"/>
      <c r="E9" s="43"/>
      <c r="F9" s="43"/>
      <c r="G9" s="43"/>
      <c r="H9" s="43"/>
      <c r="I9" s="43"/>
      <c r="J9" s="43"/>
      <c r="K9" s="43"/>
      <c r="L9" s="68"/>
      <c r="M9" s="68"/>
      <c r="N9" s="68"/>
    </row>
    <row r="10" spans="2:26" ht="18.75" x14ac:dyDescent="0.2">
      <c r="B10" s="96" t="s">
        <v>122</v>
      </c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</row>
    <row r="11" spans="2:26" ht="15.75" x14ac:dyDescent="0.25"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8" t="s">
        <v>52</v>
      </c>
      <c r="N11" s="98"/>
    </row>
    <row r="12" spans="2:26" ht="12.75" customHeight="1" x14ac:dyDescent="0.2">
      <c r="B12" s="87" t="s">
        <v>1</v>
      </c>
      <c r="C12" s="88" t="s">
        <v>112</v>
      </c>
      <c r="D12" s="88"/>
      <c r="E12" s="88"/>
      <c r="F12" s="88"/>
      <c r="G12" s="88"/>
      <c r="H12" s="88"/>
      <c r="I12" s="88"/>
      <c r="J12" s="88"/>
      <c r="K12" s="91" t="s">
        <v>126</v>
      </c>
      <c r="L12" s="89" t="s">
        <v>279</v>
      </c>
      <c r="M12" s="89" t="s">
        <v>280</v>
      </c>
      <c r="N12" s="89" t="s">
        <v>281</v>
      </c>
    </row>
    <row r="13" spans="2:26" ht="62.25" customHeight="1" x14ac:dyDescent="0.2">
      <c r="B13" s="87"/>
      <c r="C13" s="42" t="s">
        <v>277</v>
      </c>
      <c r="D13" s="16" t="s">
        <v>104</v>
      </c>
      <c r="E13" s="16" t="s">
        <v>105</v>
      </c>
      <c r="F13" s="16" t="s">
        <v>106</v>
      </c>
      <c r="G13" s="16" t="s">
        <v>107</v>
      </c>
      <c r="H13" s="16" t="s">
        <v>108</v>
      </c>
      <c r="I13" s="16" t="s">
        <v>86</v>
      </c>
      <c r="J13" s="16" t="s">
        <v>87</v>
      </c>
      <c r="K13" s="92"/>
      <c r="L13" s="90"/>
      <c r="M13" s="90"/>
      <c r="N13" s="90"/>
      <c r="O13" s="45" t="s">
        <v>282</v>
      </c>
      <c r="P13" s="45" t="s">
        <v>283</v>
      </c>
    </row>
    <row r="14" spans="2:26" x14ac:dyDescent="0.2">
      <c r="B14" s="3"/>
      <c r="C14" s="4" t="s">
        <v>0</v>
      </c>
      <c r="D14" s="4" t="s">
        <v>2</v>
      </c>
      <c r="E14" s="4" t="s">
        <v>3</v>
      </c>
      <c r="F14" s="4" t="s">
        <v>4</v>
      </c>
      <c r="G14" s="4" t="s">
        <v>5</v>
      </c>
      <c r="H14" s="4" t="s">
        <v>6</v>
      </c>
      <c r="I14" s="4" t="s">
        <v>7</v>
      </c>
      <c r="J14" s="4" t="s">
        <v>275</v>
      </c>
      <c r="K14" s="4" t="s">
        <v>276</v>
      </c>
      <c r="L14" s="84">
        <v>10</v>
      </c>
      <c r="M14" s="85">
        <v>11</v>
      </c>
      <c r="N14" s="85">
        <v>12</v>
      </c>
    </row>
    <row r="15" spans="2:26" ht="18" customHeight="1" x14ac:dyDescent="0.2">
      <c r="B15" s="5">
        <v>1</v>
      </c>
      <c r="C15" s="17">
        <v>182</v>
      </c>
      <c r="D15" s="6" t="s">
        <v>0</v>
      </c>
      <c r="E15" s="6" t="s">
        <v>8</v>
      </c>
      <c r="F15" s="6" t="s">
        <v>8</v>
      </c>
      <c r="G15" s="6" t="s">
        <v>9</v>
      </c>
      <c r="H15" s="6" t="s">
        <v>8</v>
      </c>
      <c r="I15" s="6" t="s">
        <v>10</v>
      </c>
      <c r="J15" s="6" t="s">
        <v>9</v>
      </c>
      <c r="K15" s="26" t="s">
        <v>127</v>
      </c>
      <c r="L15" s="69">
        <f>L16+L26+L39+L41+L62+L68+L76+L85</f>
        <v>180924.25</v>
      </c>
      <c r="M15" s="69">
        <f>M16+M26+M39+M41+M62+M68+M76+M85</f>
        <v>189802.86299999998</v>
      </c>
      <c r="N15" s="69">
        <f>N16+N26+N39+N41+N62+N68+N76+N85</f>
        <v>198608.55800000002</v>
      </c>
      <c r="O15" s="50">
        <f>O16+O26+O39+O41+O62+O68+O76+O85</f>
        <v>180924.25</v>
      </c>
      <c r="P15" s="48">
        <f>L15-O15</f>
        <v>0</v>
      </c>
      <c r="Q15" s="10"/>
      <c r="R15" s="10"/>
      <c r="S15" s="9"/>
    </row>
    <row r="16" spans="2:26" ht="15.75" x14ac:dyDescent="0.2">
      <c r="B16" s="5">
        <f>B15+1</f>
        <v>2</v>
      </c>
      <c r="C16" s="17">
        <v>182</v>
      </c>
      <c r="D16" s="6" t="s">
        <v>0</v>
      </c>
      <c r="E16" s="6" t="s">
        <v>12</v>
      </c>
      <c r="F16" s="6" t="s">
        <v>8</v>
      </c>
      <c r="G16" s="6" t="s">
        <v>9</v>
      </c>
      <c r="H16" s="6" t="s">
        <v>8</v>
      </c>
      <c r="I16" s="6" t="s">
        <v>10</v>
      </c>
      <c r="J16" s="6" t="s">
        <v>9</v>
      </c>
      <c r="K16" s="26" t="s">
        <v>128</v>
      </c>
      <c r="L16" s="69">
        <f>L17+L20</f>
        <v>110567.44</v>
      </c>
      <c r="M16" s="69">
        <f>M17+M20</f>
        <v>117260.40000000001</v>
      </c>
      <c r="N16" s="69">
        <f>N17+N20</f>
        <v>124652.44000000002</v>
      </c>
      <c r="O16" s="50">
        <f>O17+O20</f>
        <v>110567.44</v>
      </c>
      <c r="P16" s="48">
        <f t="shared" ref="P16:P79" si="0">L16-O16</f>
        <v>0</v>
      </c>
      <c r="Q16" s="10"/>
      <c r="R16" s="10"/>
      <c r="S16" s="9"/>
    </row>
    <row r="17" spans="2:16" ht="15.75" x14ac:dyDescent="0.2">
      <c r="B17" s="5">
        <f t="shared" ref="B17:B80" si="1">B16+1</f>
        <v>3</v>
      </c>
      <c r="C17" s="17">
        <v>182</v>
      </c>
      <c r="D17" s="18" t="s">
        <v>0</v>
      </c>
      <c r="E17" s="18" t="s">
        <v>12</v>
      </c>
      <c r="F17" s="18" t="s">
        <v>12</v>
      </c>
      <c r="G17" s="18" t="s">
        <v>9</v>
      </c>
      <c r="H17" s="18" t="s">
        <v>8</v>
      </c>
      <c r="I17" s="18" t="s">
        <v>10</v>
      </c>
      <c r="J17" s="18" t="s">
        <v>13</v>
      </c>
      <c r="K17" s="26" t="s">
        <v>129</v>
      </c>
      <c r="L17" s="69">
        <f t="shared" ref="L17:O18" si="2">L18</f>
        <v>3526</v>
      </c>
      <c r="M17" s="69">
        <f t="shared" si="2"/>
        <v>3709.3</v>
      </c>
      <c r="N17" s="69">
        <f t="shared" si="2"/>
        <v>3865.1</v>
      </c>
      <c r="O17" s="50">
        <f t="shared" si="2"/>
        <v>3526</v>
      </c>
      <c r="P17" s="48">
        <f t="shared" si="0"/>
        <v>0</v>
      </c>
    </row>
    <row r="18" spans="2:16" ht="46.5" customHeight="1" x14ac:dyDescent="0.2">
      <c r="B18" s="5">
        <f t="shared" si="1"/>
        <v>4</v>
      </c>
      <c r="C18" s="17">
        <v>182</v>
      </c>
      <c r="D18" s="19" t="s">
        <v>0</v>
      </c>
      <c r="E18" s="19" t="s">
        <v>12</v>
      </c>
      <c r="F18" s="19" t="s">
        <v>12</v>
      </c>
      <c r="G18" s="19" t="s">
        <v>36</v>
      </c>
      <c r="H18" s="19" t="s">
        <v>8</v>
      </c>
      <c r="I18" s="19" t="s">
        <v>10</v>
      </c>
      <c r="J18" s="19" t="s">
        <v>13</v>
      </c>
      <c r="K18" s="27" t="s">
        <v>130</v>
      </c>
      <c r="L18" s="70">
        <f t="shared" si="2"/>
        <v>3526</v>
      </c>
      <c r="M18" s="70">
        <f t="shared" si="2"/>
        <v>3709.3</v>
      </c>
      <c r="N18" s="71">
        <f t="shared" si="2"/>
        <v>3865.1</v>
      </c>
      <c r="O18" s="51">
        <f t="shared" si="2"/>
        <v>3526</v>
      </c>
      <c r="P18" s="48">
        <f t="shared" si="0"/>
        <v>0</v>
      </c>
    </row>
    <row r="19" spans="2:16" ht="45" customHeight="1" x14ac:dyDescent="0.2">
      <c r="B19" s="5">
        <f t="shared" si="1"/>
        <v>5</v>
      </c>
      <c r="C19" s="17" t="s">
        <v>54</v>
      </c>
      <c r="D19" s="19" t="s">
        <v>0</v>
      </c>
      <c r="E19" s="19" t="s">
        <v>12</v>
      </c>
      <c r="F19" s="19" t="s">
        <v>12</v>
      </c>
      <c r="G19" s="19" t="s">
        <v>37</v>
      </c>
      <c r="H19" s="19" t="s">
        <v>14</v>
      </c>
      <c r="I19" s="19" t="s">
        <v>10</v>
      </c>
      <c r="J19" s="19" t="s">
        <v>13</v>
      </c>
      <c r="K19" s="27" t="s">
        <v>131</v>
      </c>
      <c r="L19" s="70">
        <v>3526</v>
      </c>
      <c r="M19" s="70">
        <v>3709.3</v>
      </c>
      <c r="N19" s="71">
        <v>3865.1</v>
      </c>
      <c r="O19" s="51">
        <v>3526</v>
      </c>
      <c r="P19" s="48">
        <f t="shared" si="0"/>
        <v>0</v>
      </c>
    </row>
    <row r="20" spans="2:16" ht="15.75" x14ac:dyDescent="0.2">
      <c r="B20" s="5">
        <f t="shared" si="1"/>
        <v>6</v>
      </c>
      <c r="C20" s="20">
        <v>182</v>
      </c>
      <c r="D20" s="20" t="s">
        <v>0</v>
      </c>
      <c r="E20" s="20" t="s">
        <v>12</v>
      </c>
      <c r="F20" s="20" t="s">
        <v>14</v>
      </c>
      <c r="G20" s="20" t="s">
        <v>9</v>
      </c>
      <c r="H20" s="20" t="s">
        <v>12</v>
      </c>
      <c r="I20" s="20" t="s">
        <v>10</v>
      </c>
      <c r="J20" s="20" t="s">
        <v>13</v>
      </c>
      <c r="K20" s="28" t="s">
        <v>132</v>
      </c>
      <c r="L20" s="69">
        <f>L21+L22+L23+L24+L25</f>
        <v>107041.44</v>
      </c>
      <c r="M20" s="69">
        <f>M21+M22+M23+M24+M25</f>
        <v>113551.1</v>
      </c>
      <c r="N20" s="69">
        <f>N21+N22+N23+N24+N25</f>
        <v>120787.34000000001</v>
      </c>
      <c r="O20" s="50">
        <f>O21+O22+O23+O24+O25</f>
        <v>107041.44</v>
      </c>
      <c r="P20" s="48">
        <f t="shared" si="0"/>
        <v>0</v>
      </c>
    </row>
    <row r="21" spans="2:16" ht="75" x14ac:dyDescent="0.2">
      <c r="B21" s="5">
        <f t="shared" si="1"/>
        <v>7</v>
      </c>
      <c r="C21" s="17">
        <v>182</v>
      </c>
      <c r="D21" s="19" t="s">
        <v>0</v>
      </c>
      <c r="E21" s="19" t="s">
        <v>12</v>
      </c>
      <c r="F21" s="19" t="s">
        <v>14</v>
      </c>
      <c r="G21" s="19" t="s">
        <v>36</v>
      </c>
      <c r="H21" s="19" t="s">
        <v>12</v>
      </c>
      <c r="I21" s="19" t="s">
        <v>10</v>
      </c>
      <c r="J21" s="19" t="s">
        <v>13</v>
      </c>
      <c r="K21" s="27" t="s">
        <v>133</v>
      </c>
      <c r="L21" s="72">
        <v>105390.1</v>
      </c>
      <c r="M21" s="72">
        <v>111816.4</v>
      </c>
      <c r="N21" s="71">
        <v>118970.07</v>
      </c>
      <c r="O21" s="52">
        <v>105390.1</v>
      </c>
      <c r="P21" s="48">
        <f t="shared" si="0"/>
        <v>0</v>
      </c>
    </row>
    <row r="22" spans="2:16" ht="105" x14ac:dyDescent="0.2">
      <c r="B22" s="5">
        <f t="shared" si="1"/>
        <v>8</v>
      </c>
      <c r="C22" s="17" t="s">
        <v>54</v>
      </c>
      <c r="D22" s="19" t="s">
        <v>0</v>
      </c>
      <c r="E22" s="19" t="s">
        <v>12</v>
      </c>
      <c r="F22" s="19" t="s">
        <v>14</v>
      </c>
      <c r="G22" s="19" t="s">
        <v>21</v>
      </c>
      <c r="H22" s="19" t="s">
        <v>12</v>
      </c>
      <c r="I22" s="19" t="s">
        <v>10</v>
      </c>
      <c r="J22" s="19" t="s">
        <v>13</v>
      </c>
      <c r="K22" s="27" t="s">
        <v>134</v>
      </c>
      <c r="L22" s="72">
        <v>224.44</v>
      </c>
      <c r="M22" s="72">
        <v>234.7</v>
      </c>
      <c r="N22" s="71">
        <v>243.97</v>
      </c>
      <c r="O22" s="52">
        <v>224.44</v>
      </c>
      <c r="P22" s="48">
        <f t="shared" si="0"/>
        <v>0</v>
      </c>
    </row>
    <row r="23" spans="2:16" ht="49.5" customHeight="1" x14ac:dyDescent="0.2">
      <c r="B23" s="5">
        <f t="shared" si="1"/>
        <v>9</v>
      </c>
      <c r="C23" s="17" t="s">
        <v>54</v>
      </c>
      <c r="D23" s="19" t="s">
        <v>0</v>
      </c>
      <c r="E23" s="19" t="s">
        <v>12</v>
      </c>
      <c r="F23" s="19" t="s">
        <v>14</v>
      </c>
      <c r="G23" s="19" t="s">
        <v>23</v>
      </c>
      <c r="H23" s="19" t="s">
        <v>12</v>
      </c>
      <c r="I23" s="19" t="s">
        <v>10</v>
      </c>
      <c r="J23" s="19" t="s">
        <v>13</v>
      </c>
      <c r="K23" s="27" t="s">
        <v>135</v>
      </c>
      <c r="L23" s="72">
        <v>860.9</v>
      </c>
      <c r="M23" s="72">
        <v>899.8</v>
      </c>
      <c r="N23" s="71">
        <v>935.1</v>
      </c>
      <c r="O23" s="52">
        <v>860.9</v>
      </c>
      <c r="P23" s="48">
        <f t="shared" si="0"/>
        <v>0</v>
      </c>
    </row>
    <row r="24" spans="2:16" ht="90" x14ac:dyDescent="0.2">
      <c r="B24" s="5">
        <f t="shared" si="1"/>
        <v>10</v>
      </c>
      <c r="C24" s="17" t="s">
        <v>54</v>
      </c>
      <c r="D24" s="19" t="s">
        <v>0</v>
      </c>
      <c r="E24" s="19" t="s">
        <v>12</v>
      </c>
      <c r="F24" s="19" t="s">
        <v>14</v>
      </c>
      <c r="G24" s="19" t="s">
        <v>44</v>
      </c>
      <c r="H24" s="19" t="s">
        <v>12</v>
      </c>
      <c r="I24" s="19" t="s">
        <v>10</v>
      </c>
      <c r="J24" s="19" t="s">
        <v>13</v>
      </c>
      <c r="K24" s="27" t="s">
        <v>136</v>
      </c>
      <c r="L24" s="72">
        <v>18.8</v>
      </c>
      <c r="M24" s="72">
        <v>19.600000000000001</v>
      </c>
      <c r="N24" s="71">
        <v>20.399999999999999</v>
      </c>
      <c r="O24" s="52">
        <v>18.8</v>
      </c>
      <c r="P24" s="48">
        <f t="shared" si="0"/>
        <v>0</v>
      </c>
    </row>
    <row r="25" spans="2:16" ht="105" x14ac:dyDescent="0.2">
      <c r="B25" s="5">
        <f t="shared" si="1"/>
        <v>11</v>
      </c>
      <c r="C25" s="17">
        <v>182</v>
      </c>
      <c r="D25" s="19" t="s">
        <v>0</v>
      </c>
      <c r="E25" s="19" t="s">
        <v>12</v>
      </c>
      <c r="F25" s="19" t="s">
        <v>14</v>
      </c>
      <c r="G25" s="19" t="s">
        <v>92</v>
      </c>
      <c r="H25" s="19" t="s">
        <v>12</v>
      </c>
      <c r="I25" s="19" t="s">
        <v>10</v>
      </c>
      <c r="J25" s="19" t="s">
        <v>13</v>
      </c>
      <c r="K25" s="27" t="s">
        <v>137</v>
      </c>
      <c r="L25" s="72">
        <v>547.20000000000005</v>
      </c>
      <c r="M25" s="72">
        <v>580.6</v>
      </c>
      <c r="N25" s="71">
        <v>617.79999999999995</v>
      </c>
      <c r="O25" s="52">
        <v>547.20000000000005</v>
      </c>
      <c r="P25" s="48">
        <f t="shared" si="0"/>
        <v>0</v>
      </c>
    </row>
    <row r="26" spans="2:16" ht="15.75" x14ac:dyDescent="0.2">
      <c r="B26" s="5">
        <f t="shared" si="1"/>
        <v>12</v>
      </c>
      <c r="C26" s="20">
        <v>182</v>
      </c>
      <c r="D26" s="20" t="s">
        <v>0</v>
      </c>
      <c r="E26" s="20" t="s">
        <v>22</v>
      </c>
      <c r="F26" s="20" t="s">
        <v>8</v>
      </c>
      <c r="G26" s="20" t="s">
        <v>9</v>
      </c>
      <c r="H26" s="20" t="s">
        <v>8</v>
      </c>
      <c r="I26" s="20" t="s">
        <v>10</v>
      </c>
      <c r="J26" s="20" t="s">
        <v>9</v>
      </c>
      <c r="K26" s="28" t="s">
        <v>138</v>
      </c>
      <c r="L26" s="69">
        <f>L27+L33+L35+L37</f>
        <v>51321.1</v>
      </c>
      <c r="M26" s="69">
        <f>M27+M33+M35+M37</f>
        <v>53174.899999999994</v>
      </c>
      <c r="N26" s="69">
        <f>N27+N33+N35+N37</f>
        <v>54853.799999999996</v>
      </c>
      <c r="O26" s="50">
        <f>O27+O33+O35+O37</f>
        <v>51321.1</v>
      </c>
      <c r="P26" s="48">
        <f t="shared" si="0"/>
        <v>0</v>
      </c>
    </row>
    <row r="27" spans="2:16" ht="28.5" x14ac:dyDescent="0.2">
      <c r="B27" s="5">
        <f t="shared" si="1"/>
        <v>13</v>
      </c>
      <c r="C27" s="21">
        <v>182</v>
      </c>
      <c r="D27" s="20" t="s">
        <v>0</v>
      </c>
      <c r="E27" s="20" t="s">
        <v>22</v>
      </c>
      <c r="F27" s="20" t="s">
        <v>12</v>
      </c>
      <c r="G27" s="20" t="s">
        <v>9</v>
      </c>
      <c r="H27" s="20" t="s">
        <v>8</v>
      </c>
      <c r="I27" s="20" t="s">
        <v>10</v>
      </c>
      <c r="J27" s="20" t="s">
        <v>13</v>
      </c>
      <c r="K27" s="28" t="s">
        <v>139</v>
      </c>
      <c r="L27" s="69">
        <f>L28+L30+L32</f>
        <v>45234.2</v>
      </c>
      <c r="M27" s="69">
        <f>M28+M30+M32</f>
        <v>47128.2</v>
      </c>
      <c r="N27" s="69">
        <f>N28+N30+N32</f>
        <v>48810.2</v>
      </c>
      <c r="O27" s="50">
        <f>O28+O30+O32</f>
        <v>45234.2</v>
      </c>
      <c r="P27" s="48">
        <f t="shared" si="0"/>
        <v>0</v>
      </c>
    </row>
    <row r="28" spans="2:16" ht="30" x14ac:dyDescent="0.2">
      <c r="B28" s="5">
        <f t="shared" si="1"/>
        <v>14</v>
      </c>
      <c r="C28" s="21">
        <v>182</v>
      </c>
      <c r="D28" s="21" t="s">
        <v>0</v>
      </c>
      <c r="E28" s="21" t="s">
        <v>22</v>
      </c>
      <c r="F28" s="21" t="s">
        <v>12</v>
      </c>
      <c r="G28" s="21" t="s">
        <v>36</v>
      </c>
      <c r="H28" s="21" t="s">
        <v>12</v>
      </c>
      <c r="I28" s="21" t="s">
        <v>10</v>
      </c>
      <c r="J28" s="21" t="s">
        <v>13</v>
      </c>
      <c r="K28" s="27" t="s">
        <v>140</v>
      </c>
      <c r="L28" s="70">
        <f>L29</f>
        <v>24223.1</v>
      </c>
      <c r="M28" s="70">
        <f>M29</f>
        <v>25080.799999999999</v>
      </c>
      <c r="N28" s="70">
        <f>N29</f>
        <v>25816.3</v>
      </c>
      <c r="O28" s="51">
        <f>O29</f>
        <v>24223.1</v>
      </c>
      <c r="P28" s="48">
        <f t="shared" si="0"/>
        <v>0</v>
      </c>
    </row>
    <row r="29" spans="2:16" ht="30" x14ac:dyDescent="0.2">
      <c r="B29" s="5">
        <f t="shared" si="1"/>
        <v>15</v>
      </c>
      <c r="C29" s="21">
        <v>182</v>
      </c>
      <c r="D29" s="21" t="s">
        <v>0</v>
      </c>
      <c r="E29" s="21" t="s">
        <v>22</v>
      </c>
      <c r="F29" s="21" t="s">
        <v>12</v>
      </c>
      <c r="G29" s="21" t="s">
        <v>88</v>
      </c>
      <c r="H29" s="21" t="s">
        <v>12</v>
      </c>
      <c r="I29" s="21" t="s">
        <v>10</v>
      </c>
      <c r="J29" s="21" t="s">
        <v>13</v>
      </c>
      <c r="K29" s="27" t="s">
        <v>140</v>
      </c>
      <c r="L29" s="70">
        <v>24223.1</v>
      </c>
      <c r="M29" s="70">
        <v>25080.799999999999</v>
      </c>
      <c r="N29" s="70">
        <v>25816.3</v>
      </c>
      <c r="O29" s="51">
        <v>24223.1</v>
      </c>
      <c r="P29" s="48">
        <f t="shared" si="0"/>
        <v>0</v>
      </c>
    </row>
    <row r="30" spans="2:16" ht="50.25" customHeight="1" x14ac:dyDescent="0.2">
      <c r="B30" s="5">
        <f t="shared" si="1"/>
        <v>16</v>
      </c>
      <c r="C30" s="21">
        <v>182</v>
      </c>
      <c r="D30" s="21" t="s">
        <v>0</v>
      </c>
      <c r="E30" s="21" t="s">
        <v>22</v>
      </c>
      <c r="F30" s="21" t="s">
        <v>12</v>
      </c>
      <c r="G30" s="21" t="s">
        <v>21</v>
      </c>
      <c r="H30" s="21" t="s">
        <v>12</v>
      </c>
      <c r="I30" s="21" t="s">
        <v>10</v>
      </c>
      <c r="J30" s="21" t="s">
        <v>13</v>
      </c>
      <c r="K30" s="27" t="s">
        <v>141</v>
      </c>
      <c r="L30" s="70">
        <f>L31</f>
        <v>21011</v>
      </c>
      <c r="M30" s="70">
        <f>M31</f>
        <v>22047.3</v>
      </c>
      <c r="N30" s="70">
        <f>N31</f>
        <v>22993.8</v>
      </c>
      <c r="O30" s="51">
        <f>O31</f>
        <v>21011</v>
      </c>
      <c r="P30" s="48">
        <f t="shared" si="0"/>
        <v>0</v>
      </c>
    </row>
    <row r="31" spans="2:16" ht="65.25" customHeight="1" x14ac:dyDescent="0.2">
      <c r="B31" s="5">
        <f t="shared" si="1"/>
        <v>17</v>
      </c>
      <c r="C31" s="21">
        <v>182</v>
      </c>
      <c r="D31" s="21" t="s">
        <v>0</v>
      </c>
      <c r="E31" s="21" t="s">
        <v>22</v>
      </c>
      <c r="F31" s="21" t="s">
        <v>12</v>
      </c>
      <c r="G31" s="21" t="s">
        <v>89</v>
      </c>
      <c r="H31" s="21" t="s">
        <v>12</v>
      </c>
      <c r="I31" s="21" t="s">
        <v>10</v>
      </c>
      <c r="J31" s="21" t="s">
        <v>13</v>
      </c>
      <c r="K31" s="27" t="s">
        <v>142</v>
      </c>
      <c r="L31" s="70">
        <v>21011</v>
      </c>
      <c r="M31" s="70">
        <v>22047.3</v>
      </c>
      <c r="N31" s="71">
        <v>22993.8</v>
      </c>
      <c r="O31" s="51">
        <v>21011</v>
      </c>
      <c r="P31" s="48">
        <f t="shared" si="0"/>
        <v>0</v>
      </c>
    </row>
    <row r="32" spans="2:16" ht="46.5" customHeight="1" x14ac:dyDescent="0.2">
      <c r="B32" s="5">
        <f t="shared" si="1"/>
        <v>18</v>
      </c>
      <c r="C32" s="21">
        <v>182</v>
      </c>
      <c r="D32" s="29" t="s">
        <v>0</v>
      </c>
      <c r="E32" s="29" t="s">
        <v>22</v>
      </c>
      <c r="F32" s="29" t="s">
        <v>12</v>
      </c>
      <c r="G32" s="29" t="s">
        <v>38</v>
      </c>
      <c r="H32" s="29" t="s">
        <v>12</v>
      </c>
      <c r="I32" s="29" t="s">
        <v>10</v>
      </c>
      <c r="J32" s="29" t="s">
        <v>13</v>
      </c>
      <c r="K32" s="27" t="s">
        <v>143</v>
      </c>
      <c r="L32" s="70">
        <v>0.1</v>
      </c>
      <c r="M32" s="70">
        <v>0.1</v>
      </c>
      <c r="N32" s="71">
        <v>0.1</v>
      </c>
      <c r="O32" s="51">
        <v>0.1</v>
      </c>
      <c r="P32" s="48">
        <f t="shared" si="0"/>
        <v>0</v>
      </c>
    </row>
    <row r="33" spans="2:16" ht="32.25" customHeight="1" x14ac:dyDescent="0.2">
      <c r="B33" s="5">
        <f t="shared" si="1"/>
        <v>19</v>
      </c>
      <c r="C33" s="17">
        <v>182</v>
      </c>
      <c r="D33" s="6" t="s">
        <v>0</v>
      </c>
      <c r="E33" s="6" t="s">
        <v>22</v>
      </c>
      <c r="F33" s="6" t="s">
        <v>14</v>
      </c>
      <c r="G33" s="6" t="s">
        <v>9</v>
      </c>
      <c r="H33" s="6" t="s">
        <v>14</v>
      </c>
      <c r="I33" s="6" t="s">
        <v>10</v>
      </c>
      <c r="J33" s="6" t="s">
        <v>13</v>
      </c>
      <c r="K33" s="30" t="s">
        <v>145</v>
      </c>
      <c r="L33" s="69">
        <f>L34</f>
        <v>26.1</v>
      </c>
      <c r="M33" s="69">
        <f>M34</f>
        <v>0</v>
      </c>
      <c r="N33" s="69">
        <f>N34</f>
        <v>0</v>
      </c>
      <c r="O33" s="50">
        <f>O34</f>
        <v>26.1</v>
      </c>
      <c r="P33" s="48">
        <f t="shared" si="0"/>
        <v>0</v>
      </c>
    </row>
    <row r="34" spans="2:16" ht="30" x14ac:dyDescent="0.2">
      <c r="B34" s="5">
        <f t="shared" si="1"/>
        <v>20</v>
      </c>
      <c r="C34" s="17" t="s">
        <v>54</v>
      </c>
      <c r="D34" s="7" t="s">
        <v>0</v>
      </c>
      <c r="E34" s="7" t="s">
        <v>22</v>
      </c>
      <c r="F34" s="7" t="s">
        <v>14</v>
      </c>
      <c r="G34" s="7" t="s">
        <v>36</v>
      </c>
      <c r="H34" s="7" t="s">
        <v>14</v>
      </c>
      <c r="I34" s="7" t="s">
        <v>10</v>
      </c>
      <c r="J34" s="7" t="s">
        <v>13</v>
      </c>
      <c r="K34" s="34" t="s">
        <v>144</v>
      </c>
      <c r="L34" s="72">
        <v>26.1</v>
      </c>
      <c r="M34" s="72">
        <v>0</v>
      </c>
      <c r="N34" s="72">
        <v>0</v>
      </c>
      <c r="O34" s="52">
        <v>26.1</v>
      </c>
      <c r="P34" s="48">
        <f t="shared" si="0"/>
        <v>0</v>
      </c>
    </row>
    <row r="35" spans="2:16" ht="21" customHeight="1" x14ac:dyDescent="0.2">
      <c r="B35" s="5">
        <f t="shared" si="1"/>
        <v>21</v>
      </c>
      <c r="C35" s="17">
        <v>182</v>
      </c>
      <c r="D35" s="6" t="s">
        <v>0</v>
      </c>
      <c r="E35" s="6" t="s">
        <v>22</v>
      </c>
      <c r="F35" s="6" t="s">
        <v>11</v>
      </c>
      <c r="G35" s="6" t="s">
        <v>9</v>
      </c>
      <c r="H35" s="6" t="s">
        <v>12</v>
      </c>
      <c r="I35" s="6" t="s">
        <v>10</v>
      </c>
      <c r="J35" s="6" t="s">
        <v>13</v>
      </c>
      <c r="K35" s="30" t="s">
        <v>146</v>
      </c>
      <c r="L35" s="69">
        <f>L36</f>
        <v>1625.8</v>
      </c>
      <c r="M35" s="69">
        <f>M36</f>
        <v>1611.7</v>
      </c>
      <c r="N35" s="69">
        <f>N36</f>
        <v>1608.6</v>
      </c>
      <c r="O35" s="50">
        <f>O36</f>
        <v>1625.8</v>
      </c>
      <c r="P35" s="48">
        <f t="shared" si="0"/>
        <v>0</v>
      </c>
    </row>
    <row r="36" spans="2:16" ht="19.5" customHeight="1" x14ac:dyDescent="0.2">
      <c r="B36" s="5">
        <f t="shared" si="1"/>
        <v>22</v>
      </c>
      <c r="C36" s="17" t="s">
        <v>54</v>
      </c>
      <c r="D36" s="7" t="s">
        <v>0</v>
      </c>
      <c r="E36" s="7" t="s">
        <v>22</v>
      </c>
      <c r="F36" s="7" t="s">
        <v>11</v>
      </c>
      <c r="G36" s="7" t="s">
        <v>36</v>
      </c>
      <c r="H36" s="7" t="s">
        <v>12</v>
      </c>
      <c r="I36" s="7" t="s">
        <v>10</v>
      </c>
      <c r="J36" s="7" t="s">
        <v>13</v>
      </c>
      <c r="K36" s="34" t="s">
        <v>146</v>
      </c>
      <c r="L36" s="70">
        <v>1625.8</v>
      </c>
      <c r="M36" s="70">
        <v>1611.7</v>
      </c>
      <c r="N36" s="71">
        <v>1608.6</v>
      </c>
      <c r="O36" s="51">
        <v>1625.8</v>
      </c>
      <c r="P36" s="48">
        <f t="shared" si="0"/>
        <v>0</v>
      </c>
    </row>
    <row r="37" spans="2:16" ht="36" customHeight="1" x14ac:dyDescent="0.2">
      <c r="B37" s="5">
        <f t="shared" si="1"/>
        <v>23</v>
      </c>
      <c r="C37" s="17">
        <v>182</v>
      </c>
      <c r="D37" s="6" t="s">
        <v>0</v>
      </c>
      <c r="E37" s="6" t="s">
        <v>22</v>
      </c>
      <c r="F37" s="6" t="s">
        <v>25</v>
      </c>
      <c r="G37" s="6" t="s">
        <v>9</v>
      </c>
      <c r="H37" s="6" t="s">
        <v>14</v>
      </c>
      <c r="I37" s="6" t="s">
        <v>10</v>
      </c>
      <c r="J37" s="6" t="s">
        <v>13</v>
      </c>
      <c r="K37" s="30" t="s">
        <v>147</v>
      </c>
      <c r="L37" s="69">
        <f>L38</f>
        <v>4435</v>
      </c>
      <c r="M37" s="69">
        <f>M38</f>
        <v>4435</v>
      </c>
      <c r="N37" s="69">
        <f>N38</f>
        <v>4435</v>
      </c>
      <c r="O37" s="50">
        <f>O38</f>
        <v>4435</v>
      </c>
      <c r="P37" s="48">
        <f t="shared" si="0"/>
        <v>0</v>
      </c>
    </row>
    <row r="38" spans="2:16" ht="47.25" customHeight="1" x14ac:dyDescent="0.2">
      <c r="B38" s="5">
        <f t="shared" si="1"/>
        <v>24</v>
      </c>
      <c r="C38" s="17">
        <v>182</v>
      </c>
      <c r="D38" s="7" t="s">
        <v>0</v>
      </c>
      <c r="E38" s="7" t="s">
        <v>22</v>
      </c>
      <c r="F38" s="7" t="s">
        <v>25</v>
      </c>
      <c r="G38" s="7" t="s">
        <v>21</v>
      </c>
      <c r="H38" s="7" t="s">
        <v>14</v>
      </c>
      <c r="I38" s="7" t="s">
        <v>10</v>
      </c>
      <c r="J38" s="7" t="s">
        <v>13</v>
      </c>
      <c r="K38" s="34" t="s">
        <v>148</v>
      </c>
      <c r="L38" s="70">
        <v>4435</v>
      </c>
      <c r="M38" s="70">
        <v>4435</v>
      </c>
      <c r="N38" s="71">
        <v>4435</v>
      </c>
      <c r="O38" s="51">
        <v>4435</v>
      </c>
      <c r="P38" s="48">
        <f t="shared" si="0"/>
        <v>0</v>
      </c>
    </row>
    <row r="39" spans="2:16" ht="28.5" x14ac:dyDescent="0.2">
      <c r="B39" s="5">
        <f t="shared" si="1"/>
        <v>25</v>
      </c>
      <c r="C39" s="17">
        <v>182</v>
      </c>
      <c r="D39" s="18" t="s">
        <v>0</v>
      </c>
      <c r="E39" s="18" t="s">
        <v>15</v>
      </c>
      <c r="F39" s="18" t="s">
        <v>8</v>
      </c>
      <c r="G39" s="18" t="s">
        <v>9</v>
      </c>
      <c r="H39" s="18" t="s">
        <v>8</v>
      </c>
      <c r="I39" s="18" t="s">
        <v>10</v>
      </c>
      <c r="J39" s="18" t="s">
        <v>9</v>
      </c>
      <c r="K39" s="33" t="s">
        <v>149</v>
      </c>
      <c r="L39" s="69">
        <f>L40</f>
        <v>5522</v>
      </c>
      <c r="M39" s="69">
        <f>M40</f>
        <v>5522</v>
      </c>
      <c r="N39" s="69">
        <f>N40</f>
        <v>5522</v>
      </c>
      <c r="O39" s="50">
        <f>O40</f>
        <v>5522</v>
      </c>
      <c r="P39" s="48">
        <f t="shared" si="0"/>
        <v>0</v>
      </c>
    </row>
    <row r="40" spans="2:16" ht="48.75" customHeight="1" x14ac:dyDescent="0.2">
      <c r="B40" s="5">
        <f t="shared" si="1"/>
        <v>26</v>
      </c>
      <c r="C40" s="17">
        <v>182</v>
      </c>
      <c r="D40" s="7" t="s">
        <v>0</v>
      </c>
      <c r="E40" s="7" t="s">
        <v>15</v>
      </c>
      <c r="F40" s="7" t="s">
        <v>11</v>
      </c>
      <c r="G40" s="7" t="s">
        <v>36</v>
      </c>
      <c r="H40" s="7" t="s">
        <v>12</v>
      </c>
      <c r="I40" s="7" t="s">
        <v>10</v>
      </c>
      <c r="J40" s="7" t="s">
        <v>13</v>
      </c>
      <c r="K40" s="34" t="s">
        <v>150</v>
      </c>
      <c r="L40" s="70">
        <v>5522</v>
      </c>
      <c r="M40" s="70">
        <v>5522</v>
      </c>
      <c r="N40" s="70">
        <v>5522</v>
      </c>
      <c r="O40" s="51">
        <v>5522</v>
      </c>
      <c r="P40" s="48">
        <f t="shared" si="0"/>
        <v>0</v>
      </c>
    </row>
    <row r="41" spans="2:16" ht="48" customHeight="1" x14ac:dyDescent="0.2">
      <c r="B41" s="5">
        <f t="shared" si="1"/>
        <v>27</v>
      </c>
      <c r="C41" s="17" t="s">
        <v>9</v>
      </c>
      <c r="D41" s="18" t="s">
        <v>0</v>
      </c>
      <c r="E41" s="18" t="s">
        <v>19</v>
      </c>
      <c r="F41" s="18" t="s">
        <v>8</v>
      </c>
      <c r="G41" s="18" t="s">
        <v>9</v>
      </c>
      <c r="H41" s="18" t="s">
        <v>8</v>
      </c>
      <c r="I41" s="18" t="s">
        <v>10</v>
      </c>
      <c r="J41" s="18" t="s">
        <v>9</v>
      </c>
      <c r="K41" s="33" t="s">
        <v>151</v>
      </c>
      <c r="L41" s="69">
        <f>L42+L56+L59</f>
        <v>8749.1</v>
      </c>
      <c r="M41" s="69">
        <f>M42+M56+M59</f>
        <v>9057.6500000000015</v>
      </c>
      <c r="N41" s="69">
        <f>N42+N56+N59</f>
        <v>9411.3999999999978</v>
      </c>
      <c r="O41" s="50">
        <f>O42+O56+O59</f>
        <v>8749.1</v>
      </c>
      <c r="P41" s="48">
        <f t="shared" si="0"/>
        <v>0</v>
      </c>
    </row>
    <row r="42" spans="2:16" ht="82.5" customHeight="1" x14ac:dyDescent="0.2">
      <c r="B42" s="5">
        <f t="shared" si="1"/>
        <v>28</v>
      </c>
      <c r="C42" s="17" t="s">
        <v>9</v>
      </c>
      <c r="D42" s="19" t="s">
        <v>0</v>
      </c>
      <c r="E42" s="19" t="s">
        <v>19</v>
      </c>
      <c r="F42" s="19" t="s">
        <v>22</v>
      </c>
      <c r="G42" s="19" t="s">
        <v>9</v>
      </c>
      <c r="H42" s="19" t="s">
        <v>8</v>
      </c>
      <c r="I42" s="19" t="s">
        <v>10</v>
      </c>
      <c r="J42" s="19" t="s">
        <v>20</v>
      </c>
      <c r="K42" s="35" t="s">
        <v>152</v>
      </c>
      <c r="L42" s="70">
        <f>L43+L47+L49+L51</f>
        <v>8651.9</v>
      </c>
      <c r="M42" s="70">
        <f>M43+M47+M49+M51</f>
        <v>9049.5500000000011</v>
      </c>
      <c r="N42" s="70">
        <f>N43+N47+N49+N51</f>
        <v>9411.3999999999978</v>
      </c>
      <c r="O42" s="51">
        <f>O43+O47+O49+O51</f>
        <v>8651.9</v>
      </c>
      <c r="P42" s="48">
        <f t="shared" si="0"/>
        <v>0</v>
      </c>
    </row>
    <row r="43" spans="2:16" ht="62.25" customHeight="1" x14ac:dyDescent="0.2">
      <c r="B43" s="5">
        <f t="shared" si="1"/>
        <v>29</v>
      </c>
      <c r="C43" s="17">
        <v>0</v>
      </c>
      <c r="D43" s="7" t="s">
        <v>0</v>
      </c>
      <c r="E43" s="7" t="s">
        <v>19</v>
      </c>
      <c r="F43" s="7" t="s">
        <v>22</v>
      </c>
      <c r="G43" s="7" t="s">
        <v>36</v>
      </c>
      <c r="H43" s="7" t="s">
        <v>8</v>
      </c>
      <c r="I43" s="7" t="s">
        <v>10</v>
      </c>
      <c r="J43" s="7" t="s">
        <v>20</v>
      </c>
      <c r="K43" s="37" t="s">
        <v>153</v>
      </c>
      <c r="L43" s="70">
        <f>L44+L45</f>
        <v>5462.2</v>
      </c>
      <c r="M43" s="70">
        <f>M44+M45</f>
        <v>5713.35</v>
      </c>
      <c r="N43" s="70">
        <f>N44+N45</f>
        <v>5941.9</v>
      </c>
      <c r="O43" s="51">
        <f>O44+O45</f>
        <v>5462.2</v>
      </c>
      <c r="P43" s="48">
        <f t="shared" si="0"/>
        <v>0</v>
      </c>
    </row>
    <row r="44" spans="2:16" ht="96" customHeight="1" x14ac:dyDescent="0.2">
      <c r="B44" s="5">
        <f t="shared" si="1"/>
        <v>30</v>
      </c>
      <c r="C44" s="17">
        <v>163</v>
      </c>
      <c r="D44" s="8" t="s">
        <v>0</v>
      </c>
      <c r="E44" s="8" t="s">
        <v>19</v>
      </c>
      <c r="F44" s="8" t="s">
        <v>22</v>
      </c>
      <c r="G44" s="8" t="s">
        <v>39</v>
      </c>
      <c r="H44" s="14" t="s">
        <v>22</v>
      </c>
      <c r="I44" s="8" t="s">
        <v>10</v>
      </c>
      <c r="J44" s="8" t="s">
        <v>20</v>
      </c>
      <c r="K44" s="38" t="s">
        <v>154</v>
      </c>
      <c r="L44" s="73">
        <v>3852.9</v>
      </c>
      <c r="M44" s="73">
        <v>4030.1</v>
      </c>
      <c r="N44" s="73">
        <v>4191.3</v>
      </c>
      <c r="O44" s="53">
        <v>3852.9</v>
      </c>
      <c r="P44" s="48">
        <f t="shared" si="0"/>
        <v>0</v>
      </c>
    </row>
    <row r="45" spans="2:16" ht="81.75" customHeight="1" x14ac:dyDescent="0.2">
      <c r="B45" s="5">
        <f t="shared" si="1"/>
        <v>31</v>
      </c>
      <c r="C45" s="17">
        <v>9</v>
      </c>
      <c r="D45" s="8" t="s">
        <v>0</v>
      </c>
      <c r="E45" s="8" t="s">
        <v>19</v>
      </c>
      <c r="F45" s="8" t="s">
        <v>22</v>
      </c>
      <c r="G45" s="8" t="s">
        <v>39</v>
      </c>
      <c r="H45" s="14" t="s">
        <v>26</v>
      </c>
      <c r="I45" s="8" t="s">
        <v>10</v>
      </c>
      <c r="J45" s="8" t="s">
        <v>20</v>
      </c>
      <c r="K45" s="38" t="s">
        <v>155</v>
      </c>
      <c r="L45" s="73">
        <v>1609.3</v>
      </c>
      <c r="M45" s="73">
        <v>1683.25</v>
      </c>
      <c r="N45" s="74">
        <v>1750.6</v>
      </c>
      <c r="O45" s="53">
        <v>1609.3</v>
      </c>
      <c r="P45" s="48">
        <f t="shared" si="0"/>
        <v>0</v>
      </c>
    </row>
    <row r="46" spans="2:16" ht="114.75" hidden="1" customHeight="1" x14ac:dyDescent="0.2">
      <c r="B46" s="5">
        <f t="shared" si="1"/>
        <v>32</v>
      </c>
      <c r="C46" s="17">
        <v>551</v>
      </c>
      <c r="D46" s="7" t="s">
        <v>0</v>
      </c>
      <c r="E46" s="7" t="s">
        <v>19</v>
      </c>
      <c r="F46" s="7" t="s">
        <v>22</v>
      </c>
      <c r="G46" s="7" t="s">
        <v>39</v>
      </c>
      <c r="H46" s="7" t="s">
        <v>26</v>
      </c>
      <c r="I46" s="7" t="s">
        <v>10</v>
      </c>
      <c r="J46" s="7" t="s">
        <v>20</v>
      </c>
      <c r="K46" s="37"/>
      <c r="L46" s="70"/>
      <c r="M46" s="70"/>
      <c r="N46" s="71"/>
      <c r="O46" s="51"/>
      <c r="P46" s="48">
        <f t="shared" si="0"/>
        <v>0</v>
      </c>
    </row>
    <row r="47" spans="2:16" ht="77.25" customHeight="1" x14ac:dyDescent="0.2">
      <c r="B47" s="5">
        <f t="shared" si="1"/>
        <v>33</v>
      </c>
      <c r="C47" s="17">
        <v>0</v>
      </c>
      <c r="D47" s="7" t="s">
        <v>0</v>
      </c>
      <c r="E47" s="7" t="s">
        <v>19</v>
      </c>
      <c r="F47" s="7" t="s">
        <v>22</v>
      </c>
      <c r="G47" s="7" t="s">
        <v>21</v>
      </c>
      <c r="H47" s="7" t="s">
        <v>8</v>
      </c>
      <c r="I47" s="7" t="s">
        <v>10</v>
      </c>
      <c r="J47" s="7" t="s">
        <v>20</v>
      </c>
      <c r="K47" s="37" t="s">
        <v>156</v>
      </c>
      <c r="L47" s="70">
        <f>L48</f>
        <v>2578.3000000000002</v>
      </c>
      <c r="M47" s="70">
        <f>M48</f>
        <v>2696.9</v>
      </c>
      <c r="N47" s="70">
        <f>N48</f>
        <v>2804.7</v>
      </c>
      <c r="O47" s="51">
        <f>O48</f>
        <v>2578.3000000000002</v>
      </c>
      <c r="P47" s="48">
        <f t="shared" si="0"/>
        <v>0</v>
      </c>
    </row>
    <row r="48" spans="2:16" ht="80.25" customHeight="1" x14ac:dyDescent="0.2">
      <c r="B48" s="5">
        <f t="shared" si="1"/>
        <v>34</v>
      </c>
      <c r="C48" s="22">
        <v>163</v>
      </c>
      <c r="D48" s="8" t="s">
        <v>0</v>
      </c>
      <c r="E48" s="8" t="s">
        <v>19</v>
      </c>
      <c r="F48" s="8" t="s">
        <v>22</v>
      </c>
      <c r="G48" s="8" t="s">
        <v>55</v>
      </c>
      <c r="H48" s="8" t="s">
        <v>22</v>
      </c>
      <c r="I48" s="8" t="s">
        <v>10</v>
      </c>
      <c r="J48" s="8" t="s">
        <v>20</v>
      </c>
      <c r="K48" s="38" t="s">
        <v>157</v>
      </c>
      <c r="L48" s="70">
        <v>2578.3000000000002</v>
      </c>
      <c r="M48" s="70">
        <v>2696.9</v>
      </c>
      <c r="N48" s="71">
        <v>2804.7</v>
      </c>
      <c r="O48" s="51">
        <v>2578.3000000000002</v>
      </c>
      <c r="P48" s="48">
        <f t="shared" si="0"/>
        <v>0</v>
      </c>
    </row>
    <row r="49" spans="2:16" ht="75.75" customHeight="1" x14ac:dyDescent="0.2">
      <c r="B49" s="5">
        <f t="shared" si="1"/>
        <v>35</v>
      </c>
      <c r="C49" s="17">
        <v>0</v>
      </c>
      <c r="D49" s="7" t="s">
        <v>0</v>
      </c>
      <c r="E49" s="7" t="s">
        <v>19</v>
      </c>
      <c r="F49" s="7" t="s">
        <v>22</v>
      </c>
      <c r="G49" s="7" t="s">
        <v>23</v>
      </c>
      <c r="H49" s="7" t="s">
        <v>22</v>
      </c>
      <c r="I49" s="7" t="s">
        <v>10</v>
      </c>
      <c r="J49" s="7" t="s">
        <v>20</v>
      </c>
      <c r="K49" s="37" t="s">
        <v>158</v>
      </c>
      <c r="L49" s="70">
        <f>L50</f>
        <v>113.9</v>
      </c>
      <c r="M49" s="70">
        <f>M50</f>
        <v>119.1</v>
      </c>
      <c r="N49" s="70">
        <f>N50</f>
        <v>123.8</v>
      </c>
      <c r="O49" s="51">
        <f>O50</f>
        <v>113.9</v>
      </c>
      <c r="P49" s="48">
        <f t="shared" si="0"/>
        <v>0</v>
      </c>
    </row>
    <row r="50" spans="2:16" ht="62.25" customHeight="1" x14ac:dyDescent="0.2">
      <c r="B50" s="5">
        <f t="shared" si="1"/>
        <v>36</v>
      </c>
      <c r="C50" s="22">
        <v>163</v>
      </c>
      <c r="D50" s="8" t="s">
        <v>0</v>
      </c>
      <c r="E50" s="8" t="s">
        <v>19</v>
      </c>
      <c r="F50" s="8" t="s">
        <v>22</v>
      </c>
      <c r="G50" s="8" t="s">
        <v>117</v>
      </c>
      <c r="H50" s="8" t="s">
        <v>22</v>
      </c>
      <c r="I50" s="8" t="s">
        <v>10</v>
      </c>
      <c r="J50" s="8" t="s">
        <v>20</v>
      </c>
      <c r="K50" s="38" t="s">
        <v>159</v>
      </c>
      <c r="L50" s="70">
        <v>113.9</v>
      </c>
      <c r="M50" s="70">
        <v>119.1</v>
      </c>
      <c r="N50" s="71">
        <v>123.8</v>
      </c>
      <c r="O50" s="51">
        <v>113.9</v>
      </c>
      <c r="P50" s="48">
        <f t="shared" si="0"/>
        <v>0</v>
      </c>
    </row>
    <row r="51" spans="2:16" ht="48" customHeight="1" x14ac:dyDescent="0.2">
      <c r="B51" s="5">
        <f t="shared" si="1"/>
        <v>37</v>
      </c>
      <c r="C51" s="17">
        <v>0</v>
      </c>
      <c r="D51" s="7" t="s">
        <v>0</v>
      </c>
      <c r="E51" s="7" t="s">
        <v>19</v>
      </c>
      <c r="F51" s="7" t="s">
        <v>22</v>
      </c>
      <c r="G51" s="7" t="s">
        <v>43</v>
      </c>
      <c r="H51" s="7" t="s">
        <v>8</v>
      </c>
      <c r="I51" s="7" t="s">
        <v>10</v>
      </c>
      <c r="J51" s="7" t="s">
        <v>20</v>
      </c>
      <c r="K51" s="37" t="s">
        <v>160</v>
      </c>
      <c r="L51" s="70">
        <f>L52</f>
        <v>497.5</v>
      </c>
      <c r="M51" s="70">
        <f>M52</f>
        <v>520.20000000000005</v>
      </c>
      <c r="N51" s="70">
        <f>N52</f>
        <v>541</v>
      </c>
      <c r="O51" s="51">
        <f>O52</f>
        <v>497.5</v>
      </c>
      <c r="P51" s="48">
        <f t="shared" si="0"/>
        <v>0</v>
      </c>
    </row>
    <row r="52" spans="2:16" ht="31.5" customHeight="1" x14ac:dyDescent="0.2">
      <c r="B52" s="5">
        <f t="shared" si="1"/>
        <v>38</v>
      </c>
      <c r="C52" s="22">
        <v>163</v>
      </c>
      <c r="D52" s="8" t="s">
        <v>0</v>
      </c>
      <c r="E52" s="8" t="s">
        <v>19</v>
      </c>
      <c r="F52" s="8" t="s">
        <v>22</v>
      </c>
      <c r="G52" s="8" t="s">
        <v>56</v>
      </c>
      <c r="H52" s="8" t="s">
        <v>22</v>
      </c>
      <c r="I52" s="8" t="s">
        <v>10</v>
      </c>
      <c r="J52" s="8" t="s">
        <v>20</v>
      </c>
      <c r="K52" s="38" t="s">
        <v>161</v>
      </c>
      <c r="L52" s="70">
        <v>497.5</v>
      </c>
      <c r="M52" s="70">
        <v>520.20000000000005</v>
      </c>
      <c r="N52" s="71">
        <v>541</v>
      </c>
      <c r="O52" s="51">
        <v>497.5</v>
      </c>
      <c r="P52" s="48">
        <f t="shared" si="0"/>
        <v>0</v>
      </c>
    </row>
    <row r="53" spans="2:16" ht="1.5" hidden="1" customHeight="1" x14ac:dyDescent="0.2">
      <c r="B53" s="5">
        <f t="shared" si="1"/>
        <v>39</v>
      </c>
      <c r="C53" s="17">
        <v>0</v>
      </c>
      <c r="D53" s="7" t="s">
        <v>0</v>
      </c>
      <c r="E53" s="7" t="s">
        <v>19</v>
      </c>
      <c r="F53" s="7" t="s">
        <v>16</v>
      </c>
      <c r="G53" s="7" t="s">
        <v>9</v>
      </c>
      <c r="H53" s="7" t="s">
        <v>8</v>
      </c>
      <c r="I53" s="7" t="s">
        <v>10</v>
      </c>
      <c r="J53" s="7" t="s">
        <v>20</v>
      </c>
      <c r="K53" s="37"/>
      <c r="L53" s="70">
        <f t="shared" ref="L53:O54" si="3">L54</f>
        <v>0</v>
      </c>
      <c r="M53" s="70">
        <f t="shared" si="3"/>
        <v>0</v>
      </c>
      <c r="N53" s="70">
        <f t="shared" si="3"/>
        <v>0</v>
      </c>
      <c r="O53" s="51">
        <f t="shared" si="3"/>
        <v>0</v>
      </c>
      <c r="P53" s="48">
        <f t="shared" si="0"/>
        <v>0</v>
      </c>
    </row>
    <row r="54" spans="2:16" ht="66" hidden="1" customHeight="1" x14ac:dyDescent="0.2">
      <c r="B54" s="5">
        <f t="shared" si="1"/>
        <v>40</v>
      </c>
      <c r="C54" s="17">
        <v>0</v>
      </c>
      <c r="D54" s="7" t="s">
        <v>0</v>
      </c>
      <c r="E54" s="7" t="s">
        <v>19</v>
      </c>
      <c r="F54" s="7" t="s">
        <v>16</v>
      </c>
      <c r="G54" s="7" t="s">
        <v>36</v>
      </c>
      <c r="H54" s="7" t="s">
        <v>8</v>
      </c>
      <c r="I54" s="7" t="s">
        <v>10</v>
      </c>
      <c r="J54" s="7" t="s">
        <v>20</v>
      </c>
      <c r="K54" s="37"/>
      <c r="L54" s="70">
        <f t="shared" si="3"/>
        <v>0</v>
      </c>
      <c r="M54" s="70">
        <f t="shared" si="3"/>
        <v>0</v>
      </c>
      <c r="N54" s="70">
        <f t="shared" si="3"/>
        <v>0</v>
      </c>
      <c r="O54" s="51">
        <f t="shared" si="3"/>
        <v>0</v>
      </c>
      <c r="P54" s="48">
        <f t="shared" si="0"/>
        <v>0</v>
      </c>
    </row>
    <row r="55" spans="2:16" ht="84.75" hidden="1" customHeight="1" x14ac:dyDescent="0.2">
      <c r="B55" s="5">
        <f t="shared" si="1"/>
        <v>41</v>
      </c>
      <c r="C55" s="17">
        <v>163</v>
      </c>
      <c r="D55" s="7" t="s">
        <v>0</v>
      </c>
      <c r="E55" s="7" t="s">
        <v>19</v>
      </c>
      <c r="F55" s="7" t="s">
        <v>16</v>
      </c>
      <c r="G55" s="7" t="s">
        <v>41</v>
      </c>
      <c r="H55" s="7" t="s">
        <v>22</v>
      </c>
      <c r="I55" s="7" t="s">
        <v>10</v>
      </c>
      <c r="J55" s="7" t="s">
        <v>20</v>
      </c>
      <c r="K55" s="37"/>
      <c r="L55" s="70"/>
      <c r="M55" s="70"/>
      <c r="N55" s="71"/>
      <c r="O55" s="51"/>
      <c r="P55" s="48">
        <f t="shared" si="0"/>
        <v>0</v>
      </c>
    </row>
    <row r="56" spans="2:16" ht="35.25" customHeight="1" x14ac:dyDescent="0.2">
      <c r="B56" s="5">
        <f t="shared" si="1"/>
        <v>42</v>
      </c>
      <c r="C56" s="17">
        <v>0</v>
      </c>
      <c r="D56" s="7" t="s">
        <v>0</v>
      </c>
      <c r="E56" s="7" t="s">
        <v>19</v>
      </c>
      <c r="F56" s="7" t="s">
        <v>16</v>
      </c>
      <c r="G56" s="7" t="s">
        <v>9</v>
      </c>
      <c r="H56" s="7" t="s">
        <v>8</v>
      </c>
      <c r="I56" s="7" t="s">
        <v>10</v>
      </c>
      <c r="J56" s="7" t="s">
        <v>20</v>
      </c>
      <c r="K56" s="37" t="s">
        <v>162</v>
      </c>
      <c r="L56" s="70">
        <f t="shared" ref="L56:O57" si="4">L57</f>
        <v>0</v>
      </c>
      <c r="M56" s="70">
        <f t="shared" si="4"/>
        <v>0</v>
      </c>
      <c r="N56" s="70">
        <f t="shared" si="4"/>
        <v>0</v>
      </c>
      <c r="O56" s="51">
        <f t="shared" si="4"/>
        <v>0</v>
      </c>
      <c r="P56" s="48">
        <f t="shared" si="0"/>
        <v>0</v>
      </c>
    </row>
    <row r="57" spans="2:16" ht="47.25" customHeight="1" x14ac:dyDescent="0.2">
      <c r="B57" s="5">
        <f t="shared" si="1"/>
        <v>43</v>
      </c>
      <c r="C57" s="17">
        <v>0</v>
      </c>
      <c r="D57" s="7" t="s">
        <v>0</v>
      </c>
      <c r="E57" s="7" t="s">
        <v>19</v>
      </c>
      <c r="F57" s="7" t="s">
        <v>16</v>
      </c>
      <c r="G57" s="7" t="s">
        <v>36</v>
      </c>
      <c r="H57" s="7" t="s">
        <v>8</v>
      </c>
      <c r="I57" s="7" t="s">
        <v>10</v>
      </c>
      <c r="J57" s="7" t="s">
        <v>20</v>
      </c>
      <c r="K57" s="37" t="s">
        <v>163</v>
      </c>
      <c r="L57" s="70">
        <f t="shared" si="4"/>
        <v>0</v>
      </c>
      <c r="M57" s="70">
        <f t="shared" si="4"/>
        <v>0</v>
      </c>
      <c r="N57" s="70">
        <f t="shared" si="4"/>
        <v>0</v>
      </c>
      <c r="O57" s="51">
        <f t="shared" si="4"/>
        <v>0</v>
      </c>
      <c r="P57" s="48">
        <f t="shared" si="0"/>
        <v>0</v>
      </c>
    </row>
    <row r="58" spans="2:16" ht="49.5" customHeight="1" x14ac:dyDescent="0.2">
      <c r="B58" s="5">
        <f t="shared" si="1"/>
        <v>44</v>
      </c>
      <c r="C58" s="22">
        <v>163</v>
      </c>
      <c r="D58" s="8" t="s">
        <v>0</v>
      </c>
      <c r="E58" s="8" t="s">
        <v>19</v>
      </c>
      <c r="F58" s="8" t="s">
        <v>16</v>
      </c>
      <c r="G58" s="8" t="s">
        <v>41</v>
      </c>
      <c r="H58" s="8" t="s">
        <v>22</v>
      </c>
      <c r="I58" s="8" t="s">
        <v>10</v>
      </c>
      <c r="J58" s="8" t="s">
        <v>20</v>
      </c>
      <c r="K58" s="38" t="s">
        <v>164</v>
      </c>
      <c r="L58" s="70">
        <v>0</v>
      </c>
      <c r="M58" s="70">
        <v>0</v>
      </c>
      <c r="N58" s="71">
        <v>0</v>
      </c>
      <c r="O58" s="51">
        <v>0</v>
      </c>
      <c r="P58" s="48">
        <f t="shared" si="0"/>
        <v>0</v>
      </c>
    </row>
    <row r="59" spans="2:16" ht="79.5" customHeight="1" x14ac:dyDescent="0.2">
      <c r="B59" s="5">
        <f t="shared" si="1"/>
        <v>45</v>
      </c>
      <c r="C59" s="17">
        <v>0</v>
      </c>
      <c r="D59" s="7" t="s">
        <v>0</v>
      </c>
      <c r="E59" s="7" t="s">
        <v>19</v>
      </c>
      <c r="F59" s="7" t="s">
        <v>17</v>
      </c>
      <c r="G59" s="7" t="s">
        <v>9</v>
      </c>
      <c r="H59" s="7" t="s">
        <v>8</v>
      </c>
      <c r="I59" s="7" t="s">
        <v>10</v>
      </c>
      <c r="J59" s="7" t="s">
        <v>20</v>
      </c>
      <c r="K59" s="37" t="s">
        <v>165</v>
      </c>
      <c r="L59" s="70">
        <f t="shared" ref="L59:O60" si="5">L60</f>
        <v>97.2</v>
      </c>
      <c r="M59" s="70">
        <f t="shared" si="5"/>
        <v>8.1</v>
      </c>
      <c r="N59" s="70">
        <f t="shared" si="5"/>
        <v>0</v>
      </c>
      <c r="O59" s="51">
        <f t="shared" si="5"/>
        <v>97.2</v>
      </c>
      <c r="P59" s="48">
        <f t="shared" si="0"/>
        <v>0</v>
      </c>
    </row>
    <row r="60" spans="2:16" ht="78" customHeight="1" x14ac:dyDescent="0.2">
      <c r="B60" s="5">
        <f t="shared" si="1"/>
        <v>46</v>
      </c>
      <c r="C60" s="17">
        <v>0</v>
      </c>
      <c r="D60" s="7" t="s">
        <v>0</v>
      </c>
      <c r="E60" s="7" t="s">
        <v>19</v>
      </c>
      <c r="F60" s="7" t="s">
        <v>17</v>
      </c>
      <c r="G60" s="7" t="s">
        <v>44</v>
      </c>
      <c r="H60" s="7" t="s">
        <v>8</v>
      </c>
      <c r="I60" s="7" t="s">
        <v>10</v>
      </c>
      <c r="J60" s="7" t="s">
        <v>20</v>
      </c>
      <c r="K60" s="37" t="s">
        <v>166</v>
      </c>
      <c r="L60" s="70">
        <f t="shared" si="5"/>
        <v>97.2</v>
      </c>
      <c r="M60" s="70">
        <f t="shared" si="5"/>
        <v>8.1</v>
      </c>
      <c r="N60" s="70">
        <f t="shared" si="5"/>
        <v>0</v>
      </c>
      <c r="O60" s="51">
        <f t="shared" si="5"/>
        <v>97.2</v>
      </c>
      <c r="P60" s="48">
        <f t="shared" si="0"/>
        <v>0</v>
      </c>
    </row>
    <row r="61" spans="2:16" ht="76.5" customHeight="1" x14ac:dyDescent="0.2">
      <c r="B61" s="5">
        <f t="shared" si="1"/>
        <v>47</v>
      </c>
      <c r="C61" s="22">
        <v>163</v>
      </c>
      <c r="D61" s="8" t="s">
        <v>0</v>
      </c>
      <c r="E61" s="8" t="s">
        <v>19</v>
      </c>
      <c r="F61" s="8" t="s">
        <v>17</v>
      </c>
      <c r="G61" s="8" t="s">
        <v>57</v>
      </c>
      <c r="H61" s="8" t="s">
        <v>22</v>
      </c>
      <c r="I61" s="8" t="s">
        <v>10</v>
      </c>
      <c r="J61" s="8" t="s">
        <v>20</v>
      </c>
      <c r="K61" s="38" t="s">
        <v>167</v>
      </c>
      <c r="L61" s="70">
        <v>97.2</v>
      </c>
      <c r="M61" s="70">
        <v>8.1</v>
      </c>
      <c r="N61" s="71">
        <v>0</v>
      </c>
      <c r="O61" s="51">
        <v>97.2</v>
      </c>
      <c r="P61" s="48">
        <f t="shared" si="0"/>
        <v>0</v>
      </c>
    </row>
    <row r="62" spans="2:16" ht="28.5" x14ac:dyDescent="0.2">
      <c r="B62" s="5">
        <f t="shared" si="1"/>
        <v>48</v>
      </c>
      <c r="C62" s="17">
        <v>48</v>
      </c>
      <c r="D62" s="18" t="s">
        <v>0</v>
      </c>
      <c r="E62" s="18" t="s">
        <v>24</v>
      </c>
      <c r="F62" s="18" t="s">
        <v>8</v>
      </c>
      <c r="G62" s="18" t="s">
        <v>9</v>
      </c>
      <c r="H62" s="18" t="s">
        <v>8</v>
      </c>
      <c r="I62" s="18" t="s">
        <v>10</v>
      </c>
      <c r="J62" s="18" t="s">
        <v>9</v>
      </c>
      <c r="K62" s="33" t="s">
        <v>168</v>
      </c>
      <c r="L62" s="69">
        <f>L63</f>
        <v>217.10000000000002</v>
      </c>
      <c r="M62" s="69">
        <f>M63</f>
        <v>217.10000000000002</v>
      </c>
      <c r="N62" s="69">
        <f>N63</f>
        <v>217.10000000000002</v>
      </c>
      <c r="O62" s="50">
        <f>O63</f>
        <v>217.10000000000002</v>
      </c>
      <c r="P62" s="48">
        <f t="shared" si="0"/>
        <v>0</v>
      </c>
    </row>
    <row r="63" spans="2:16" ht="15.75" x14ac:dyDescent="0.2">
      <c r="B63" s="5">
        <f t="shared" si="1"/>
        <v>49</v>
      </c>
      <c r="C63" s="17">
        <v>148</v>
      </c>
      <c r="D63" s="19" t="s">
        <v>0</v>
      </c>
      <c r="E63" s="19" t="s">
        <v>24</v>
      </c>
      <c r="F63" s="19" t="s">
        <v>12</v>
      </c>
      <c r="G63" s="19" t="s">
        <v>9</v>
      </c>
      <c r="H63" s="19" t="s">
        <v>12</v>
      </c>
      <c r="I63" s="19" t="s">
        <v>10</v>
      </c>
      <c r="J63" s="19" t="s">
        <v>20</v>
      </c>
      <c r="K63" s="35" t="s">
        <v>169</v>
      </c>
      <c r="L63" s="70">
        <f>L64+L65</f>
        <v>217.10000000000002</v>
      </c>
      <c r="M63" s="70">
        <f>M64+M65</f>
        <v>217.10000000000002</v>
      </c>
      <c r="N63" s="70">
        <f>N64+N65</f>
        <v>217.10000000000002</v>
      </c>
      <c r="O63" s="51">
        <f>O64+O65</f>
        <v>217.10000000000002</v>
      </c>
      <c r="P63" s="48">
        <f t="shared" si="0"/>
        <v>0</v>
      </c>
    </row>
    <row r="64" spans="2:16" ht="30" x14ac:dyDescent="0.2">
      <c r="B64" s="5">
        <f t="shared" si="1"/>
        <v>50</v>
      </c>
      <c r="C64" s="17">
        <v>48</v>
      </c>
      <c r="D64" s="19" t="s">
        <v>0</v>
      </c>
      <c r="E64" s="19" t="s">
        <v>24</v>
      </c>
      <c r="F64" s="19" t="s">
        <v>12</v>
      </c>
      <c r="G64" s="19" t="s">
        <v>36</v>
      </c>
      <c r="H64" s="19" t="s">
        <v>12</v>
      </c>
      <c r="I64" s="19" t="s">
        <v>10</v>
      </c>
      <c r="J64" s="19" t="s">
        <v>20</v>
      </c>
      <c r="K64" s="35" t="s">
        <v>170</v>
      </c>
      <c r="L64" s="75">
        <v>37.799999999999997</v>
      </c>
      <c r="M64" s="75">
        <v>37.799999999999997</v>
      </c>
      <c r="N64" s="75">
        <v>37.799999999999997</v>
      </c>
      <c r="O64" s="54">
        <v>37.799999999999997</v>
      </c>
      <c r="P64" s="48">
        <f t="shared" si="0"/>
        <v>0</v>
      </c>
    </row>
    <row r="65" spans="2:16" ht="30" x14ac:dyDescent="0.2">
      <c r="B65" s="5">
        <f t="shared" si="1"/>
        <v>51</v>
      </c>
      <c r="C65" s="23">
        <v>148</v>
      </c>
      <c r="D65" s="24" t="s">
        <v>0</v>
      </c>
      <c r="E65" s="24" t="s">
        <v>24</v>
      </c>
      <c r="F65" s="24" t="s">
        <v>12</v>
      </c>
      <c r="G65" s="24" t="s">
        <v>44</v>
      </c>
      <c r="H65" s="24" t="s">
        <v>12</v>
      </c>
      <c r="I65" s="24" t="s">
        <v>10</v>
      </c>
      <c r="J65" s="24" t="s">
        <v>20</v>
      </c>
      <c r="K65" s="39" t="s">
        <v>171</v>
      </c>
      <c r="L65" s="76">
        <f>L66+L67</f>
        <v>179.3</v>
      </c>
      <c r="M65" s="76">
        <f>M66+M67</f>
        <v>179.3</v>
      </c>
      <c r="N65" s="76">
        <f>N66+N67</f>
        <v>179.3</v>
      </c>
      <c r="O65" s="55">
        <f>O66+O67</f>
        <v>179.3</v>
      </c>
      <c r="P65" s="48">
        <f t="shared" si="0"/>
        <v>0</v>
      </c>
    </row>
    <row r="66" spans="2:16" ht="15.75" x14ac:dyDescent="0.2">
      <c r="B66" s="5">
        <f t="shared" si="1"/>
        <v>52</v>
      </c>
      <c r="C66" s="17">
        <v>48</v>
      </c>
      <c r="D66" s="19" t="s">
        <v>0</v>
      </c>
      <c r="E66" s="19" t="s">
        <v>24</v>
      </c>
      <c r="F66" s="19" t="s">
        <v>12</v>
      </c>
      <c r="G66" s="19" t="s">
        <v>113</v>
      </c>
      <c r="H66" s="19" t="s">
        <v>12</v>
      </c>
      <c r="I66" s="19" t="s">
        <v>10</v>
      </c>
      <c r="J66" s="19" t="s">
        <v>20</v>
      </c>
      <c r="K66" s="35" t="s">
        <v>172</v>
      </c>
      <c r="L66" s="75">
        <v>72.2</v>
      </c>
      <c r="M66" s="75">
        <v>72.2</v>
      </c>
      <c r="N66" s="75">
        <v>72.2</v>
      </c>
      <c r="O66" s="54">
        <v>72.2</v>
      </c>
      <c r="P66" s="48">
        <f t="shared" si="0"/>
        <v>0</v>
      </c>
    </row>
    <row r="67" spans="2:16" ht="15.75" x14ac:dyDescent="0.2">
      <c r="B67" s="5">
        <f t="shared" si="1"/>
        <v>53</v>
      </c>
      <c r="C67" s="17">
        <v>48</v>
      </c>
      <c r="D67" s="19" t="s">
        <v>0</v>
      </c>
      <c r="E67" s="19" t="s">
        <v>24</v>
      </c>
      <c r="F67" s="19" t="s">
        <v>12</v>
      </c>
      <c r="G67" s="19" t="s">
        <v>119</v>
      </c>
      <c r="H67" s="19" t="s">
        <v>12</v>
      </c>
      <c r="I67" s="19" t="s">
        <v>10</v>
      </c>
      <c r="J67" s="19" t="s">
        <v>20</v>
      </c>
      <c r="K67" s="35" t="s">
        <v>173</v>
      </c>
      <c r="L67" s="75">
        <v>107.1</v>
      </c>
      <c r="M67" s="75">
        <v>107.1</v>
      </c>
      <c r="N67" s="75">
        <v>107.1</v>
      </c>
      <c r="O67" s="54">
        <v>107.1</v>
      </c>
      <c r="P67" s="48">
        <f t="shared" si="0"/>
        <v>0</v>
      </c>
    </row>
    <row r="68" spans="2:16" ht="33.75" customHeight="1" x14ac:dyDescent="0.2">
      <c r="B68" s="5">
        <f t="shared" si="1"/>
        <v>54</v>
      </c>
      <c r="C68" s="17">
        <v>0</v>
      </c>
      <c r="D68" s="6" t="s">
        <v>0</v>
      </c>
      <c r="E68" s="6" t="s">
        <v>26</v>
      </c>
      <c r="F68" s="6" t="s">
        <v>8</v>
      </c>
      <c r="G68" s="6" t="s">
        <v>9</v>
      </c>
      <c r="H68" s="6" t="s">
        <v>8</v>
      </c>
      <c r="I68" s="6" t="s">
        <v>10</v>
      </c>
      <c r="J68" s="6" t="s">
        <v>9</v>
      </c>
      <c r="K68" s="30" t="s">
        <v>174</v>
      </c>
      <c r="L68" s="69">
        <f>L69+L73</f>
        <v>1527.463</v>
      </c>
      <c r="M68" s="69">
        <f>M69+M73</f>
        <v>1527.5059999999999</v>
      </c>
      <c r="N68" s="69">
        <f>N69+N73</f>
        <v>1527.5508499999999</v>
      </c>
      <c r="O68" s="50">
        <f>O69+O73</f>
        <v>1527.463</v>
      </c>
      <c r="P68" s="48">
        <f t="shared" si="0"/>
        <v>0</v>
      </c>
    </row>
    <row r="69" spans="2:16" ht="18.75" customHeight="1" x14ac:dyDescent="0.2">
      <c r="B69" s="5">
        <f t="shared" si="1"/>
        <v>55</v>
      </c>
      <c r="C69" s="17">
        <v>0</v>
      </c>
      <c r="D69" s="7" t="s">
        <v>0</v>
      </c>
      <c r="E69" s="7" t="s">
        <v>26</v>
      </c>
      <c r="F69" s="7" t="s">
        <v>12</v>
      </c>
      <c r="G69" s="7" t="s">
        <v>9</v>
      </c>
      <c r="H69" s="7" t="s">
        <v>8</v>
      </c>
      <c r="I69" s="7" t="s">
        <v>10</v>
      </c>
      <c r="J69" s="7" t="s">
        <v>27</v>
      </c>
      <c r="K69" s="34" t="s">
        <v>175</v>
      </c>
      <c r="L69" s="70">
        <f>L70</f>
        <v>1526.463</v>
      </c>
      <c r="M69" s="70">
        <f>M70</f>
        <v>1526.463</v>
      </c>
      <c r="N69" s="70">
        <f>N70</f>
        <v>1526.463</v>
      </c>
      <c r="O69" s="51">
        <f>O70</f>
        <v>1526.463</v>
      </c>
      <c r="P69" s="48">
        <f t="shared" si="0"/>
        <v>0</v>
      </c>
    </row>
    <row r="70" spans="2:16" ht="15.75" x14ac:dyDescent="0.2">
      <c r="B70" s="5">
        <f t="shared" si="1"/>
        <v>56</v>
      </c>
      <c r="C70" s="17">
        <v>0</v>
      </c>
      <c r="D70" s="7" t="s">
        <v>0</v>
      </c>
      <c r="E70" s="7" t="s">
        <v>26</v>
      </c>
      <c r="F70" s="7" t="s">
        <v>12</v>
      </c>
      <c r="G70" s="7" t="s">
        <v>28</v>
      </c>
      <c r="H70" s="7" t="s">
        <v>8</v>
      </c>
      <c r="I70" s="7" t="s">
        <v>10</v>
      </c>
      <c r="J70" s="7" t="s">
        <v>27</v>
      </c>
      <c r="K70" s="34" t="s">
        <v>176</v>
      </c>
      <c r="L70" s="70">
        <f>L72+L71</f>
        <v>1526.463</v>
      </c>
      <c r="M70" s="70">
        <f>M72+M71</f>
        <v>1526.463</v>
      </c>
      <c r="N70" s="70">
        <f>N72+N71</f>
        <v>1526.463</v>
      </c>
      <c r="O70" s="51">
        <f>O72+O71</f>
        <v>1526.463</v>
      </c>
      <c r="P70" s="48">
        <f t="shared" si="0"/>
        <v>0</v>
      </c>
    </row>
    <row r="71" spans="2:16" ht="45" x14ac:dyDescent="0.2">
      <c r="B71" s="5">
        <f t="shared" si="1"/>
        <v>57</v>
      </c>
      <c r="C71" s="22">
        <v>9</v>
      </c>
      <c r="D71" s="8" t="s">
        <v>0</v>
      </c>
      <c r="E71" s="8" t="s">
        <v>26</v>
      </c>
      <c r="F71" s="8" t="s">
        <v>12</v>
      </c>
      <c r="G71" s="8" t="s">
        <v>58</v>
      </c>
      <c r="H71" s="8" t="s">
        <v>22</v>
      </c>
      <c r="I71" s="8" t="s">
        <v>10</v>
      </c>
      <c r="J71" s="8" t="s">
        <v>27</v>
      </c>
      <c r="K71" s="36" t="s">
        <v>177</v>
      </c>
      <c r="L71" s="70">
        <v>561.46299999999997</v>
      </c>
      <c r="M71" s="70">
        <v>561.46299999999997</v>
      </c>
      <c r="N71" s="70">
        <v>561.46299999999997</v>
      </c>
      <c r="O71" s="51">
        <v>561.46299999999997</v>
      </c>
      <c r="P71" s="48">
        <f t="shared" si="0"/>
        <v>0</v>
      </c>
    </row>
    <row r="72" spans="2:16" ht="45" x14ac:dyDescent="0.2">
      <c r="B72" s="5">
        <f t="shared" si="1"/>
        <v>58</v>
      </c>
      <c r="C72" s="22">
        <v>58</v>
      </c>
      <c r="D72" s="8" t="s">
        <v>0</v>
      </c>
      <c r="E72" s="8" t="s">
        <v>26</v>
      </c>
      <c r="F72" s="8" t="s">
        <v>12</v>
      </c>
      <c r="G72" s="8" t="s">
        <v>58</v>
      </c>
      <c r="H72" s="8" t="s">
        <v>22</v>
      </c>
      <c r="I72" s="8" t="s">
        <v>10</v>
      </c>
      <c r="J72" s="8" t="s">
        <v>27</v>
      </c>
      <c r="K72" s="36" t="s">
        <v>177</v>
      </c>
      <c r="L72" s="70">
        <v>965</v>
      </c>
      <c r="M72" s="70">
        <v>965</v>
      </c>
      <c r="N72" s="70">
        <v>965</v>
      </c>
      <c r="O72" s="51">
        <v>965</v>
      </c>
      <c r="P72" s="48">
        <f t="shared" si="0"/>
        <v>0</v>
      </c>
    </row>
    <row r="73" spans="2:16" ht="15.75" x14ac:dyDescent="0.2">
      <c r="B73" s="5">
        <f t="shared" si="1"/>
        <v>59</v>
      </c>
      <c r="C73" s="17">
        <v>0</v>
      </c>
      <c r="D73" s="7" t="s">
        <v>0</v>
      </c>
      <c r="E73" s="7" t="s">
        <v>26</v>
      </c>
      <c r="F73" s="7" t="s">
        <v>14</v>
      </c>
      <c r="G73" s="7" t="s">
        <v>9</v>
      </c>
      <c r="H73" s="7" t="s">
        <v>8</v>
      </c>
      <c r="I73" s="7" t="s">
        <v>10</v>
      </c>
      <c r="J73" s="7" t="s">
        <v>27</v>
      </c>
      <c r="K73" s="36" t="s">
        <v>178</v>
      </c>
      <c r="L73" s="70">
        <f>L74</f>
        <v>1</v>
      </c>
      <c r="M73" s="70">
        <f t="shared" ref="L73:O74" si="6">M74</f>
        <v>1.0429999999999999</v>
      </c>
      <c r="N73" s="70">
        <f t="shared" si="6"/>
        <v>1.08785</v>
      </c>
      <c r="O73" s="51">
        <f>O74</f>
        <v>1</v>
      </c>
      <c r="P73" s="48">
        <f t="shared" si="0"/>
        <v>0</v>
      </c>
    </row>
    <row r="74" spans="2:16" ht="15.75" x14ac:dyDescent="0.2">
      <c r="B74" s="5">
        <f t="shared" si="1"/>
        <v>60</v>
      </c>
      <c r="C74" s="17">
        <v>0</v>
      </c>
      <c r="D74" s="7" t="s">
        <v>0</v>
      </c>
      <c r="E74" s="7" t="s">
        <v>26</v>
      </c>
      <c r="F74" s="7" t="s">
        <v>14</v>
      </c>
      <c r="G74" s="7" t="s">
        <v>28</v>
      </c>
      <c r="H74" s="7" t="s">
        <v>8</v>
      </c>
      <c r="I74" s="7" t="s">
        <v>10</v>
      </c>
      <c r="J74" s="7" t="s">
        <v>27</v>
      </c>
      <c r="K74" s="34" t="s">
        <v>179</v>
      </c>
      <c r="L74" s="70">
        <f t="shared" si="6"/>
        <v>1</v>
      </c>
      <c r="M74" s="70">
        <f t="shared" si="6"/>
        <v>1.0429999999999999</v>
      </c>
      <c r="N74" s="70">
        <f t="shared" si="6"/>
        <v>1.08785</v>
      </c>
      <c r="O74" s="51">
        <f t="shared" si="6"/>
        <v>1</v>
      </c>
      <c r="P74" s="48">
        <f t="shared" si="0"/>
        <v>0</v>
      </c>
    </row>
    <row r="75" spans="2:16" ht="30" x14ac:dyDescent="0.2">
      <c r="B75" s="5">
        <f t="shared" si="1"/>
        <v>61</v>
      </c>
      <c r="C75" s="22">
        <v>9</v>
      </c>
      <c r="D75" s="8" t="s">
        <v>0</v>
      </c>
      <c r="E75" s="8" t="s">
        <v>26</v>
      </c>
      <c r="F75" s="8" t="s">
        <v>14</v>
      </c>
      <c r="G75" s="8" t="s">
        <v>58</v>
      </c>
      <c r="H75" s="8" t="s">
        <v>22</v>
      </c>
      <c r="I75" s="8" t="s">
        <v>10</v>
      </c>
      <c r="J75" s="8" t="s">
        <v>27</v>
      </c>
      <c r="K75" s="36" t="s">
        <v>180</v>
      </c>
      <c r="L75" s="70">
        <v>1</v>
      </c>
      <c r="M75" s="70">
        <v>1.0429999999999999</v>
      </c>
      <c r="N75" s="70">
        <v>1.08785</v>
      </c>
      <c r="O75" s="51">
        <v>1</v>
      </c>
      <c r="P75" s="48">
        <f t="shared" si="0"/>
        <v>0</v>
      </c>
    </row>
    <row r="76" spans="2:16" ht="31.5" customHeight="1" x14ac:dyDescent="0.2">
      <c r="B76" s="5">
        <f t="shared" si="1"/>
        <v>62</v>
      </c>
      <c r="C76" s="17">
        <v>0</v>
      </c>
      <c r="D76" s="18" t="s">
        <v>0</v>
      </c>
      <c r="E76" s="18" t="s">
        <v>30</v>
      </c>
      <c r="F76" s="18" t="s">
        <v>8</v>
      </c>
      <c r="G76" s="18" t="s">
        <v>9</v>
      </c>
      <c r="H76" s="18" t="s">
        <v>8</v>
      </c>
      <c r="I76" s="18" t="s">
        <v>10</v>
      </c>
      <c r="J76" s="18" t="s">
        <v>9</v>
      </c>
      <c r="K76" s="33" t="s">
        <v>181</v>
      </c>
      <c r="L76" s="69">
        <f>L78+L81+L83</f>
        <v>744.27</v>
      </c>
      <c r="M76" s="69">
        <f>M78+M81+M83</f>
        <v>744.27</v>
      </c>
      <c r="N76" s="69">
        <f>N78+N81+N83</f>
        <v>100</v>
      </c>
      <c r="O76" s="50">
        <f>O78+O81+O83</f>
        <v>744.27</v>
      </c>
      <c r="P76" s="48">
        <f t="shared" si="0"/>
        <v>0</v>
      </c>
    </row>
    <row r="77" spans="2:16" ht="30" x14ac:dyDescent="0.2">
      <c r="B77" s="5">
        <f t="shared" si="1"/>
        <v>63</v>
      </c>
      <c r="C77" s="17">
        <v>0</v>
      </c>
      <c r="D77" s="19" t="s">
        <v>0</v>
      </c>
      <c r="E77" s="19" t="s">
        <v>30</v>
      </c>
      <c r="F77" s="19" t="s">
        <v>18</v>
      </c>
      <c r="G77" s="19" t="s">
        <v>9</v>
      </c>
      <c r="H77" s="19" t="s">
        <v>8</v>
      </c>
      <c r="I77" s="19" t="s">
        <v>10</v>
      </c>
      <c r="J77" s="19" t="s">
        <v>31</v>
      </c>
      <c r="K77" s="35" t="s">
        <v>182</v>
      </c>
      <c r="L77" s="70">
        <f>L78+L81</f>
        <v>220.8</v>
      </c>
      <c r="M77" s="70">
        <f>M78+M81</f>
        <v>220.8</v>
      </c>
      <c r="N77" s="70">
        <f>N78+N81</f>
        <v>100</v>
      </c>
      <c r="O77" s="51">
        <f>O78+O81</f>
        <v>220.8</v>
      </c>
      <c r="P77" s="48">
        <f t="shared" si="0"/>
        <v>0</v>
      </c>
    </row>
    <row r="78" spans="2:16" ht="30" x14ac:dyDescent="0.2">
      <c r="B78" s="5">
        <f t="shared" si="1"/>
        <v>64</v>
      </c>
      <c r="C78" s="17">
        <v>0</v>
      </c>
      <c r="D78" s="7" t="s">
        <v>0</v>
      </c>
      <c r="E78" s="7" t="s">
        <v>30</v>
      </c>
      <c r="F78" s="7" t="s">
        <v>18</v>
      </c>
      <c r="G78" s="7" t="s">
        <v>36</v>
      </c>
      <c r="H78" s="7" t="s">
        <v>8</v>
      </c>
      <c r="I78" s="7" t="s">
        <v>10</v>
      </c>
      <c r="J78" s="7" t="s">
        <v>31</v>
      </c>
      <c r="K78" s="34" t="s">
        <v>183</v>
      </c>
      <c r="L78" s="70">
        <f>L79+L80</f>
        <v>100</v>
      </c>
      <c r="M78" s="70">
        <f>M79+M80</f>
        <v>100</v>
      </c>
      <c r="N78" s="70">
        <f>N79+N80</f>
        <v>100</v>
      </c>
      <c r="O78" s="51">
        <f>O79+O80</f>
        <v>100</v>
      </c>
      <c r="P78" s="48">
        <f t="shared" si="0"/>
        <v>0</v>
      </c>
    </row>
    <row r="79" spans="2:16" ht="63.75" customHeight="1" x14ac:dyDescent="0.2">
      <c r="B79" s="5">
        <f t="shared" si="1"/>
        <v>65</v>
      </c>
      <c r="C79" s="22">
        <v>163</v>
      </c>
      <c r="D79" s="8" t="s">
        <v>0</v>
      </c>
      <c r="E79" s="8" t="s">
        <v>30</v>
      </c>
      <c r="F79" s="8" t="s">
        <v>18</v>
      </c>
      <c r="G79" s="8" t="s">
        <v>39</v>
      </c>
      <c r="H79" s="8" t="s">
        <v>22</v>
      </c>
      <c r="I79" s="8" t="s">
        <v>10</v>
      </c>
      <c r="J79" s="8" t="s">
        <v>31</v>
      </c>
      <c r="K79" s="36" t="s">
        <v>184</v>
      </c>
      <c r="L79" s="70">
        <v>50</v>
      </c>
      <c r="M79" s="70">
        <v>50</v>
      </c>
      <c r="N79" s="71">
        <v>50</v>
      </c>
      <c r="O79" s="51">
        <v>50</v>
      </c>
      <c r="P79" s="48">
        <f t="shared" si="0"/>
        <v>0</v>
      </c>
    </row>
    <row r="80" spans="2:16" ht="48.75" customHeight="1" x14ac:dyDescent="0.2">
      <c r="B80" s="5">
        <f t="shared" si="1"/>
        <v>66</v>
      </c>
      <c r="C80" s="22">
        <v>9</v>
      </c>
      <c r="D80" s="8" t="s">
        <v>0</v>
      </c>
      <c r="E80" s="8" t="s">
        <v>30</v>
      </c>
      <c r="F80" s="8" t="s">
        <v>18</v>
      </c>
      <c r="G80" s="8" t="s">
        <v>39</v>
      </c>
      <c r="H80" s="8" t="s">
        <v>26</v>
      </c>
      <c r="I80" s="8" t="s">
        <v>10</v>
      </c>
      <c r="J80" s="8" t="s">
        <v>31</v>
      </c>
      <c r="K80" s="36" t="s">
        <v>185</v>
      </c>
      <c r="L80" s="70">
        <v>50</v>
      </c>
      <c r="M80" s="70">
        <v>50</v>
      </c>
      <c r="N80" s="71">
        <v>50</v>
      </c>
      <c r="O80" s="51">
        <v>50</v>
      </c>
      <c r="P80" s="48">
        <f t="shared" ref="P80:P139" si="7">L80-O80</f>
        <v>0</v>
      </c>
    </row>
    <row r="81" spans="2:18" ht="47.25" customHeight="1" x14ac:dyDescent="0.2">
      <c r="B81" s="5">
        <f t="shared" ref="B81:B144" si="8">B80+1</f>
        <v>67</v>
      </c>
      <c r="C81" s="17">
        <v>0</v>
      </c>
      <c r="D81" s="7" t="s">
        <v>0</v>
      </c>
      <c r="E81" s="7" t="s">
        <v>30</v>
      </c>
      <c r="F81" s="7" t="s">
        <v>18</v>
      </c>
      <c r="G81" s="7" t="s">
        <v>21</v>
      </c>
      <c r="H81" s="7" t="s">
        <v>8</v>
      </c>
      <c r="I81" s="7" t="s">
        <v>10</v>
      </c>
      <c r="J81" s="7" t="s">
        <v>31</v>
      </c>
      <c r="K81" s="34" t="s">
        <v>186</v>
      </c>
      <c r="L81" s="70">
        <f>L82</f>
        <v>120.8</v>
      </c>
      <c r="M81" s="70">
        <f>M82</f>
        <v>120.8</v>
      </c>
      <c r="N81" s="70">
        <f>N82</f>
        <v>0</v>
      </c>
      <c r="O81" s="51">
        <f>O82</f>
        <v>120.8</v>
      </c>
      <c r="P81" s="48">
        <f t="shared" si="7"/>
        <v>0</v>
      </c>
    </row>
    <row r="82" spans="2:18" ht="45.75" customHeight="1" x14ac:dyDescent="0.2">
      <c r="B82" s="5">
        <f t="shared" si="8"/>
        <v>68</v>
      </c>
      <c r="C82" s="22">
        <v>163</v>
      </c>
      <c r="D82" s="8" t="s">
        <v>0</v>
      </c>
      <c r="E82" s="8" t="s">
        <v>30</v>
      </c>
      <c r="F82" s="8" t="s">
        <v>18</v>
      </c>
      <c r="G82" s="8" t="s">
        <v>55</v>
      </c>
      <c r="H82" s="8" t="s">
        <v>22</v>
      </c>
      <c r="I82" s="8" t="s">
        <v>10</v>
      </c>
      <c r="J82" s="8" t="s">
        <v>31</v>
      </c>
      <c r="K82" s="36" t="s">
        <v>187</v>
      </c>
      <c r="L82" s="73">
        <v>120.8</v>
      </c>
      <c r="M82" s="73">
        <v>120.8</v>
      </c>
      <c r="N82" s="74">
        <v>0</v>
      </c>
      <c r="O82" s="53">
        <v>120.8</v>
      </c>
      <c r="P82" s="48">
        <f t="shared" si="7"/>
        <v>0</v>
      </c>
    </row>
    <row r="83" spans="2:18" ht="33" customHeight="1" x14ac:dyDescent="0.2">
      <c r="B83" s="5">
        <f t="shared" si="8"/>
        <v>69</v>
      </c>
      <c r="C83" s="17">
        <v>0</v>
      </c>
      <c r="D83" s="7" t="s">
        <v>0</v>
      </c>
      <c r="E83" s="7" t="s">
        <v>30</v>
      </c>
      <c r="F83" s="7" t="s">
        <v>26</v>
      </c>
      <c r="G83" s="7" t="s">
        <v>9</v>
      </c>
      <c r="H83" s="7" t="s">
        <v>8</v>
      </c>
      <c r="I83" s="7" t="s">
        <v>10</v>
      </c>
      <c r="J83" s="7" t="s">
        <v>9</v>
      </c>
      <c r="K83" s="34" t="s">
        <v>188</v>
      </c>
      <c r="L83" s="70">
        <f>L84</f>
        <v>523.47</v>
      </c>
      <c r="M83" s="70">
        <f>M84</f>
        <v>523.47</v>
      </c>
      <c r="N83" s="70">
        <f>N84</f>
        <v>0</v>
      </c>
      <c r="O83" s="51">
        <f>O84</f>
        <v>523.47</v>
      </c>
      <c r="P83" s="48">
        <f t="shared" si="7"/>
        <v>0</v>
      </c>
    </row>
    <row r="84" spans="2:18" ht="48" customHeight="1" x14ac:dyDescent="0.2">
      <c r="B84" s="5">
        <f t="shared" si="8"/>
        <v>70</v>
      </c>
      <c r="C84" s="22">
        <v>163</v>
      </c>
      <c r="D84" s="8" t="s">
        <v>0</v>
      </c>
      <c r="E84" s="8" t="s">
        <v>30</v>
      </c>
      <c r="F84" s="8" t="s">
        <v>26</v>
      </c>
      <c r="G84" s="8" t="s">
        <v>38</v>
      </c>
      <c r="H84" s="8" t="s">
        <v>22</v>
      </c>
      <c r="I84" s="8" t="s">
        <v>10</v>
      </c>
      <c r="J84" s="8" t="s">
        <v>118</v>
      </c>
      <c r="K84" s="36" t="s">
        <v>189</v>
      </c>
      <c r="L84" s="73">
        <v>523.47</v>
      </c>
      <c r="M84" s="73">
        <v>523.47</v>
      </c>
      <c r="N84" s="73">
        <v>0</v>
      </c>
      <c r="O84" s="53">
        <v>523.47</v>
      </c>
      <c r="P84" s="48">
        <f t="shared" si="7"/>
        <v>0</v>
      </c>
    </row>
    <row r="85" spans="2:18" ht="15.75" x14ac:dyDescent="0.2">
      <c r="B85" s="5">
        <f t="shared" si="8"/>
        <v>71</v>
      </c>
      <c r="C85" s="17">
        <v>0</v>
      </c>
      <c r="D85" s="6" t="s">
        <v>0</v>
      </c>
      <c r="E85" s="6" t="s">
        <v>34</v>
      </c>
      <c r="F85" s="6" t="s">
        <v>8</v>
      </c>
      <c r="G85" s="6" t="s">
        <v>9</v>
      </c>
      <c r="H85" s="6" t="s">
        <v>8</v>
      </c>
      <c r="I85" s="6" t="s">
        <v>10</v>
      </c>
      <c r="J85" s="6" t="s">
        <v>9</v>
      </c>
      <c r="K85" s="30" t="s">
        <v>190</v>
      </c>
      <c r="L85" s="69">
        <f>L86+L114</f>
        <v>2275.777</v>
      </c>
      <c r="M85" s="69">
        <f>M86+M114</f>
        <v>2299.0370000000003</v>
      </c>
      <c r="N85" s="69">
        <f>N86+N114</f>
        <v>2324.2671499999997</v>
      </c>
      <c r="O85" s="50">
        <f>O86+O114</f>
        <v>2275.777</v>
      </c>
      <c r="P85" s="48">
        <f t="shared" si="7"/>
        <v>0</v>
      </c>
      <c r="Q85" s="11"/>
      <c r="R85" s="11"/>
    </row>
    <row r="86" spans="2:18" ht="32.25" customHeight="1" x14ac:dyDescent="0.2">
      <c r="B86" s="5">
        <f t="shared" si="8"/>
        <v>72</v>
      </c>
      <c r="C86" s="17">
        <v>0</v>
      </c>
      <c r="D86" s="19" t="s">
        <v>0</v>
      </c>
      <c r="E86" s="19" t="s">
        <v>34</v>
      </c>
      <c r="F86" s="19" t="s">
        <v>12</v>
      </c>
      <c r="G86" s="19" t="s">
        <v>9</v>
      </c>
      <c r="H86" s="19" t="s">
        <v>12</v>
      </c>
      <c r="I86" s="19" t="s">
        <v>10</v>
      </c>
      <c r="J86" s="19" t="s">
        <v>33</v>
      </c>
      <c r="K86" s="35" t="s">
        <v>191</v>
      </c>
      <c r="L86" s="77">
        <f>L87+L90+L93+L96+L99+L101+L103+L105+L107+L110</f>
        <v>498.02</v>
      </c>
      <c r="M86" s="77">
        <f>M87+M90+M93+M96+M99+M101+M103+M105+M107+M110</f>
        <v>498.02</v>
      </c>
      <c r="N86" s="77">
        <f>N87+N90+N93+N96+N99+N101+N103+N105+N107+N110</f>
        <v>498.02</v>
      </c>
      <c r="O86" s="56">
        <f>O87+O90+O93+O96+O99+O101+O103+O105+O107+O110</f>
        <v>498.02</v>
      </c>
      <c r="P86" s="48">
        <f t="shared" si="7"/>
        <v>0</v>
      </c>
      <c r="Q86" s="11"/>
      <c r="R86" s="11"/>
    </row>
    <row r="87" spans="2:18" ht="63" customHeight="1" x14ac:dyDescent="0.2">
      <c r="B87" s="5">
        <f t="shared" si="8"/>
        <v>73</v>
      </c>
      <c r="C87" s="17">
        <v>0</v>
      </c>
      <c r="D87" s="20" t="s">
        <v>0</v>
      </c>
      <c r="E87" s="20" t="s">
        <v>34</v>
      </c>
      <c r="F87" s="20" t="s">
        <v>12</v>
      </c>
      <c r="G87" s="20" t="s">
        <v>38</v>
      </c>
      <c r="H87" s="20" t="s">
        <v>12</v>
      </c>
      <c r="I87" s="20" t="s">
        <v>10</v>
      </c>
      <c r="J87" s="20" t="s">
        <v>33</v>
      </c>
      <c r="K87" s="40" t="s">
        <v>192</v>
      </c>
      <c r="L87" s="78">
        <f>L89+L88</f>
        <v>31.25</v>
      </c>
      <c r="M87" s="78">
        <f>M89+M88</f>
        <v>31.25</v>
      </c>
      <c r="N87" s="78">
        <f>N89+N88</f>
        <v>31.25</v>
      </c>
      <c r="O87" s="57">
        <f>O89+O88</f>
        <v>31.25</v>
      </c>
      <c r="P87" s="48">
        <f t="shared" si="7"/>
        <v>0</v>
      </c>
      <c r="Q87" s="11"/>
      <c r="R87" s="12"/>
    </row>
    <row r="88" spans="2:18" ht="83.25" customHeight="1" x14ac:dyDescent="0.2">
      <c r="B88" s="5">
        <f t="shared" si="8"/>
        <v>74</v>
      </c>
      <c r="C88" s="17">
        <v>6</v>
      </c>
      <c r="D88" s="19" t="s">
        <v>0</v>
      </c>
      <c r="E88" s="19" t="s">
        <v>34</v>
      </c>
      <c r="F88" s="19" t="s">
        <v>12</v>
      </c>
      <c r="G88" s="19" t="s">
        <v>46</v>
      </c>
      <c r="H88" s="19" t="s">
        <v>12</v>
      </c>
      <c r="I88" s="19" t="s">
        <v>10</v>
      </c>
      <c r="J88" s="19" t="s">
        <v>33</v>
      </c>
      <c r="K88" s="35" t="s">
        <v>193</v>
      </c>
      <c r="L88" s="77">
        <v>10.75</v>
      </c>
      <c r="M88" s="77">
        <v>10.75</v>
      </c>
      <c r="N88" s="77">
        <v>10.75</v>
      </c>
      <c r="O88" s="58">
        <v>10.75</v>
      </c>
      <c r="P88" s="48">
        <f t="shared" si="7"/>
        <v>0</v>
      </c>
      <c r="Q88" s="11"/>
      <c r="R88" s="12"/>
    </row>
    <row r="89" spans="2:18" ht="86.25" customHeight="1" x14ac:dyDescent="0.2">
      <c r="B89" s="5">
        <f t="shared" si="8"/>
        <v>75</v>
      </c>
      <c r="C89" s="17">
        <v>439</v>
      </c>
      <c r="D89" s="19" t="s">
        <v>0</v>
      </c>
      <c r="E89" s="19" t="s">
        <v>34</v>
      </c>
      <c r="F89" s="19" t="s">
        <v>12</v>
      </c>
      <c r="G89" s="19" t="s">
        <v>46</v>
      </c>
      <c r="H89" s="19" t="s">
        <v>12</v>
      </c>
      <c r="I89" s="19" t="s">
        <v>10</v>
      </c>
      <c r="J89" s="19" t="s">
        <v>33</v>
      </c>
      <c r="K89" s="35" t="s">
        <v>193</v>
      </c>
      <c r="L89" s="77">
        <v>20.5</v>
      </c>
      <c r="M89" s="77">
        <v>20.5</v>
      </c>
      <c r="N89" s="77">
        <v>20.5</v>
      </c>
      <c r="O89" s="56">
        <v>20.5</v>
      </c>
      <c r="P89" s="48">
        <f t="shared" si="7"/>
        <v>0</v>
      </c>
      <c r="Q89" s="11"/>
      <c r="R89" s="12"/>
    </row>
    <row r="90" spans="2:18" ht="78" customHeight="1" x14ac:dyDescent="0.2">
      <c r="B90" s="5">
        <f t="shared" si="8"/>
        <v>76</v>
      </c>
      <c r="C90" s="17">
        <v>0</v>
      </c>
      <c r="D90" s="20" t="s">
        <v>0</v>
      </c>
      <c r="E90" s="20" t="s">
        <v>34</v>
      </c>
      <c r="F90" s="20" t="s">
        <v>12</v>
      </c>
      <c r="G90" s="20" t="s">
        <v>29</v>
      </c>
      <c r="H90" s="20" t="s">
        <v>12</v>
      </c>
      <c r="I90" s="20" t="s">
        <v>10</v>
      </c>
      <c r="J90" s="20" t="s">
        <v>33</v>
      </c>
      <c r="K90" s="40" t="s">
        <v>194</v>
      </c>
      <c r="L90" s="78">
        <f>L91+L92</f>
        <v>85.67</v>
      </c>
      <c r="M90" s="78">
        <f>M91+M92</f>
        <v>85.67</v>
      </c>
      <c r="N90" s="78">
        <f>N91+N92</f>
        <v>85.67</v>
      </c>
      <c r="O90" s="57">
        <f>O91+O92</f>
        <v>85.67</v>
      </c>
      <c r="P90" s="48">
        <f t="shared" si="7"/>
        <v>0</v>
      </c>
      <c r="Q90" s="11"/>
      <c r="R90" s="12"/>
    </row>
    <row r="91" spans="2:18" ht="94.5" customHeight="1" x14ac:dyDescent="0.2">
      <c r="B91" s="5">
        <f t="shared" si="8"/>
        <v>77</v>
      </c>
      <c r="C91" s="17">
        <v>6</v>
      </c>
      <c r="D91" s="19" t="s">
        <v>0</v>
      </c>
      <c r="E91" s="19" t="s">
        <v>34</v>
      </c>
      <c r="F91" s="19" t="s">
        <v>12</v>
      </c>
      <c r="G91" s="19" t="s">
        <v>90</v>
      </c>
      <c r="H91" s="19" t="s">
        <v>12</v>
      </c>
      <c r="I91" s="19" t="s">
        <v>10</v>
      </c>
      <c r="J91" s="19" t="s">
        <v>33</v>
      </c>
      <c r="K91" s="35" t="s">
        <v>195</v>
      </c>
      <c r="L91" s="77">
        <v>3.77</v>
      </c>
      <c r="M91" s="77">
        <v>3.77</v>
      </c>
      <c r="N91" s="77">
        <v>3.77</v>
      </c>
      <c r="O91" s="56">
        <v>3.77</v>
      </c>
      <c r="P91" s="48">
        <f t="shared" si="7"/>
        <v>0</v>
      </c>
      <c r="Q91" s="11"/>
      <c r="R91" s="12"/>
    </row>
    <row r="92" spans="2:18" ht="102" customHeight="1" x14ac:dyDescent="0.2">
      <c r="B92" s="5">
        <f t="shared" si="8"/>
        <v>78</v>
      </c>
      <c r="C92" s="17">
        <v>439</v>
      </c>
      <c r="D92" s="19" t="s">
        <v>0</v>
      </c>
      <c r="E92" s="19" t="s">
        <v>34</v>
      </c>
      <c r="F92" s="19" t="s">
        <v>12</v>
      </c>
      <c r="G92" s="19" t="s">
        <v>90</v>
      </c>
      <c r="H92" s="19" t="s">
        <v>12</v>
      </c>
      <c r="I92" s="19" t="s">
        <v>10</v>
      </c>
      <c r="J92" s="19" t="s">
        <v>33</v>
      </c>
      <c r="K92" s="35" t="s">
        <v>195</v>
      </c>
      <c r="L92" s="77">
        <v>81.900000000000006</v>
      </c>
      <c r="M92" s="77">
        <v>81.900000000000006</v>
      </c>
      <c r="N92" s="77">
        <v>81.900000000000006</v>
      </c>
      <c r="O92" s="56">
        <v>81.900000000000006</v>
      </c>
      <c r="P92" s="48">
        <f t="shared" si="7"/>
        <v>0</v>
      </c>
      <c r="Q92" s="11"/>
      <c r="R92" s="12"/>
    </row>
    <row r="93" spans="2:18" ht="58.5" customHeight="1" x14ac:dyDescent="0.2">
      <c r="B93" s="5">
        <f t="shared" si="8"/>
        <v>79</v>
      </c>
      <c r="C93" s="17">
        <v>0</v>
      </c>
      <c r="D93" s="20" t="s">
        <v>0</v>
      </c>
      <c r="E93" s="20" t="s">
        <v>34</v>
      </c>
      <c r="F93" s="20" t="s">
        <v>12</v>
      </c>
      <c r="G93" s="20" t="s">
        <v>43</v>
      </c>
      <c r="H93" s="20" t="s">
        <v>12</v>
      </c>
      <c r="I93" s="20" t="s">
        <v>10</v>
      </c>
      <c r="J93" s="20" t="s">
        <v>33</v>
      </c>
      <c r="K93" s="40" t="s">
        <v>196</v>
      </c>
      <c r="L93" s="78">
        <f>L94+L95</f>
        <v>20.8</v>
      </c>
      <c r="M93" s="78">
        <f>M94+M95</f>
        <v>20.8</v>
      </c>
      <c r="N93" s="78">
        <f>N94+N95</f>
        <v>20.8</v>
      </c>
      <c r="O93" s="57">
        <f>O94+O95</f>
        <v>20.8</v>
      </c>
      <c r="P93" s="48">
        <f t="shared" si="7"/>
        <v>0</v>
      </c>
      <c r="Q93" s="11"/>
      <c r="R93" s="12"/>
    </row>
    <row r="94" spans="2:18" ht="77.25" customHeight="1" x14ac:dyDescent="0.2">
      <c r="B94" s="5">
        <f t="shared" si="8"/>
        <v>80</v>
      </c>
      <c r="C94" s="17">
        <v>6</v>
      </c>
      <c r="D94" s="19" t="s">
        <v>0</v>
      </c>
      <c r="E94" s="19" t="s">
        <v>34</v>
      </c>
      <c r="F94" s="19" t="s">
        <v>12</v>
      </c>
      <c r="G94" s="19" t="s">
        <v>91</v>
      </c>
      <c r="H94" s="19" t="s">
        <v>12</v>
      </c>
      <c r="I94" s="19" t="s">
        <v>10</v>
      </c>
      <c r="J94" s="19" t="s">
        <v>33</v>
      </c>
      <c r="K94" s="35" t="s">
        <v>197</v>
      </c>
      <c r="L94" s="77">
        <v>1</v>
      </c>
      <c r="M94" s="77">
        <v>1</v>
      </c>
      <c r="N94" s="77">
        <v>1</v>
      </c>
      <c r="O94" s="56">
        <v>1</v>
      </c>
      <c r="P94" s="48">
        <f t="shared" si="7"/>
        <v>0</v>
      </c>
      <c r="Q94" s="11"/>
      <c r="R94" s="12"/>
    </row>
    <row r="95" spans="2:18" ht="77.25" customHeight="1" x14ac:dyDescent="0.2">
      <c r="B95" s="5">
        <f t="shared" si="8"/>
        <v>81</v>
      </c>
      <c r="C95" s="17">
        <v>439</v>
      </c>
      <c r="D95" s="19" t="s">
        <v>0</v>
      </c>
      <c r="E95" s="19" t="s">
        <v>34</v>
      </c>
      <c r="F95" s="19" t="s">
        <v>12</v>
      </c>
      <c r="G95" s="19" t="s">
        <v>91</v>
      </c>
      <c r="H95" s="19" t="s">
        <v>12</v>
      </c>
      <c r="I95" s="19" t="s">
        <v>10</v>
      </c>
      <c r="J95" s="19" t="s">
        <v>33</v>
      </c>
      <c r="K95" s="35" t="s">
        <v>197</v>
      </c>
      <c r="L95" s="77">
        <v>19.8</v>
      </c>
      <c r="M95" s="77">
        <v>19.8</v>
      </c>
      <c r="N95" s="77">
        <v>19.8</v>
      </c>
      <c r="O95" s="56">
        <v>19.8</v>
      </c>
      <c r="P95" s="48">
        <f t="shared" si="7"/>
        <v>0</v>
      </c>
      <c r="Q95" s="11"/>
      <c r="R95" s="12"/>
    </row>
    <row r="96" spans="2:18" ht="71.25" x14ac:dyDescent="0.2">
      <c r="B96" s="5">
        <f t="shared" si="8"/>
        <v>82</v>
      </c>
      <c r="C96" s="17">
        <v>0</v>
      </c>
      <c r="D96" s="20" t="s">
        <v>0</v>
      </c>
      <c r="E96" s="20" t="s">
        <v>34</v>
      </c>
      <c r="F96" s="20" t="s">
        <v>12</v>
      </c>
      <c r="G96" s="20" t="s">
        <v>92</v>
      </c>
      <c r="H96" s="20" t="s">
        <v>12</v>
      </c>
      <c r="I96" s="20" t="s">
        <v>10</v>
      </c>
      <c r="J96" s="20" t="s">
        <v>33</v>
      </c>
      <c r="K96" s="40" t="s">
        <v>198</v>
      </c>
      <c r="L96" s="78">
        <f>L98+L97</f>
        <v>48.5</v>
      </c>
      <c r="M96" s="78">
        <f>M98+M97</f>
        <v>48.5</v>
      </c>
      <c r="N96" s="78">
        <f>N98+N97</f>
        <v>48.5</v>
      </c>
      <c r="O96" s="59">
        <f>O98+O97</f>
        <v>48.5</v>
      </c>
      <c r="P96" s="48">
        <f t="shared" si="7"/>
        <v>0</v>
      </c>
      <c r="Q96" s="11"/>
      <c r="R96" s="12"/>
    </row>
    <row r="97" spans="2:18" ht="90" x14ac:dyDescent="0.2">
      <c r="B97" s="5">
        <f t="shared" si="8"/>
        <v>83</v>
      </c>
      <c r="C97" s="17">
        <v>31</v>
      </c>
      <c r="D97" s="19" t="s">
        <v>0</v>
      </c>
      <c r="E97" s="19" t="s">
        <v>34</v>
      </c>
      <c r="F97" s="19" t="s">
        <v>12</v>
      </c>
      <c r="G97" s="19" t="s">
        <v>93</v>
      </c>
      <c r="H97" s="19" t="s">
        <v>12</v>
      </c>
      <c r="I97" s="19" t="s">
        <v>10</v>
      </c>
      <c r="J97" s="19" t="s">
        <v>33</v>
      </c>
      <c r="K97" s="35" t="s">
        <v>199</v>
      </c>
      <c r="L97" s="79">
        <v>13.5</v>
      </c>
      <c r="M97" s="79">
        <v>13.5</v>
      </c>
      <c r="N97" s="79">
        <v>13.5</v>
      </c>
      <c r="O97" s="60">
        <v>13.5</v>
      </c>
      <c r="P97" s="48">
        <f t="shared" si="7"/>
        <v>0</v>
      </c>
      <c r="Q97" s="11"/>
      <c r="R97" s="12"/>
    </row>
    <row r="98" spans="2:18" ht="90" x14ac:dyDescent="0.2">
      <c r="B98" s="5">
        <f t="shared" si="8"/>
        <v>84</v>
      </c>
      <c r="C98" s="17">
        <v>439</v>
      </c>
      <c r="D98" s="19" t="s">
        <v>0</v>
      </c>
      <c r="E98" s="19" t="s">
        <v>34</v>
      </c>
      <c r="F98" s="19" t="s">
        <v>12</v>
      </c>
      <c r="G98" s="19" t="s">
        <v>93</v>
      </c>
      <c r="H98" s="19" t="s">
        <v>12</v>
      </c>
      <c r="I98" s="19" t="s">
        <v>10</v>
      </c>
      <c r="J98" s="19" t="s">
        <v>33</v>
      </c>
      <c r="K98" s="35" t="s">
        <v>199</v>
      </c>
      <c r="L98" s="77">
        <v>35</v>
      </c>
      <c r="M98" s="77">
        <v>35</v>
      </c>
      <c r="N98" s="77">
        <v>35</v>
      </c>
      <c r="O98" s="56">
        <v>35</v>
      </c>
      <c r="P98" s="48">
        <f t="shared" si="7"/>
        <v>0</v>
      </c>
      <c r="Q98" s="11"/>
      <c r="R98" s="12"/>
    </row>
    <row r="99" spans="2:18" ht="75.75" customHeight="1" x14ac:dyDescent="0.2">
      <c r="B99" s="5">
        <f t="shared" si="8"/>
        <v>85</v>
      </c>
      <c r="C99" s="17">
        <v>0</v>
      </c>
      <c r="D99" s="20" t="s">
        <v>0</v>
      </c>
      <c r="E99" s="20" t="s">
        <v>34</v>
      </c>
      <c r="F99" s="20" t="s">
        <v>12</v>
      </c>
      <c r="G99" s="20" t="s">
        <v>27</v>
      </c>
      <c r="H99" s="20" t="s">
        <v>12</v>
      </c>
      <c r="I99" s="20" t="s">
        <v>10</v>
      </c>
      <c r="J99" s="20" t="s">
        <v>33</v>
      </c>
      <c r="K99" s="40" t="s">
        <v>200</v>
      </c>
      <c r="L99" s="78">
        <f>L100</f>
        <v>4.25</v>
      </c>
      <c r="M99" s="78">
        <f>M100</f>
        <v>4.25</v>
      </c>
      <c r="N99" s="78">
        <f>N100</f>
        <v>4.25</v>
      </c>
      <c r="O99" s="57">
        <f>O100</f>
        <v>4.25</v>
      </c>
      <c r="P99" s="48">
        <f t="shared" si="7"/>
        <v>0</v>
      </c>
      <c r="Q99" s="11"/>
      <c r="R99" s="12"/>
    </row>
    <row r="100" spans="2:18" ht="81" customHeight="1" x14ac:dyDescent="0.2">
      <c r="B100" s="5">
        <f t="shared" si="8"/>
        <v>86</v>
      </c>
      <c r="C100" s="17">
        <v>439</v>
      </c>
      <c r="D100" s="19" t="s">
        <v>0</v>
      </c>
      <c r="E100" s="19" t="s">
        <v>34</v>
      </c>
      <c r="F100" s="19" t="s">
        <v>12</v>
      </c>
      <c r="G100" s="19" t="s">
        <v>94</v>
      </c>
      <c r="H100" s="19" t="s">
        <v>12</v>
      </c>
      <c r="I100" s="19" t="s">
        <v>10</v>
      </c>
      <c r="J100" s="19" t="s">
        <v>33</v>
      </c>
      <c r="K100" s="35" t="s">
        <v>201</v>
      </c>
      <c r="L100" s="77">
        <v>4.25</v>
      </c>
      <c r="M100" s="77">
        <v>4.25</v>
      </c>
      <c r="N100" s="77">
        <v>4.25</v>
      </c>
      <c r="O100" s="56">
        <v>4.25</v>
      </c>
      <c r="P100" s="48">
        <f t="shared" si="7"/>
        <v>0</v>
      </c>
      <c r="Q100" s="11"/>
      <c r="R100" s="12"/>
    </row>
    <row r="101" spans="2:18" ht="80.25" customHeight="1" x14ac:dyDescent="0.2">
      <c r="B101" s="5">
        <f t="shared" si="8"/>
        <v>87</v>
      </c>
      <c r="C101" s="17">
        <v>0</v>
      </c>
      <c r="D101" s="20" t="s">
        <v>0</v>
      </c>
      <c r="E101" s="20" t="s">
        <v>34</v>
      </c>
      <c r="F101" s="20" t="s">
        <v>12</v>
      </c>
      <c r="G101" s="20" t="s">
        <v>33</v>
      </c>
      <c r="H101" s="20" t="s">
        <v>12</v>
      </c>
      <c r="I101" s="20" t="s">
        <v>10</v>
      </c>
      <c r="J101" s="20" t="s">
        <v>33</v>
      </c>
      <c r="K101" s="40" t="s">
        <v>202</v>
      </c>
      <c r="L101" s="78">
        <f>L102</f>
        <v>56.3</v>
      </c>
      <c r="M101" s="78">
        <f>M102</f>
        <v>56.3</v>
      </c>
      <c r="N101" s="78">
        <f>N102</f>
        <v>56.3</v>
      </c>
      <c r="O101" s="57">
        <f>O102</f>
        <v>56.3</v>
      </c>
      <c r="P101" s="48">
        <f t="shared" si="7"/>
        <v>0</v>
      </c>
      <c r="Q101" s="11"/>
      <c r="R101" s="12"/>
    </row>
    <row r="102" spans="2:18" ht="105" x14ac:dyDescent="0.2">
      <c r="B102" s="5">
        <f t="shared" si="8"/>
        <v>88</v>
      </c>
      <c r="C102" s="17">
        <v>439</v>
      </c>
      <c r="D102" s="19" t="s">
        <v>0</v>
      </c>
      <c r="E102" s="19" t="s">
        <v>34</v>
      </c>
      <c r="F102" s="19" t="s">
        <v>12</v>
      </c>
      <c r="G102" s="19" t="s">
        <v>95</v>
      </c>
      <c r="H102" s="19" t="s">
        <v>12</v>
      </c>
      <c r="I102" s="19" t="s">
        <v>10</v>
      </c>
      <c r="J102" s="19" t="s">
        <v>33</v>
      </c>
      <c r="K102" s="35" t="s">
        <v>203</v>
      </c>
      <c r="L102" s="77">
        <v>56.3</v>
      </c>
      <c r="M102" s="77">
        <v>56.3</v>
      </c>
      <c r="N102" s="77">
        <v>56.3</v>
      </c>
      <c r="O102" s="56">
        <v>56.3</v>
      </c>
      <c r="P102" s="48">
        <f t="shared" si="7"/>
        <v>0</v>
      </c>
      <c r="Q102" s="11"/>
      <c r="R102" s="12"/>
    </row>
    <row r="103" spans="2:18" ht="75" customHeight="1" x14ac:dyDescent="0.2">
      <c r="B103" s="5">
        <f t="shared" si="8"/>
        <v>89</v>
      </c>
      <c r="C103" s="17">
        <v>0</v>
      </c>
      <c r="D103" s="20" t="s">
        <v>0</v>
      </c>
      <c r="E103" s="20" t="s">
        <v>34</v>
      </c>
      <c r="F103" s="20" t="s">
        <v>12</v>
      </c>
      <c r="G103" s="20" t="s">
        <v>85</v>
      </c>
      <c r="H103" s="20" t="s">
        <v>12</v>
      </c>
      <c r="I103" s="20" t="s">
        <v>10</v>
      </c>
      <c r="J103" s="20" t="s">
        <v>33</v>
      </c>
      <c r="K103" s="40" t="s">
        <v>204</v>
      </c>
      <c r="L103" s="78">
        <f>L104</f>
        <v>14.2</v>
      </c>
      <c r="M103" s="78">
        <f>M104</f>
        <v>14.2</v>
      </c>
      <c r="N103" s="78">
        <f>N104</f>
        <v>14.2</v>
      </c>
      <c r="O103" s="57">
        <f>O104</f>
        <v>14.2</v>
      </c>
      <c r="P103" s="48">
        <f t="shared" si="7"/>
        <v>0</v>
      </c>
      <c r="Q103" s="11"/>
      <c r="R103" s="12"/>
    </row>
    <row r="104" spans="2:18" ht="112.5" customHeight="1" x14ac:dyDescent="0.2">
      <c r="B104" s="5">
        <f t="shared" si="8"/>
        <v>90</v>
      </c>
      <c r="C104" s="17">
        <v>439</v>
      </c>
      <c r="D104" s="19" t="s">
        <v>0</v>
      </c>
      <c r="E104" s="19" t="s">
        <v>34</v>
      </c>
      <c r="F104" s="19" t="s">
        <v>12</v>
      </c>
      <c r="G104" s="19" t="s">
        <v>96</v>
      </c>
      <c r="H104" s="19" t="s">
        <v>12</v>
      </c>
      <c r="I104" s="19" t="s">
        <v>10</v>
      </c>
      <c r="J104" s="19" t="s">
        <v>33</v>
      </c>
      <c r="K104" s="35" t="s">
        <v>205</v>
      </c>
      <c r="L104" s="77">
        <v>14.2</v>
      </c>
      <c r="M104" s="77">
        <v>14.2</v>
      </c>
      <c r="N104" s="77">
        <v>14.2</v>
      </c>
      <c r="O104" s="56">
        <v>14.2</v>
      </c>
      <c r="P104" s="48">
        <f t="shared" si="7"/>
        <v>0</v>
      </c>
      <c r="Q104" s="11"/>
      <c r="R104" s="12"/>
    </row>
    <row r="105" spans="2:18" ht="58.5" customHeight="1" x14ac:dyDescent="0.2">
      <c r="B105" s="5">
        <f t="shared" si="8"/>
        <v>91</v>
      </c>
      <c r="C105" s="17">
        <v>0</v>
      </c>
      <c r="D105" s="20" t="s">
        <v>0</v>
      </c>
      <c r="E105" s="20" t="s">
        <v>34</v>
      </c>
      <c r="F105" s="20" t="s">
        <v>12</v>
      </c>
      <c r="G105" s="20" t="s">
        <v>97</v>
      </c>
      <c r="H105" s="20" t="s">
        <v>12</v>
      </c>
      <c r="I105" s="20" t="s">
        <v>10</v>
      </c>
      <c r="J105" s="20" t="s">
        <v>33</v>
      </c>
      <c r="K105" s="40" t="s">
        <v>206</v>
      </c>
      <c r="L105" s="78">
        <f>L106</f>
        <v>1</v>
      </c>
      <c r="M105" s="78">
        <f>M106</f>
        <v>1</v>
      </c>
      <c r="N105" s="78">
        <f>N106</f>
        <v>1</v>
      </c>
      <c r="O105" s="57">
        <f>O106</f>
        <v>1</v>
      </c>
      <c r="P105" s="48">
        <f t="shared" si="7"/>
        <v>0</v>
      </c>
      <c r="Q105" s="11"/>
      <c r="R105" s="12"/>
    </row>
    <row r="106" spans="2:18" ht="77.25" customHeight="1" x14ac:dyDescent="0.2">
      <c r="B106" s="5">
        <f t="shared" si="8"/>
        <v>92</v>
      </c>
      <c r="C106" s="17">
        <v>439</v>
      </c>
      <c r="D106" s="19" t="s">
        <v>0</v>
      </c>
      <c r="E106" s="19" t="s">
        <v>34</v>
      </c>
      <c r="F106" s="19" t="s">
        <v>12</v>
      </c>
      <c r="G106" s="19" t="s">
        <v>98</v>
      </c>
      <c r="H106" s="19" t="s">
        <v>12</v>
      </c>
      <c r="I106" s="19" t="s">
        <v>10</v>
      </c>
      <c r="J106" s="19" t="s">
        <v>33</v>
      </c>
      <c r="K106" s="35" t="s">
        <v>207</v>
      </c>
      <c r="L106" s="77">
        <v>1</v>
      </c>
      <c r="M106" s="77">
        <v>1</v>
      </c>
      <c r="N106" s="77">
        <v>1</v>
      </c>
      <c r="O106" s="56">
        <v>1</v>
      </c>
      <c r="P106" s="48">
        <f t="shared" si="7"/>
        <v>0</v>
      </c>
      <c r="Q106" s="11"/>
      <c r="R106" s="12"/>
    </row>
    <row r="107" spans="2:18" ht="60" customHeight="1" x14ac:dyDescent="0.2">
      <c r="B107" s="5">
        <f t="shared" si="8"/>
        <v>93</v>
      </c>
      <c r="C107" s="17">
        <v>0</v>
      </c>
      <c r="D107" s="20" t="s">
        <v>0</v>
      </c>
      <c r="E107" s="20" t="s">
        <v>34</v>
      </c>
      <c r="F107" s="20" t="s">
        <v>12</v>
      </c>
      <c r="G107" s="20" t="s">
        <v>99</v>
      </c>
      <c r="H107" s="20" t="s">
        <v>12</v>
      </c>
      <c r="I107" s="20" t="s">
        <v>10</v>
      </c>
      <c r="J107" s="20" t="s">
        <v>33</v>
      </c>
      <c r="K107" s="40" t="s">
        <v>208</v>
      </c>
      <c r="L107" s="78">
        <f>L108+L109</f>
        <v>119.5</v>
      </c>
      <c r="M107" s="78">
        <f>M108+M109</f>
        <v>119.5</v>
      </c>
      <c r="N107" s="78">
        <f>N108+N109</f>
        <v>119.5</v>
      </c>
      <c r="O107" s="57">
        <f>O108+O109</f>
        <v>119.5</v>
      </c>
      <c r="P107" s="48">
        <f t="shared" si="7"/>
        <v>0</v>
      </c>
      <c r="Q107" s="11"/>
      <c r="R107" s="12"/>
    </row>
    <row r="108" spans="2:18" ht="81" customHeight="1" x14ac:dyDescent="0.2">
      <c r="B108" s="5">
        <f t="shared" si="8"/>
        <v>94</v>
      </c>
      <c r="C108" s="17">
        <v>6</v>
      </c>
      <c r="D108" s="19" t="s">
        <v>0</v>
      </c>
      <c r="E108" s="19" t="s">
        <v>34</v>
      </c>
      <c r="F108" s="19" t="s">
        <v>12</v>
      </c>
      <c r="G108" s="19" t="s">
        <v>100</v>
      </c>
      <c r="H108" s="19" t="s">
        <v>12</v>
      </c>
      <c r="I108" s="19" t="s">
        <v>10</v>
      </c>
      <c r="J108" s="19" t="s">
        <v>33</v>
      </c>
      <c r="K108" s="35" t="s">
        <v>209</v>
      </c>
      <c r="L108" s="77">
        <v>10.5</v>
      </c>
      <c r="M108" s="77">
        <v>10.5</v>
      </c>
      <c r="N108" s="77">
        <v>10.5</v>
      </c>
      <c r="O108" s="56">
        <v>10.5</v>
      </c>
      <c r="P108" s="48">
        <f t="shared" si="7"/>
        <v>0</v>
      </c>
      <c r="Q108" s="11"/>
      <c r="R108" s="12"/>
    </row>
    <row r="109" spans="2:18" ht="76.5" customHeight="1" x14ac:dyDescent="0.2">
      <c r="B109" s="5">
        <f t="shared" si="8"/>
        <v>95</v>
      </c>
      <c r="C109" s="17">
        <v>439</v>
      </c>
      <c r="D109" s="19" t="s">
        <v>0</v>
      </c>
      <c r="E109" s="19" t="s">
        <v>34</v>
      </c>
      <c r="F109" s="19" t="s">
        <v>12</v>
      </c>
      <c r="G109" s="19" t="s">
        <v>100</v>
      </c>
      <c r="H109" s="19" t="s">
        <v>12</v>
      </c>
      <c r="I109" s="19" t="s">
        <v>10</v>
      </c>
      <c r="J109" s="19" t="s">
        <v>33</v>
      </c>
      <c r="K109" s="35" t="s">
        <v>209</v>
      </c>
      <c r="L109" s="77">
        <v>109</v>
      </c>
      <c r="M109" s="77">
        <v>109</v>
      </c>
      <c r="N109" s="77">
        <v>109</v>
      </c>
      <c r="O109" s="56">
        <v>109</v>
      </c>
      <c r="P109" s="48">
        <f t="shared" si="7"/>
        <v>0</v>
      </c>
      <c r="Q109" s="11"/>
      <c r="R109" s="12"/>
    </row>
    <row r="110" spans="2:18" ht="71.25" x14ac:dyDescent="0.2">
      <c r="B110" s="5">
        <f t="shared" si="8"/>
        <v>96</v>
      </c>
      <c r="C110" s="17">
        <v>0</v>
      </c>
      <c r="D110" s="20" t="s">
        <v>0</v>
      </c>
      <c r="E110" s="20" t="s">
        <v>34</v>
      </c>
      <c r="F110" s="20" t="s">
        <v>12</v>
      </c>
      <c r="G110" s="20" t="s">
        <v>101</v>
      </c>
      <c r="H110" s="20" t="s">
        <v>12</v>
      </c>
      <c r="I110" s="20" t="s">
        <v>10</v>
      </c>
      <c r="J110" s="20" t="s">
        <v>33</v>
      </c>
      <c r="K110" s="40" t="s">
        <v>210</v>
      </c>
      <c r="L110" s="78">
        <f>L112+L113+L111</f>
        <v>116.55</v>
      </c>
      <c r="M110" s="78">
        <f>M112+M113+M111</f>
        <v>116.55</v>
      </c>
      <c r="N110" s="78">
        <f>N112+N113+N111</f>
        <v>116.55</v>
      </c>
      <c r="O110" s="59">
        <f>O112+O113+O111</f>
        <v>116.55</v>
      </c>
      <c r="P110" s="48">
        <f t="shared" si="7"/>
        <v>0</v>
      </c>
      <c r="Q110" s="11"/>
      <c r="R110" s="12"/>
    </row>
    <row r="111" spans="2:18" ht="90" x14ac:dyDescent="0.2">
      <c r="B111" s="5">
        <f t="shared" si="8"/>
        <v>97</v>
      </c>
      <c r="C111" s="17">
        <v>6</v>
      </c>
      <c r="D111" s="19" t="s">
        <v>0</v>
      </c>
      <c r="E111" s="19" t="s">
        <v>34</v>
      </c>
      <c r="F111" s="19" t="s">
        <v>12</v>
      </c>
      <c r="G111" s="19" t="s">
        <v>102</v>
      </c>
      <c r="H111" s="19" t="s">
        <v>12</v>
      </c>
      <c r="I111" s="19" t="s">
        <v>10</v>
      </c>
      <c r="J111" s="19" t="s">
        <v>33</v>
      </c>
      <c r="K111" s="35" t="s">
        <v>211</v>
      </c>
      <c r="L111" s="79">
        <v>6.05</v>
      </c>
      <c r="M111" s="79">
        <v>6.05</v>
      </c>
      <c r="N111" s="79">
        <v>6.05</v>
      </c>
      <c r="O111" s="60">
        <v>6.05</v>
      </c>
      <c r="P111" s="48">
        <f t="shared" si="7"/>
        <v>0</v>
      </c>
      <c r="Q111" s="11"/>
      <c r="R111" s="12"/>
    </row>
    <row r="112" spans="2:18" ht="90" x14ac:dyDescent="0.2">
      <c r="B112" s="5">
        <f t="shared" si="8"/>
        <v>98</v>
      </c>
      <c r="C112" s="17">
        <v>32</v>
      </c>
      <c r="D112" s="19" t="s">
        <v>0</v>
      </c>
      <c r="E112" s="19" t="s">
        <v>34</v>
      </c>
      <c r="F112" s="19" t="s">
        <v>12</v>
      </c>
      <c r="G112" s="19" t="s">
        <v>102</v>
      </c>
      <c r="H112" s="19" t="s">
        <v>12</v>
      </c>
      <c r="I112" s="19" t="s">
        <v>10</v>
      </c>
      <c r="J112" s="19" t="s">
        <v>33</v>
      </c>
      <c r="K112" s="35" t="s">
        <v>211</v>
      </c>
      <c r="L112" s="77">
        <v>2</v>
      </c>
      <c r="M112" s="77">
        <v>2</v>
      </c>
      <c r="N112" s="77">
        <v>2</v>
      </c>
      <c r="O112" s="56">
        <v>2</v>
      </c>
      <c r="P112" s="48">
        <f t="shared" si="7"/>
        <v>0</v>
      </c>
      <c r="Q112" s="11"/>
      <c r="R112" s="12"/>
    </row>
    <row r="113" spans="2:18" ht="90" x14ac:dyDescent="0.2">
      <c r="B113" s="5">
        <f t="shared" si="8"/>
        <v>99</v>
      </c>
      <c r="C113" s="17">
        <v>439</v>
      </c>
      <c r="D113" s="19" t="s">
        <v>0</v>
      </c>
      <c r="E113" s="19" t="s">
        <v>34</v>
      </c>
      <c r="F113" s="19" t="s">
        <v>12</v>
      </c>
      <c r="G113" s="19" t="s">
        <v>102</v>
      </c>
      <c r="H113" s="19" t="s">
        <v>12</v>
      </c>
      <c r="I113" s="19" t="s">
        <v>10</v>
      </c>
      <c r="J113" s="19" t="s">
        <v>33</v>
      </c>
      <c r="K113" s="35" t="s">
        <v>211</v>
      </c>
      <c r="L113" s="70">
        <v>108.5</v>
      </c>
      <c r="M113" s="70">
        <v>108.5</v>
      </c>
      <c r="N113" s="70">
        <v>108.5</v>
      </c>
      <c r="O113" s="51">
        <v>108.5</v>
      </c>
      <c r="P113" s="48">
        <f t="shared" si="7"/>
        <v>0</v>
      </c>
      <c r="Q113" s="11"/>
      <c r="R113" s="12"/>
    </row>
    <row r="114" spans="2:18" ht="28.5" x14ac:dyDescent="0.2">
      <c r="B114" s="5">
        <f t="shared" si="8"/>
        <v>100</v>
      </c>
      <c r="C114" s="17">
        <v>0</v>
      </c>
      <c r="D114" s="6" t="s">
        <v>0</v>
      </c>
      <c r="E114" s="6" t="s">
        <v>34</v>
      </c>
      <c r="F114" s="6" t="s">
        <v>49</v>
      </c>
      <c r="G114" s="6" t="s">
        <v>9</v>
      </c>
      <c r="H114" s="6" t="s">
        <v>8</v>
      </c>
      <c r="I114" s="6" t="s">
        <v>10</v>
      </c>
      <c r="J114" s="6" t="s">
        <v>33</v>
      </c>
      <c r="K114" s="30" t="s">
        <v>212</v>
      </c>
      <c r="L114" s="69">
        <f>L115+L117</f>
        <v>1777.7569999999998</v>
      </c>
      <c r="M114" s="69">
        <f>M115+M117</f>
        <v>1801.0170000000001</v>
      </c>
      <c r="N114" s="69">
        <f>N115+N117</f>
        <v>1826.2471499999999</v>
      </c>
      <c r="O114" s="50">
        <f>O115+O117</f>
        <v>1777.7569999999998</v>
      </c>
      <c r="P114" s="48">
        <f t="shared" si="7"/>
        <v>0</v>
      </c>
    </row>
    <row r="115" spans="2:18" ht="65.25" customHeight="1" x14ac:dyDescent="0.2">
      <c r="B115" s="5">
        <f t="shared" si="8"/>
        <v>101</v>
      </c>
      <c r="C115" s="17">
        <v>0</v>
      </c>
      <c r="D115" s="7" t="s">
        <v>0</v>
      </c>
      <c r="E115" s="7" t="s">
        <v>34</v>
      </c>
      <c r="F115" s="7" t="s">
        <v>49</v>
      </c>
      <c r="G115" s="7" t="s">
        <v>20</v>
      </c>
      <c r="H115" s="7" t="s">
        <v>8</v>
      </c>
      <c r="I115" s="7" t="s">
        <v>10</v>
      </c>
      <c r="J115" s="7" t="s">
        <v>33</v>
      </c>
      <c r="K115" s="34" t="s">
        <v>213</v>
      </c>
      <c r="L115" s="80">
        <f>L116</f>
        <v>12.3</v>
      </c>
      <c r="M115" s="80">
        <f>M116</f>
        <v>12.3</v>
      </c>
      <c r="N115" s="80">
        <f>N116</f>
        <v>12.3</v>
      </c>
      <c r="O115" s="61">
        <f>O116</f>
        <v>12.3</v>
      </c>
      <c r="P115" s="48">
        <f t="shared" si="7"/>
        <v>0</v>
      </c>
    </row>
    <row r="116" spans="2:18" ht="61.5" customHeight="1" x14ac:dyDescent="0.2">
      <c r="B116" s="5">
        <f t="shared" si="8"/>
        <v>102</v>
      </c>
      <c r="C116" s="22">
        <v>76</v>
      </c>
      <c r="D116" s="8" t="s">
        <v>0</v>
      </c>
      <c r="E116" s="8" t="s">
        <v>34</v>
      </c>
      <c r="F116" s="8" t="s">
        <v>49</v>
      </c>
      <c r="G116" s="8" t="s">
        <v>103</v>
      </c>
      <c r="H116" s="8" t="s">
        <v>12</v>
      </c>
      <c r="I116" s="8" t="s">
        <v>10</v>
      </c>
      <c r="J116" s="8" t="s">
        <v>33</v>
      </c>
      <c r="K116" s="36" t="s">
        <v>214</v>
      </c>
      <c r="L116" s="73">
        <v>12.3</v>
      </c>
      <c r="M116" s="73">
        <v>12.3</v>
      </c>
      <c r="N116" s="73">
        <v>12.3</v>
      </c>
      <c r="O116" s="53">
        <v>12.3</v>
      </c>
      <c r="P116" s="48">
        <f t="shared" si="7"/>
        <v>0</v>
      </c>
    </row>
    <row r="117" spans="2:18" ht="15.75" x14ac:dyDescent="0.2">
      <c r="B117" s="5">
        <f t="shared" si="8"/>
        <v>103</v>
      </c>
      <c r="C117" s="17">
        <v>0</v>
      </c>
      <c r="D117" s="7" t="s">
        <v>0</v>
      </c>
      <c r="E117" s="7" t="s">
        <v>34</v>
      </c>
      <c r="F117" s="7" t="s">
        <v>19</v>
      </c>
      <c r="G117" s="7" t="s">
        <v>9</v>
      </c>
      <c r="H117" s="7" t="s">
        <v>12</v>
      </c>
      <c r="I117" s="7" t="s">
        <v>10</v>
      </c>
      <c r="J117" s="7" t="s">
        <v>33</v>
      </c>
      <c r="K117" s="34" t="s">
        <v>215</v>
      </c>
      <c r="L117" s="70">
        <f>L118+L119</f>
        <v>1765.4569999999999</v>
      </c>
      <c r="M117" s="70">
        <f>M118+M119</f>
        <v>1788.7170000000001</v>
      </c>
      <c r="N117" s="70">
        <f>N118+N119</f>
        <v>1813.94715</v>
      </c>
      <c r="O117" s="51">
        <f>O118+O119</f>
        <v>1765.4569999999999</v>
      </c>
      <c r="P117" s="48">
        <f t="shared" si="7"/>
        <v>0</v>
      </c>
    </row>
    <row r="118" spans="2:18" ht="109.5" customHeight="1" x14ac:dyDescent="0.2">
      <c r="B118" s="5">
        <f t="shared" si="8"/>
        <v>104</v>
      </c>
      <c r="C118" s="22">
        <v>31</v>
      </c>
      <c r="D118" s="8" t="s">
        <v>0</v>
      </c>
      <c r="E118" s="8" t="s">
        <v>34</v>
      </c>
      <c r="F118" s="8" t="s">
        <v>19</v>
      </c>
      <c r="G118" s="8" t="s">
        <v>38</v>
      </c>
      <c r="H118" s="8" t="s">
        <v>12</v>
      </c>
      <c r="I118" s="8" t="s">
        <v>10</v>
      </c>
      <c r="J118" s="8" t="s">
        <v>33</v>
      </c>
      <c r="K118" s="36" t="s">
        <v>216</v>
      </c>
      <c r="L118" s="73">
        <f>327.8+1024.497</f>
        <v>1352.297</v>
      </c>
      <c r="M118" s="73">
        <f>327.8+1024.497-0.99991-0.00009</f>
        <v>1351.297</v>
      </c>
      <c r="N118" s="73">
        <f>327.8+1024.497-0.99976-0.00009</f>
        <v>1351.2971500000001</v>
      </c>
      <c r="O118" s="53">
        <f>327.8+1024.497</f>
        <v>1352.297</v>
      </c>
      <c r="P118" s="48">
        <f t="shared" si="7"/>
        <v>0</v>
      </c>
    </row>
    <row r="119" spans="2:18" ht="105" customHeight="1" x14ac:dyDescent="0.2">
      <c r="B119" s="5">
        <f t="shared" si="8"/>
        <v>105</v>
      </c>
      <c r="C119" s="22">
        <v>32</v>
      </c>
      <c r="D119" s="8" t="s">
        <v>0</v>
      </c>
      <c r="E119" s="8" t="s">
        <v>34</v>
      </c>
      <c r="F119" s="8" t="s">
        <v>19</v>
      </c>
      <c r="G119" s="8" t="s">
        <v>38</v>
      </c>
      <c r="H119" s="8" t="s">
        <v>12</v>
      </c>
      <c r="I119" s="8" t="s">
        <v>10</v>
      </c>
      <c r="J119" s="8" t="s">
        <v>33</v>
      </c>
      <c r="K119" s="36" t="s">
        <v>216</v>
      </c>
      <c r="L119" s="73">
        <f>22.7+389.46+1</f>
        <v>413.15999999999997</v>
      </c>
      <c r="M119" s="73">
        <f>22.7+389.46+24.26+1</f>
        <v>437.41999999999996</v>
      </c>
      <c r="N119" s="73">
        <f>22.7+389.46+49.49+1</f>
        <v>462.65</v>
      </c>
      <c r="O119" s="53">
        <f>22.7+389.46+1</f>
        <v>413.15999999999997</v>
      </c>
      <c r="P119" s="48">
        <f t="shared" si="7"/>
        <v>0</v>
      </c>
    </row>
    <row r="120" spans="2:18" ht="15.75" x14ac:dyDescent="0.2">
      <c r="B120" s="5">
        <f t="shared" si="8"/>
        <v>106</v>
      </c>
      <c r="C120" s="17">
        <v>0</v>
      </c>
      <c r="D120" s="6" t="s">
        <v>2</v>
      </c>
      <c r="E120" s="6" t="s">
        <v>8</v>
      </c>
      <c r="F120" s="6" t="s">
        <v>8</v>
      </c>
      <c r="G120" s="6" t="s">
        <v>9</v>
      </c>
      <c r="H120" s="6" t="s">
        <v>8</v>
      </c>
      <c r="I120" s="6" t="s">
        <v>10</v>
      </c>
      <c r="J120" s="6" t="s">
        <v>9</v>
      </c>
      <c r="K120" s="28" t="s">
        <v>217</v>
      </c>
      <c r="L120" s="69">
        <f>L121+L200+L201+L207</f>
        <v>1568728.7478699996</v>
      </c>
      <c r="M120" s="69">
        <f>M121+M200+M201+M207</f>
        <v>1479123.17802</v>
      </c>
      <c r="N120" s="69">
        <f>N121+N200+N201+N207</f>
        <v>1492252.7521599999</v>
      </c>
      <c r="O120" s="50" t="e">
        <f>O121+O200</f>
        <v>#REF!</v>
      </c>
      <c r="P120" s="48" t="e">
        <f t="shared" si="7"/>
        <v>#REF!</v>
      </c>
      <c r="Q120" s="10"/>
      <c r="R120" s="10"/>
    </row>
    <row r="121" spans="2:18" ht="42.75" x14ac:dyDescent="0.2">
      <c r="B121" s="5">
        <f t="shared" si="8"/>
        <v>107</v>
      </c>
      <c r="C121" s="17">
        <v>0</v>
      </c>
      <c r="D121" s="6" t="s">
        <v>2</v>
      </c>
      <c r="E121" s="6" t="s">
        <v>14</v>
      </c>
      <c r="F121" s="6" t="s">
        <v>8</v>
      </c>
      <c r="G121" s="6" t="s">
        <v>9</v>
      </c>
      <c r="H121" s="6" t="s">
        <v>8</v>
      </c>
      <c r="I121" s="6" t="s">
        <v>10</v>
      </c>
      <c r="J121" s="6" t="s">
        <v>9</v>
      </c>
      <c r="K121" s="28" t="s">
        <v>218</v>
      </c>
      <c r="L121" s="69">
        <f>L122+L130+L150+L180</f>
        <v>1568724.0989399997</v>
      </c>
      <c r="M121" s="69">
        <f>M122+M130+M150+M180</f>
        <v>1402263.5040200001</v>
      </c>
      <c r="N121" s="69">
        <f>N122+N130+N150+N180</f>
        <v>1398948.4041599999</v>
      </c>
      <c r="O121" s="50" t="e">
        <f>O122+O130+O150+O180</f>
        <v>#REF!</v>
      </c>
      <c r="P121" s="48" t="e">
        <f t="shared" si="7"/>
        <v>#REF!</v>
      </c>
      <c r="Q121" s="10"/>
      <c r="R121" s="10"/>
    </row>
    <row r="122" spans="2:18" ht="30" x14ac:dyDescent="0.2">
      <c r="B122" s="5">
        <f t="shared" si="8"/>
        <v>108</v>
      </c>
      <c r="C122" s="17">
        <v>0</v>
      </c>
      <c r="D122" s="6" t="s">
        <v>2</v>
      </c>
      <c r="E122" s="6" t="s">
        <v>14</v>
      </c>
      <c r="F122" s="6" t="s">
        <v>49</v>
      </c>
      <c r="G122" s="6" t="s">
        <v>9</v>
      </c>
      <c r="H122" s="6" t="s">
        <v>8</v>
      </c>
      <c r="I122" s="6" t="s">
        <v>10</v>
      </c>
      <c r="J122" s="6" t="s">
        <v>85</v>
      </c>
      <c r="K122" s="27" t="s">
        <v>219</v>
      </c>
      <c r="L122" s="69">
        <f>L123+L125+L127</f>
        <v>778957.79999999993</v>
      </c>
      <c r="M122" s="69">
        <f>M123+M125+M127</f>
        <v>693320.9</v>
      </c>
      <c r="N122" s="69">
        <f>N123+N125+N127</f>
        <v>693320.9</v>
      </c>
      <c r="O122" s="50">
        <f>O123+O125+O127</f>
        <v>773026.7</v>
      </c>
      <c r="P122" s="48">
        <f t="shared" si="7"/>
        <v>5931.0999999999767</v>
      </c>
      <c r="Q122" s="10"/>
      <c r="R122" s="10"/>
    </row>
    <row r="123" spans="2:18" ht="15.75" x14ac:dyDescent="0.2">
      <c r="B123" s="5">
        <f t="shared" si="8"/>
        <v>109</v>
      </c>
      <c r="C123" s="17">
        <v>0</v>
      </c>
      <c r="D123" s="7" t="s">
        <v>2</v>
      </c>
      <c r="E123" s="7" t="s">
        <v>14</v>
      </c>
      <c r="F123" s="7" t="s">
        <v>32</v>
      </c>
      <c r="G123" s="7" t="s">
        <v>45</v>
      </c>
      <c r="H123" s="7" t="s">
        <v>8</v>
      </c>
      <c r="I123" s="7" t="s">
        <v>10</v>
      </c>
      <c r="J123" s="7" t="s">
        <v>85</v>
      </c>
      <c r="K123" s="34" t="s">
        <v>220</v>
      </c>
      <c r="L123" s="70">
        <f>L124</f>
        <v>320611.09999999998</v>
      </c>
      <c r="M123" s="70">
        <f>M124</f>
        <v>256488.9</v>
      </c>
      <c r="N123" s="70">
        <f>N124</f>
        <v>256488.9</v>
      </c>
      <c r="O123" s="51">
        <f>O124</f>
        <v>320611.09999999998</v>
      </c>
      <c r="P123" s="48">
        <f t="shared" si="7"/>
        <v>0</v>
      </c>
    </row>
    <row r="124" spans="2:18" ht="45" x14ac:dyDescent="0.2">
      <c r="B124" s="5">
        <f t="shared" si="8"/>
        <v>110</v>
      </c>
      <c r="C124" s="17">
        <v>90</v>
      </c>
      <c r="D124" s="8" t="s">
        <v>2</v>
      </c>
      <c r="E124" s="8" t="s">
        <v>14</v>
      </c>
      <c r="F124" s="8" t="s">
        <v>32</v>
      </c>
      <c r="G124" s="8" t="s">
        <v>45</v>
      </c>
      <c r="H124" s="8" t="s">
        <v>22</v>
      </c>
      <c r="I124" s="8" t="s">
        <v>10</v>
      </c>
      <c r="J124" s="8" t="s">
        <v>85</v>
      </c>
      <c r="K124" s="36" t="s">
        <v>221</v>
      </c>
      <c r="L124" s="73">
        <v>320611.09999999998</v>
      </c>
      <c r="M124" s="73">
        <v>256488.9</v>
      </c>
      <c r="N124" s="73">
        <v>256488.9</v>
      </c>
      <c r="O124" s="53">
        <v>320611.09999999998</v>
      </c>
      <c r="P124" s="48">
        <f t="shared" si="7"/>
        <v>0</v>
      </c>
    </row>
    <row r="125" spans="2:18" ht="30" x14ac:dyDescent="0.2">
      <c r="B125" s="5">
        <f t="shared" si="8"/>
        <v>111</v>
      </c>
      <c r="C125" s="17">
        <v>0</v>
      </c>
      <c r="D125" s="7" t="s">
        <v>2</v>
      </c>
      <c r="E125" s="7" t="s">
        <v>14</v>
      </c>
      <c r="F125" s="7" t="s">
        <v>32</v>
      </c>
      <c r="G125" s="7" t="s">
        <v>77</v>
      </c>
      <c r="H125" s="7" t="s">
        <v>8</v>
      </c>
      <c r="I125" s="7" t="s">
        <v>10</v>
      </c>
      <c r="J125" s="7" t="s">
        <v>85</v>
      </c>
      <c r="K125" s="34" t="s">
        <v>223</v>
      </c>
      <c r="L125" s="70">
        <f>L126</f>
        <v>333237.59999999998</v>
      </c>
      <c r="M125" s="70">
        <f>M126</f>
        <v>333237.59999999998</v>
      </c>
      <c r="N125" s="70">
        <f>N126</f>
        <v>333237.59999999998</v>
      </c>
      <c r="O125" s="51">
        <f>O126</f>
        <v>333237.59999999998</v>
      </c>
      <c r="P125" s="48">
        <f t="shared" si="7"/>
        <v>0</v>
      </c>
    </row>
    <row r="126" spans="2:18" ht="45" x14ac:dyDescent="0.2">
      <c r="B126" s="5">
        <f t="shared" si="8"/>
        <v>112</v>
      </c>
      <c r="C126" s="17">
        <v>90</v>
      </c>
      <c r="D126" s="8" t="s">
        <v>2</v>
      </c>
      <c r="E126" s="8" t="s">
        <v>14</v>
      </c>
      <c r="F126" s="8" t="s">
        <v>32</v>
      </c>
      <c r="G126" s="8" t="s">
        <v>77</v>
      </c>
      <c r="H126" s="8" t="s">
        <v>22</v>
      </c>
      <c r="I126" s="8" t="s">
        <v>10</v>
      </c>
      <c r="J126" s="8" t="s">
        <v>85</v>
      </c>
      <c r="K126" s="36" t="s">
        <v>222</v>
      </c>
      <c r="L126" s="73">
        <v>333237.59999999998</v>
      </c>
      <c r="M126" s="73">
        <v>333237.59999999998</v>
      </c>
      <c r="N126" s="73">
        <v>333237.59999999998</v>
      </c>
      <c r="O126" s="53">
        <v>333237.59999999998</v>
      </c>
      <c r="P126" s="48">
        <f t="shared" si="7"/>
        <v>0</v>
      </c>
    </row>
    <row r="127" spans="2:18" ht="15.75" x14ac:dyDescent="0.2">
      <c r="B127" s="5">
        <f t="shared" si="8"/>
        <v>113</v>
      </c>
      <c r="C127" s="17">
        <v>0</v>
      </c>
      <c r="D127" s="7" t="s">
        <v>2</v>
      </c>
      <c r="E127" s="7" t="s">
        <v>14</v>
      </c>
      <c r="F127" s="7" t="s">
        <v>110</v>
      </c>
      <c r="G127" s="7" t="s">
        <v>53</v>
      </c>
      <c r="H127" s="7" t="s">
        <v>8</v>
      </c>
      <c r="I127" s="7" t="s">
        <v>10</v>
      </c>
      <c r="J127" s="7" t="s">
        <v>85</v>
      </c>
      <c r="K127" s="34" t="s">
        <v>224</v>
      </c>
      <c r="L127" s="70">
        <f>L128+L129</f>
        <v>125109.09999999999</v>
      </c>
      <c r="M127" s="70">
        <f>M128+M129</f>
        <v>103594.4</v>
      </c>
      <c r="N127" s="70">
        <f>N128+N129</f>
        <v>103594.4</v>
      </c>
      <c r="O127" s="51">
        <f>O128+O129</f>
        <v>119178</v>
      </c>
      <c r="P127" s="48">
        <f t="shared" si="7"/>
        <v>5931.0999999999913</v>
      </c>
    </row>
    <row r="128" spans="2:18" ht="94.5" customHeight="1" x14ac:dyDescent="0.2">
      <c r="B128" s="5">
        <f t="shared" si="8"/>
        <v>114</v>
      </c>
      <c r="C128" s="22">
        <v>90</v>
      </c>
      <c r="D128" s="8" t="s">
        <v>2</v>
      </c>
      <c r="E128" s="8" t="s">
        <v>14</v>
      </c>
      <c r="F128" s="8" t="s">
        <v>110</v>
      </c>
      <c r="G128" s="8" t="s">
        <v>53</v>
      </c>
      <c r="H128" s="8" t="s">
        <v>22</v>
      </c>
      <c r="I128" s="8" t="s">
        <v>123</v>
      </c>
      <c r="J128" s="8" t="s">
        <v>85</v>
      </c>
      <c r="K128" s="36" t="s">
        <v>225</v>
      </c>
      <c r="L128" s="73">
        <v>103594.4</v>
      </c>
      <c r="M128" s="73">
        <v>103594.4</v>
      </c>
      <c r="N128" s="73">
        <v>103594.4</v>
      </c>
      <c r="O128" s="53">
        <v>103594.4</v>
      </c>
      <c r="P128" s="48">
        <f t="shared" si="7"/>
        <v>0</v>
      </c>
    </row>
    <row r="129" spans="2:16" ht="94.5" customHeight="1" x14ac:dyDescent="0.2">
      <c r="B129" s="5">
        <f t="shared" si="8"/>
        <v>115</v>
      </c>
      <c r="C129" s="22">
        <v>90</v>
      </c>
      <c r="D129" s="8" t="s">
        <v>2</v>
      </c>
      <c r="E129" s="8" t="s">
        <v>14</v>
      </c>
      <c r="F129" s="8" t="s">
        <v>110</v>
      </c>
      <c r="G129" s="8" t="s">
        <v>53</v>
      </c>
      <c r="H129" s="8" t="s">
        <v>22</v>
      </c>
      <c r="I129" s="8" t="s">
        <v>284</v>
      </c>
      <c r="J129" s="8" t="s">
        <v>85</v>
      </c>
      <c r="K129" s="46" t="s">
        <v>285</v>
      </c>
      <c r="L129" s="73">
        <v>21514.7</v>
      </c>
      <c r="M129" s="73">
        <v>0</v>
      </c>
      <c r="N129" s="73">
        <v>0</v>
      </c>
      <c r="O129" s="53">
        <v>15583.6</v>
      </c>
      <c r="P129" s="48">
        <f t="shared" si="7"/>
        <v>5931.1</v>
      </c>
    </row>
    <row r="130" spans="2:16" ht="28.5" x14ac:dyDescent="0.2">
      <c r="B130" s="5">
        <f t="shared" si="8"/>
        <v>116</v>
      </c>
      <c r="C130" s="17">
        <v>0</v>
      </c>
      <c r="D130" s="6" t="s">
        <v>2</v>
      </c>
      <c r="E130" s="6" t="s">
        <v>14</v>
      </c>
      <c r="F130" s="6" t="s">
        <v>47</v>
      </c>
      <c r="G130" s="6" t="s">
        <v>9</v>
      </c>
      <c r="H130" s="6" t="s">
        <v>8</v>
      </c>
      <c r="I130" s="6" t="s">
        <v>10</v>
      </c>
      <c r="J130" s="6" t="s">
        <v>85</v>
      </c>
      <c r="K130" s="30" t="s">
        <v>226</v>
      </c>
      <c r="L130" s="69">
        <f>L139+L131+L133+L135</f>
        <v>57821.633999999998</v>
      </c>
      <c r="M130" s="69">
        <f>M139+M131+M133+M135</f>
        <v>33417.344019999997</v>
      </c>
      <c r="N130" s="69">
        <f>N139+N131+N133+N135</f>
        <v>29610.64416</v>
      </c>
      <c r="O130" s="50" t="e">
        <f>+#REF!+O139+O131+O133+#REF!+O135</f>
        <v>#REF!</v>
      </c>
      <c r="P130" s="48" t="e">
        <f t="shared" si="7"/>
        <v>#REF!</v>
      </c>
    </row>
    <row r="131" spans="2:16" ht="57" x14ac:dyDescent="0.2">
      <c r="B131" s="5">
        <f t="shared" si="8"/>
        <v>117</v>
      </c>
      <c r="C131" s="17">
        <v>0</v>
      </c>
      <c r="D131" s="6" t="s">
        <v>2</v>
      </c>
      <c r="E131" s="6" t="s">
        <v>14</v>
      </c>
      <c r="F131" s="6" t="s">
        <v>42</v>
      </c>
      <c r="G131" s="6" t="s">
        <v>114</v>
      </c>
      <c r="H131" s="6" t="s">
        <v>8</v>
      </c>
      <c r="I131" s="6" t="s">
        <v>10</v>
      </c>
      <c r="J131" s="6" t="s">
        <v>85</v>
      </c>
      <c r="K131" s="30" t="s">
        <v>227</v>
      </c>
      <c r="L131" s="69">
        <f>L132</f>
        <v>18921</v>
      </c>
      <c r="M131" s="69">
        <f>M132</f>
        <v>18921</v>
      </c>
      <c r="N131" s="69">
        <f>N132</f>
        <v>19159</v>
      </c>
      <c r="O131" s="50">
        <f>O132</f>
        <v>17374</v>
      </c>
      <c r="P131" s="48">
        <f t="shared" si="7"/>
        <v>1547</v>
      </c>
    </row>
    <row r="132" spans="2:16" ht="60" x14ac:dyDescent="0.2">
      <c r="B132" s="5">
        <f t="shared" si="8"/>
        <v>118</v>
      </c>
      <c r="C132" s="17">
        <v>90</v>
      </c>
      <c r="D132" s="7" t="s">
        <v>2</v>
      </c>
      <c r="E132" s="7" t="s">
        <v>14</v>
      </c>
      <c r="F132" s="7" t="s">
        <v>42</v>
      </c>
      <c r="G132" s="7" t="s">
        <v>114</v>
      </c>
      <c r="H132" s="7" t="s">
        <v>22</v>
      </c>
      <c r="I132" s="7" t="s">
        <v>10</v>
      </c>
      <c r="J132" s="7" t="s">
        <v>85</v>
      </c>
      <c r="K132" s="34" t="s">
        <v>228</v>
      </c>
      <c r="L132" s="70">
        <v>18921</v>
      </c>
      <c r="M132" s="70">
        <v>18921</v>
      </c>
      <c r="N132" s="70">
        <v>19159</v>
      </c>
      <c r="O132" s="51">
        <v>17374</v>
      </c>
      <c r="P132" s="48">
        <f t="shared" si="7"/>
        <v>1547</v>
      </c>
    </row>
    <row r="133" spans="2:16" ht="28.5" x14ac:dyDescent="0.2">
      <c r="B133" s="5">
        <f t="shared" si="8"/>
        <v>119</v>
      </c>
      <c r="C133" s="17">
        <v>0</v>
      </c>
      <c r="D133" s="6" t="s">
        <v>2</v>
      </c>
      <c r="E133" s="6" t="s">
        <v>14</v>
      </c>
      <c r="F133" s="6" t="s">
        <v>42</v>
      </c>
      <c r="G133" s="6" t="s">
        <v>84</v>
      </c>
      <c r="H133" s="6" t="s">
        <v>8</v>
      </c>
      <c r="I133" s="6" t="s">
        <v>10</v>
      </c>
      <c r="J133" s="6" t="s">
        <v>85</v>
      </c>
      <c r="K133" s="30" t="s">
        <v>229</v>
      </c>
      <c r="L133" s="69">
        <f>L134</f>
        <v>2481.2579999999998</v>
      </c>
      <c r="M133" s="69">
        <f>M134</f>
        <v>3332.34402</v>
      </c>
      <c r="N133" s="69">
        <f>N134</f>
        <v>3450.94416</v>
      </c>
      <c r="O133" s="50">
        <f>O134</f>
        <v>0</v>
      </c>
      <c r="P133" s="48">
        <f t="shared" si="7"/>
        <v>2481.2579999999998</v>
      </c>
    </row>
    <row r="134" spans="2:16" ht="30" x14ac:dyDescent="0.2">
      <c r="B134" s="5">
        <f t="shared" si="8"/>
        <v>120</v>
      </c>
      <c r="C134" s="17">
        <v>90</v>
      </c>
      <c r="D134" s="7" t="s">
        <v>2</v>
      </c>
      <c r="E134" s="7" t="s">
        <v>14</v>
      </c>
      <c r="F134" s="7" t="s">
        <v>42</v>
      </c>
      <c r="G134" s="7" t="s">
        <v>84</v>
      </c>
      <c r="H134" s="7" t="s">
        <v>22</v>
      </c>
      <c r="I134" s="7" t="s">
        <v>10</v>
      </c>
      <c r="J134" s="7" t="s">
        <v>85</v>
      </c>
      <c r="K134" s="34" t="s">
        <v>230</v>
      </c>
      <c r="L134" s="70">
        <v>2481.2579999999998</v>
      </c>
      <c r="M134" s="70">
        <v>3332.34402</v>
      </c>
      <c r="N134" s="70">
        <v>3450.94416</v>
      </c>
      <c r="O134" s="51">
        <v>0</v>
      </c>
      <c r="P134" s="48">
        <f t="shared" si="7"/>
        <v>2481.2579999999998</v>
      </c>
    </row>
    <row r="135" spans="2:16" ht="15.75" x14ac:dyDescent="0.2">
      <c r="B135" s="5">
        <f t="shared" si="8"/>
        <v>121</v>
      </c>
      <c r="C135" s="17">
        <v>0</v>
      </c>
      <c r="D135" s="6" t="s">
        <v>2</v>
      </c>
      <c r="E135" s="6" t="s">
        <v>14</v>
      </c>
      <c r="F135" s="6" t="s">
        <v>42</v>
      </c>
      <c r="G135" s="6" t="s">
        <v>82</v>
      </c>
      <c r="H135" s="6" t="s">
        <v>8</v>
      </c>
      <c r="I135" s="6" t="s">
        <v>10</v>
      </c>
      <c r="J135" s="6" t="s">
        <v>85</v>
      </c>
      <c r="K135" s="30" t="s">
        <v>231</v>
      </c>
      <c r="L135" s="69">
        <f>L136</f>
        <v>281.60000000000002</v>
      </c>
      <c r="M135" s="69">
        <f>M136</f>
        <v>4445.2</v>
      </c>
      <c r="N135" s="69">
        <f>N136</f>
        <v>281.89999999999998</v>
      </c>
      <c r="O135" s="50">
        <f>O136</f>
        <v>312.5</v>
      </c>
      <c r="P135" s="48">
        <f t="shared" si="7"/>
        <v>-30.899999999999977</v>
      </c>
    </row>
    <row r="136" spans="2:16" ht="30" x14ac:dyDescent="0.2">
      <c r="B136" s="5">
        <f t="shared" si="8"/>
        <v>122</v>
      </c>
      <c r="C136" s="17">
        <v>0</v>
      </c>
      <c r="D136" s="7" t="s">
        <v>2</v>
      </c>
      <c r="E136" s="7" t="s">
        <v>14</v>
      </c>
      <c r="F136" s="7" t="s">
        <v>42</v>
      </c>
      <c r="G136" s="7" t="s">
        <v>82</v>
      </c>
      <c r="H136" s="7" t="s">
        <v>22</v>
      </c>
      <c r="I136" s="7" t="s">
        <v>9</v>
      </c>
      <c r="J136" s="7" t="s">
        <v>85</v>
      </c>
      <c r="K136" s="34" t="s">
        <v>232</v>
      </c>
      <c r="L136" s="70">
        <f>L137+L138</f>
        <v>281.60000000000002</v>
      </c>
      <c r="M136" s="70">
        <f>M137+M138</f>
        <v>4445.2</v>
      </c>
      <c r="N136" s="70">
        <f>N137+N138</f>
        <v>281.89999999999998</v>
      </c>
      <c r="O136" s="50">
        <f>O137+O138</f>
        <v>312.5</v>
      </c>
      <c r="P136" s="48">
        <f t="shared" si="7"/>
        <v>-30.899999999999977</v>
      </c>
    </row>
    <row r="137" spans="2:16" ht="60.75" customHeight="1" x14ac:dyDescent="0.2">
      <c r="B137" s="5">
        <f t="shared" si="8"/>
        <v>123</v>
      </c>
      <c r="C137" s="22">
        <v>90</v>
      </c>
      <c r="D137" s="8" t="s">
        <v>2</v>
      </c>
      <c r="E137" s="8" t="s">
        <v>14</v>
      </c>
      <c r="F137" s="8" t="s">
        <v>42</v>
      </c>
      <c r="G137" s="8" t="s">
        <v>82</v>
      </c>
      <c r="H137" s="8" t="s">
        <v>22</v>
      </c>
      <c r="I137" s="8" t="s">
        <v>125</v>
      </c>
      <c r="J137" s="8" t="s">
        <v>85</v>
      </c>
      <c r="K137" s="36" t="s">
        <v>233</v>
      </c>
      <c r="L137" s="73">
        <v>0</v>
      </c>
      <c r="M137" s="73">
        <v>0</v>
      </c>
      <c r="N137" s="73">
        <v>0</v>
      </c>
      <c r="O137" s="53">
        <v>0</v>
      </c>
      <c r="P137" s="48">
        <f t="shared" si="7"/>
        <v>0</v>
      </c>
    </row>
    <row r="138" spans="2:16" ht="45" x14ac:dyDescent="0.2">
      <c r="B138" s="5">
        <f t="shared" si="8"/>
        <v>124</v>
      </c>
      <c r="C138" s="22">
        <v>90</v>
      </c>
      <c r="D138" s="8" t="s">
        <v>2</v>
      </c>
      <c r="E138" s="8" t="s">
        <v>14</v>
      </c>
      <c r="F138" s="8" t="s">
        <v>42</v>
      </c>
      <c r="G138" s="8" t="s">
        <v>82</v>
      </c>
      <c r="H138" s="8" t="s">
        <v>22</v>
      </c>
      <c r="I138" s="8" t="s">
        <v>124</v>
      </c>
      <c r="J138" s="8" t="s">
        <v>85</v>
      </c>
      <c r="K138" s="36" t="s">
        <v>234</v>
      </c>
      <c r="L138" s="73">
        <v>281.60000000000002</v>
      </c>
      <c r="M138" s="73">
        <v>4445.2</v>
      </c>
      <c r="N138" s="73">
        <v>281.89999999999998</v>
      </c>
      <c r="O138" s="53">
        <v>312.5</v>
      </c>
      <c r="P138" s="48">
        <f t="shared" si="7"/>
        <v>-30.899999999999977</v>
      </c>
    </row>
    <row r="139" spans="2:16" ht="15.75" x14ac:dyDescent="0.2">
      <c r="B139" s="5">
        <f t="shared" si="8"/>
        <v>125</v>
      </c>
      <c r="C139" s="17">
        <v>0</v>
      </c>
      <c r="D139" s="6" t="s">
        <v>2</v>
      </c>
      <c r="E139" s="6" t="s">
        <v>14</v>
      </c>
      <c r="F139" s="6" t="s">
        <v>78</v>
      </c>
      <c r="G139" s="6" t="s">
        <v>53</v>
      </c>
      <c r="H139" s="6" t="s">
        <v>8</v>
      </c>
      <c r="I139" s="6" t="s">
        <v>10</v>
      </c>
      <c r="J139" s="6" t="s">
        <v>85</v>
      </c>
      <c r="K139" s="30" t="s">
        <v>235</v>
      </c>
      <c r="L139" s="69">
        <f>L140</f>
        <v>36137.775999999998</v>
      </c>
      <c r="M139" s="69">
        <f>M140</f>
        <v>6718.7999999999993</v>
      </c>
      <c r="N139" s="69">
        <f>N140</f>
        <v>6718.7999999999993</v>
      </c>
      <c r="O139" s="50">
        <f>O140</f>
        <v>6925.5</v>
      </c>
      <c r="P139" s="48">
        <f t="shared" si="7"/>
        <v>29212.275999999998</v>
      </c>
    </row>
    <row r="140" spans="2:16" ht="30" x14ac:dyDescent="0.2">
      <c r="B140" s="5">
        <f t="shared" si="8"/>
        <v>126</v>
      </c>
      <c r="C140" s="17">
        <v>0</v>
      </c>
      <c r="D140" s="7" t="s">
        <v>2</v>
      </c>
      <c r="E140" s="7" t="s">
        <v>14</v>
      </c>
      <c r="F140" s="7" t="s">
        <v>78</v>
      </c>
      <c r="G140" s="7" t="s">
        <v>53</v>
      </c>
      <c r="H140" s="7" t="s">
        <v>22</v>
      </c>
      <c r="I140" s="7" t="s">
        <v>10</v>
      </c>
      <c r="J140" s="7" t="s">
        <v>85</v>
      </c>
      <c r="K140" s="34" t="s">
        <v>236</v>
      </c>
      <c r="L140" s="70">
        <f>SUM(L141:L149)</f>
        <v>36137.775999999998</v>
      </c>
      <c r="M140" s="70">
        <f>SUM(M141:M147)</f>
        <v>6718.7999999999993</v>
      </c>
      <c r="N140" s="70">
        <f>SUM(N141:N147)</f>
        <v>6718.7999999999993</v>
      </c>
      <c r="O140" s="51">
        <f>SUM(O141:O147)</f>
        <v>6925.5</v>
      </c>
      <c r="P140" s="48">
        <f t="shared" ref="P140:P210" si="9">L140-O140</f>
        <v>29212.275999999998</v>
      </c>
    </row>
    <row r="141" spans="2:16" ht="155.25" customHeight="1" x14ac:dyDescent="0.2">
      <c r="B141" s="5">
        <f t="shared" si="8"/>
        <v>127</v>
      </c>
      <c r="C141" s="17">
        <v>90</v>
      </c>
      <c r="D141" s="7" t="s">
        <v>2</v>
      </c>
      <c r="E141" s="7" t="s">
        <v>14</v>
      </c>
      <c r="F141" s="7" t="s">
        <v>78</v>
      </c>
      <c r="G141" s="7" t="s">
        <v>53</v>
      </c>
      <c r="H141" s="7" t="s">
        <v>22</v>
      </c>
      <c r="I141" s="7" t="s">
        <v>59</v>
      </c>
      <c r="J141" s="7" t="s">
        <v>85</v>
      </c>
      <c r="K141" s="34" t="s">
        <v>237</v>
      </c>
      <c r="L141" s="70">
        <v>554</v>
      </c>
      <c r="M141" s="70">
        <v>554</v>
      </c>
      <c r="N141" s="70">
        <v>554</v>
      </c>
      <c r="O141" s="51">
        <v>554</v>
      </c>
      <c r="P141" s="48">
        <f t="shared" si="9"/>
        <v>0</v>
      </c>
    </row>
    <row r="142" spans="2:16" ht="90" x14ac:dyDescent="0.2">
      <c r="B142" s="5">
        <f t="shared" si="8"/>
        <v>128</v>
      </c>
      <c r="C142" s="17">
        <v>90</v>
      </c>
      <c r="D142" s="7" t="s">
        <v>2</v>
      </c>
      <c r="E142" s="7" t="s">
        <v>14</v>
      </c>
      <c r="F142" s="7" t="s">
        <v>78</v>
      </c>
      <c r="G142" s="7" t="s">
        <v>53</v>
      </c>
      <c r="H142" s="7" t="s">
        <v>22</v>
      </c>
      <c r="I142" s="7" t="s">
        <v>287</v>
      </c>
      <c r="J142" s="7" t="s">
        <v>85</v>
      </c>
      <c r="K142" s="34" t="s">
        <v>298</v>
      </c>
      <c r="L142" s="70">
        <v>200</v>
      </c>
      <c r="M142" s="70">
        <v>0</v>
      </c>
      <c r="N142" s="70">
        <v>0</v>
      </c>
      <c r="O142" s="51"/>
      <c r="P142" s="48">
        <f t="shared" si="9"/>
        <v>200</v>
      </c>
    </row>
    <row r="143" spans="2:16" ht="35.25" customHeight="1" x14ac:dyDescent="0.2">
      <c r="B143" s="5">
        <f t="shared" si="8"/>
        <v>129</v>
      </c>
      <c r="C143" s="17">
        <v>90</v>
      </c>
      <c r="D143" s="7" t="s">
        <v>2</v>
      </c>
      <c r="E143" s="7" t="s">
        <v>14</v>
      </c>
      <c r="F143" s="7" t="s">
        <v>78</v>
      </c>
      <c r="G143" s="7" t="s">
        <v>53</v>
      </c>
      <c r="H143" s="7" t="s">
        <v>22</v>
      </c>
      <c r="I143" s="7" t="s">
        <v>60</v>
      </c>
      <c r="J143" s="7" t="s">
        <v>85</v>
      </c>
      <c r="K143" s="34" t="s">
        <v>238</v>
      </c>
      <c r="L143" s="70">
        <v>982.3</v>
      </c>
      <c r="M143" s="70">
        <v>775.6</v>
      </c>
      <c r="N143" s="70">
        <v>775.6</v>
      </c>
      <c r="O143" s="51">
        <v>982.3</v>
      </c>
      <c r="P143" s="48">
        <f t="shared" si="9"/>
        <v>0</v>
      </c>
    </row>
    <row r="144" spans="2:16" ht="35.25" customHeight="1" x14ac:dyDescent="0.2">
      <c r="B144" s="5">
        <f t="shared" si="8"/>
        <v>130</v>
      </c>
      <c r="C144" s="17">
        <v>90</v>
      </c>
      <c r="D144" s="7" t="s">
        <v>2</v>
      </c>
      <c r="E144" s="7" t="s">
        <v>14</v>
      </c>
      <c r="F144" s="7" t="s">
        <v>78</v>
      </c>
      <c r="G144" s="7" t="s">
        <v>53</v>
      </c>
      <c r="H144" s="7" t="s">
        <v>22</v>
      </c>
      <c r="I144" s="7" t="s">
        <v>288</v>
      </c>
      <c r="J144" s="7" t="s">
        <v>85</v>
      </c>
      <c r="K144" s="34" t="s">
        <v>297</v>
      </c>
      <c r="L144" s="70">
        <v>17000</v>
      </c>
      <c r="M144" s="70">
        <v>0</v>
      </c>
      <c r="N144" s="70">
        <v>0</v>
      </c>
      <c r="O144" s="51"/>
      <c r="P144" s="48">
        <f t="shared" si="9"/>
        <v>17000</v>
      </c>
    </row>
    <row r="145" spans="2:16" ht="60" x14ac:dyDescent="0.2">
      <c r="B145" s="5">
        <f t="shared" ref="B145:B208" si="10">B144+1</f>
        <v>131</v>
      </c>
      <c r="C145" s="17">
        <v>90</v>
      </c>
      <c r="D145" s="7" t="s">
        <v>2</v>
      </c>
      <c r="E145" s="7" t="s">
        <v>14</v>
      </c>
      <c r="F145" s="7" t="s">
        <v>17</v>
      </c>
      <c r="G145" s="7" t="s">
        <v>53</v>
      </c>
      <c r="H145" s="7" t="s">
        <v>22</v>
      </c>
      <c r="I145" s="7" t="s">
        <v>109</v>
      </c>
      <c r="J145" s="7" t="s">
        <v>85</v>
      </c>
      <c r="K145" s="34" t="s">
        <v>239</v>
      </c>
      <c r="L145" s="70">
        <v>323.60000000000002</v>
      </c>
      <c r="M145" s="70">
        <v>323.60000000000002</v>
      </c>
      <c r="N145" s="70">
        <v>323.60000000000002</v>
      </c>
      <c r="O145" s="51">
        <v>323.60000000000002</v>
      </c>
      <c r="P145" s="48">
        <f t="shared" si="9"/>
        <v>0</v>
      </c>
    </row>
    <row r="146" spans="2:16" ht="50.25" customHeight="1" x14ac:dyDescent="0.2">
      <c r="B146" s="5">
        <f t="shared" si="10"/>
        <v>132</v>
      </c>
      <c r="C146" s="17">
        <v>90</v>
      </c>
      <c r="D146" s="7" t="s">
        <v>2</v>
      </c>
      <c r="E146" s="7" t="s">
        <v>14</v>
      </c>
      <c r="F146" s="7" t="s">
        <v>78</v>
      </c>
      <c r="G146" s="7" t="s">
        <v>53</v>
      </c>
      <c r="H146" s="7" t="s">
        <v>22</v>
      </c>
      <c r="I146" s="7" t="s">
        <v>83</v>
      </c>
      <c r="J146" s="7" t="s">
        <v>85</v>
      </c>
      <c r="K146" s="34" t="s">
        <v>240</v>
      </c>
      <c r="L146" s="70">
        <v>4835</v>
      </c>
      <c r="M146" s="70">
        <v>3868</v>
      </c>
      <c r="N146" s="70">
        <v>3868</v>
      </c>
      <c r="O146" s="51">
        <v>3868</v>
      </c>
      <c r="P146" s="48">
        <f t="shared" si="9"/>
        <v>967</v>
      </c>
    </row>
    <row r="147" spans="2:16" ht="48" customHeight="1" x14ac:dyDescent="0.2">
      <c r="B147" s="5">
        <f t="shared" si="10"/>
        <v>133</v>
      </c>
      <c r="C147" s="17">
        <v>90</v>
      </c>
      <c r="D147" s="7" t="s">
        <v>2</v>
      </c>
      <c r="E147" s="7" t="s">
        <v>14</v>
      </c>
      <c r="F147" s="7" t="s">
        <v>78</v>
      </c>
      <c r="G147" s="7" t="s">
        <v>53</v>
      </c>
      <c r="H147" s="7" t="s">
        <v>22</v>
      </c>
      <c r="I147" s="7" t="s">
        <v>120</v>
      </c>
      <c r="J147" s="7" t="s">
        <v>85</v>
      </c>
      <c r="K147" s="34" t="s">
        <v>241</v>
      </c>
      <c r="L147" s="70">
        <v>1197.5999999999999</v>
      </c>
      <c r="M147" s="70">
        <v>1197.5999999999999</v>
      </c>
      <c r="N147" s="70">
        <v>1197.5999999999999</v>
      </c>
      <c r="O147" s="51">
        <v>1197.5999999999999</v>
      </c>
      <c r="P147" s="48">
        <f t="shared" si="9"/>
        <v>0</v>
      </c>
    </row>
    <row r="148" spans="2:16" ht="48" customHeight="1" x14ac:dyDescent="0.2">
      <c r="B148" s="5">
        <f t="shared" si="10"/>
        <v>134</v>
      </c>
      <c r="C148" s="17">
        <v>90</v>
      </c>
      <c r="D148" s="7" t="s">
        <v>2</v>
      </c>
      <c r="E148" s="7" t="s">
        <v>14</v>
      </c>
      <c r="F148" s="7" t="s">
        <v>78</v>
      </c>
      <c r="G148" s="7" t="s">
        <v>53</v>
      </c>
      <c r="H148" s="7" t="s">
        <v>22</v>
      </c>
      <c r="I148" s="7" t="s">
        <v>289</v>
      </c>
      <c r="J148" s="7" t="s">
        <v>85</v>
      </c>
      <c r="K148" s="34" t="s">
        <v>296</v>
      </c>
      <c r="L148" s="70">
        <v>3620.3760000000002</v>
      </c>
      <c r="M148" s="70">
        <v>0</v>
      </c>
      <c r="N148" s="70">
        <v>0</v>
      </c>
      <c r="O148" s="51"/>
      <c r="P148" s="48">
        <f t="shared" si="9"/>
        <v>3620.3760000000002</v>
      </c>
    </row>
    <row r="149" spans="2:16" ht="48" customHeight="1" x14ac:dyDescent="0.2">
      <c r="B149" s="5">
        <f t="shared" si="10"/>
        <v>135</v>
      </c>
      <c r="C149" s="17">
        <v>90</v>
      </c>
      <c r="D149" s="7" t="s">
        <v>2</v>
      </c>
      <c r="E149" s="7" t="s">
        <v>14</v>
      </c>
      <c r="F149" s="7" t="s">
        <v>78</v>
      </c>
      <c r="G149" s="7" t="s">
        <v>53</v>
      </c>
      <c r="H149" s="7" t="s">
        <v>22</v>
      </c>
      <c r="I149" s="7" t="s">
        <v>336</v>
      </c>
      <c r="J149" s="7" t="s">
        <v>85</v>
      </c>
      <c r="K149" s="34" t="s">
        <v>337</v>
      </c>
      <c r="L149" s="70">
        <v>7424.9</v>
      </c>
      <c r="M149" s="70">
        <v>0</v>
      </c>
      <c r="N149" s="70">
        <v>0</v>
      </c>
      <c r="O149" s="51"/>
      <c r="P149" s="48">
        <f t="shared" si="9"/>
        <v>7424.9</v>
      </c>
    </row>
    <row r="150" spans="2:16" ht="28.5" x14ac:dyDescent="0.2">
      <c r="B150" s="5">
        <f t="shared" si="10"/>
        <v>136</v>
      </c>
      <c r="C150" s="17">
        <v>0</v>
      </c>
      <c r="D150" s="6" t="s">
        <v>2</v>
      </c>
      <c r="E150" s="6" t="s">
        <v>14</v>
      </c>
      <c r="F150" s="6" t="s">
        <v>35</v>
      </c>
      <c r="G150" s="6" t="s">
        <v>9</v>
      </c>
      <c r="H150" s="6" t="s">
        <v>8</v>
      </c>
      <c r="I150" s="6" t="s">
        <v>10</v>
      </c>
      <c r="J150" s="6" t="s">
        <v>85</v>
      </c>
      <c r="K150" s="30" t="s">
        <v>242</v>
      </c>
      <c r="L150" s="69">
        <f>L151+L172+L176+L178+L174</f>
        <v>658189.29999999993</v>
      </c>
      <c r="M150" s="69">
        <f>M151+M172+M176+M178+M174</f>
        <v>639580.90000000014</v>
      </c>
      <c r="N150" s="69">
        <f>N151+N172+N176+N178+N174</f>
        <v>639695.9</v>
      </c>
      <c r="O150" s="50">
        <f>O151+O172+O176+O178</f>
        <v>663449.5</v>
      </c>
      <c r="P150" s="48">
        <f t="shared" si="9"/>
        <v>-5260.2000000000698</v>
      </c>
    </row>
    <row r="151" spans="2:16" ht="30" x14ac:dyDescent="0.2">
      <c r="B151" s="5">
        <f t="shared" si="10"/>
        <v>137</v>
      </c>
      <c r="C151" s="17">
        <v>0</v>
      </c>
      <c r="D151" s="7" t="s">
        <v>2</v>
      </c>
      <c r="E151" s="7" t="s">
        <v>14</v>
      </c>
      <c r="F151" s="7" t="s">
        <v>35</v>
      </c>
      <c r="G151" s="7" t="s">
        <v>61</v>
      </c>
      <c r="H151" s="7" t="s">
        <v>8</v>
      </c>
      <c r="I151" s="7" t="s">
        <v>10</v>
      </c>
      <c r="J151" s="7" t="s">
        <v>85</v>
      </c>
      <c r="K151" s="34" t="s">
        <v>243</v>
      </c>
      <c r="L151" s="70">
        <f>L152</f>
        <v>650596.33332999994</v>
      </c>
      <c r="M151" s="70">
        <f>M152</f>
        <v>634887.60000000009</v>
      </c>
      <c r="N151" s="70">
        <f>N152</f>
        <v>634887.60000000009</v>
      </c>
      <c r="O151" s="51">
        <f>O152</f>
        <v>658887.4</v>
      </c>
      <c r="P151" s="48">
        <f t="shared" si="9"/>
        <v>-8291.0666700000875</v>
      </c>
    </row>
    <row r="152" spans="2:16" ht="30" x14ac:dyDescent="0.2">
      <c r="B152" s="5">
        <f t="shared" si="10"/>
        <v>138</v>
      </c>
      <c r="C152" s="17">
        <v>0</v>
      </c>
      <c r="D152" s="7" t="s">
        <v>2</v>
      </c>
      <c r="E152" s="7" t="s">
        <v>14</v>
      </c>
      <c r="F152" s="7" t="s">
        <v>35</v>
      </c>
      <c r="G152" s="7" t="s">
        <v>61</v>
      </c>
      <c r="H152" s="7" t="s">
        <v>22</v>
      </c>
      <c r="I152" s="7" t="s">
        <v>10</v>
      </c>
      <c r="J152" s="7" t="s">
        <v>85</v>
      </c>
      <c r="K152" s="34" t="s">
        <v>244</v>
      </c>
      <c r="L152" s="70">
        <f>SUM(L153:L171)</f>
        <v>650596.33332999994</v>
      </c>
      <c r="M152" s="70">
        <f>SUM(M153:M171)</f>
        <v>634887.60000000009</v>
      </c>
      <c r="N152" s="70">
        <f>SUM(N153:N171)</f>
        <v>634887.60000000009</v>
      </c>
      <c r="O152" s="51">
        <f>SUM(O153:O171)</f>
        <v>658887.4</v>
      </c>
      <c r="P152" s="48">
        <f t="shared" si="9"/>
        <v>-8291.0666700000875</v>
      </c>
    </row>
    <row r="153" spans="2:16" ht="90" x14ac:dyDescent="0.2">
      <c r="B153" s="5">
        <f t="shared" si="10"/>
        <v>139</v>
      </c>
      <c r="C153" s="17">
        <v>90</v>
      </c>
      <c r="D153" s="7" t="s">
        <v>2</v>
      </c>
      <c r="E153" s="7" t="s">
        <v>14</v>
      </c>
      <c r="F153" s="7" t="s">
        <v>35</v>
      </c>
      <c r="G153" s="7" t="s">
        <v>61</v>
      </c>
      <c r="H153" s="7" t="s">
        <v>22</v>
      </c>
      <c r="I153" s="7" t="s">
        <v>111</v>
      </c>
      <c r="J153" s="7" t="s">
        <v>85</v>
      </c>
      <c r="K153" s="34" t="s">
        <v>245</v>
      </c>
      <c r="L153" s="70">
        <v>895.1</v>
      </c>
      <c r="M153" s="70">
        <v>895.1</v>
      </c>
      <c r="N153" s="70">
        <v>895.1</v>
      </c>
      <c r="O153" s="51">
        <v>895.1</v>
      </c>
      <c r="P153" s="48">
        <f t="shared" si="9"/>
        <v>0</v>
      </c>
    </row>
    <row r="154" spans="2:16" ht="211.5" customHeight="1" x14ac:dyDescent="0.2">
      <c r="B154" s="5">
        <f t="shared" si="10"/>
        <v>140</v>
      </c>
      <c r="C154" s="17">
        <v>90</v>
      </c>
      <c r="D154" s="7" t="s">
        <v>2</v>
      </c>
      <c r="E154" s="7" t="s">
        <v>14</v>
      </c>
      <c r="F154" s="7" t="s">
        <v>35</v>
      </c>
      <c r="G154" s="7" t="s">
        <v>61</v>
      </c>
      <c r="H154" s="7" t="s">
        <v>22</v>
      </c>
      <c r="I154" s="7" t="s">
        <v>75</v>
      </c>
      <c r="J154" s="7" t="s">
        <v>85</v>
      </c>
      <c r="K154" s="34" t="s">
        <v>246</v>
      </c>
      <c r="L154" s="70">
        <v>63925.1</v>
      </c>
      <c r="M154" s="70">
        <v>62384.9</v>
      </c>
      <c r="N154" s="70">
        <v>62384.9</v>
      </c>
      <c r="O154" s="51">
        <v>62384.9</v>
      </c>
      <c r="P154" s="48">
        <f t="shared" si="9"/>
        <v>1540.1999999999971</v>
      </c>
    </row>
    <row r="155" spans="2:16" ht="216" customHeight="1" x14ac:dyDescent="0.2">
      <c r="B155" s="5">
        <f t="shared" si="10"/>
        <v>141</v>
      </c>
      <c r="C155" s="17">
        <v>90</v>
      </c>
      <c r="D155" s="7" t="s">
        <v>2</v>
      </c>
      <c r="E155" s="7" t="s">
        <v>14</v>
      </c>
      <c r="F155" s="7" t="s">
        <v>35</v>
      </c>
      <c r="G155" s="7" t="s">
        <v>61</v>
      </c>
      <c r="H155" s="7" t="s">
        <v>22</v>
      </c>
      <c r="I155" s="7" t="s">
        <v>76</v>
      </c>
      <c r="J155" s="7" t="s">
        <v>85</v>
      </c>
      <c r="K155" s="34" t="s">
        <v>247</v>
      </c>
      <c r="L155" s="70">
        <v>70327.899999999994</v>
      </c>
      <c r="M155" s="70">
        <v>69828.800000000003</v>
      </c>
      <c r="N155" s="70">
        <v>69828.800000000003</v>
      </c>
      <c r="O155" s="51">
        <v>69828.800000000003</v>
      </c>
      <c r="P155" s="48">
        <f t="shared" si="9"/>
        <v>499.09999999999127</v>
      </c>
    </row>
    <row r="156" spans="2:16" ht="120" x14ac:dyDescent="0.2">
      <c r="B156" s="5">
        <f t="shared" si="10"/>
        <v>142</v>
      </c>
      <c r="C156" s="17">
        <v>90</v>
      </c>
      <c r="D156" s="7" t="s">
        <v>2</v>
      </c>
      <c r="E156" s="7" t="s">
        <v>14</v>
      </c>
      <c r="F156" s="7" t="s">
        <v>35</v>
      </c>
      <c r="G156" s="7" t="s">
        <v>61</v>
      </c>
      <c r="H156" s="7" t="s">
        <v>22</v>
      </c>
      <c r="I156" s="7" t="s">
        <v>62</v>
      </c>
      <c r="J156" s="7" t="s">
        <v>85</v>
      </c>
      <c r="K156" s="34" t="s">
        <v>248</v>
      </c>
      <c r="L156" s="70">
        <v>154.6</v>
      </c>
      <c r="M156" s="70">
        <v>154.6</v>
      </c>
      <c r="N156" s="70">
        <v>154.6</v>
      </c>
      <c r="O156" s="51">
        <v>154.6</v>
      </c>
      <c r="P156" s="48">
        <f t="shared" si="9"/>
        <v>0</v>
      </c>
    </row>
    <row r="157" spans="2:16" ht="78.75" customHeight="1" x14ac:dyDescent="0.2">
      <c r="B157" s="5">
        <f t="shared" si="10"/>
        <v>143</v>
      </c>
      <c r="C157" s="17">
        <v>90</v>
      </c>
      <c r="D157" s="7" t="s">
        <v>2</v>
      </c>
      <c r="E157" s="7" t="s">
        <v>14</v>
      </c>
      <c r="F157" s="7" t="s">
        <v>35</v>
      </c>
      <c r="G157" s="7" t="s">
        <v>61</v>
      </c>
      <c r="H157" s="7" t="s">
        <v>22</v>
      </c>
      <c r="I157" s="7" t="s">
        <v>63</v>
      </c>
      <c r="J157" s="7" t="s">
        <v>85</v>
      </c>
      <c r="K157" s="34" t="s">
        <v>249</v>
      </c>
      <c r="L157" s="70">
        <v>186</v>
      </c>
      <c r="M157" s="70">
        <v>186</v>
      </c>
      <c r="N157" s="70">
        <v>186</v>
      </c>
      <c r="O157" s="51">
        <v>186</v>
      </c>
      <c r="P157" s="48">
        <f t="shared" si="9"/>
        <v>0</v>
      </c>
    </row>
    <row r="158" spans="2:16" ht="78" customHeight="1" x14ac:dyDescent="0.2">
      <c r="B158" s="5">
        <f t="shared" si="10"/>
        <v>144</v>
      </c>
      <c r="C158" s="17">
        <v>90</v>
      </c>
      <c r="D158" s="7" t="s">
        <v>2</v>
      </c>
      <c r="E158" s="7" t="s">
        <v>14</v>
      </c>
      <c r="F158" s="7" t="s">
        <v>35</v>
      </c>
      <c r="G158" s="7" t="s">
        <v>61</v>
      </c>
      <c r="H158" s="7" t="s">
        <v>22</v>
      </c>
      <c r="I158" s="7" t="s">
        <v>64</v>
      </c>
      <c r="J158" s="7" t="s">
        <v>85</v>
      </c>
      <c r="K158" s="34" t="s">
        <v>250</v>
      </c>
      <c r="L158" s="70">
        <v>4508.1000000000004</v>
      </c>
      <c r="M158" s="70">
        <v>4508.1000000000004</v>
      </c>
      <c r="N158" s="70">
        <v>4508.1000000000004</v>
      </c>
      <c r="O158" s="51">
        <v>4508.1000000000004</v>
      </c>
      <c r="P158" s="48">
        <f t="shared" si="9"/>
        <v>0</v>
      </c>
    </row>
    <row r="159" spans="2:16" ht="90" x14ac:dyDescent="0.2">
      <c r="B159" s="5">
        <f t="shared" si="10"/>
        <v>145</v>
      </c>
      <c r="C159" s="17">
        <v>90</v>
      </c>
      <c r="D159" s="7" t="s">
        <v>2</v>
      </c>
      <c r="E159" s="7" t="s">
        <v>14</v>
      </c>
      <c r="F159" s="7" t="s">
        <v>35</v>
      </c>
      <c r="G159" s="7" t="s">
        <v>61</v>
      </c>
      <c r="H159" s="7" t="s">
        <v>22</v>
      </c>
      <c r="I159" s="7" t="s">
        <v>65</v>
      </c>
      <c r="J159" s="7" t="s">
        <v>85</v>
      </c>
      <c r="K159" s="34" t="s">
        <v>251</v>
      </c>
      <c r="L159" s="70">
        <v>1016.1</v>
      </c>
      <c r="M159" s="70">
        <v>915.3</v>
      </c>
      <c r="N159" s="70">
        <v>915.3</v>
      </c>
      <c r="O159" s="51">
        <v>1016.1</v>
      </c>
      <c r="P159" s="48">
        <f t="shared" si="9"/>
        <v>0</v>
      </c>
    </row>
    <row r="160" spans="2:16" ht="90" x14ac:dyDescent="0.2">
      <c r="B160" s="5">
        <f t="shared" si="10"/>
        <v>146</v>
      </c>
      <c r="C160" s="17">
        <v>90</v>
      </c>
      <c r="D160" s="7" t="s">
        <v>2</v>
      </c>
      <c r="E160" s="7" t="s">
        <v>14</v>
      </c>
      <c r="F160" s="7" t="s">
        <v>35</v>
      </c>
      <c r="G160" s="7" t="s">
        <v>61</v>
      </c>
      <c r="H160" s="7" t="s">
        <v>22</v>
      </c>
      <c r="I160" s="7" t="s">
        <v>66</v>
      </c>
      <c r="J160" s="7" t="s">
        <v>85</v>
      </c>
      <c r="K160" s="34" t="s">
        <v>252</v>
      </c>
      <c r="L160" s="70">
        <v>147.30000000000001</v>
      </c>
      <c r="M160" s="70">
        <v>147.30000000000001</v>
      </c>
      <c r="N160" s="70">
        <v>147.30000000000001</v>
      </c>
      <c r="O160" s="51">
        <v>147.30000000000001</v>
      </c>
      <c r="P160" s="48">
        <f t="shared" si="9"/>
        <v>0</v>
      </c>
    </row>
    <row r="161" spans="2:16" ht="90" x14ac:dyDescent="0.2">
      <c r="B161" s="5">
        <f t="shared" si="10"/>
        <v>147</v>
      </c>
      <c r="C161" s="17">
        <v>90</v>
      </c>
      <c r="D161" s="7" t="s">
        <v>2</v>
      </c>
      <c r="E161" s="7" t="s">
        <v>14</v>
      </c>
      <c r="F161" s="7" t="s">
        <v>35</v>
      </c>
      <c r="G161" s="7" t="s">
        <v>61</v>
      </c>
      <c r="H161" s="7" t="s">
        <v>22</v>
      </c>
      <c r="I161" s="7" t="s">
        <v>67</v>
      </c>
      <c r="J161" s="7" t="s">
        <v>85</v>
      </c>
      <c r="K161" s="34" t="s">
        <v>253</v>
      </c>
      <c r="L161" s="70">
        <v>4757</v>
      </c>
      <c r="M161" s="70">
        <v>4757</v>
      </c>
      <c r="N161" s="70">
        <v>4757</v>
      </c>
      <c r="O161" s="51">
        <v>4757</v>
      </c>
      <c r="P161" s="48">
        <f t="shared" si="9"/>
        <v>0</v>
      </c>
    </row>
    <row r="162" spans="2:16" ht="153" customHeight="1" x14ac:dyDescent="0.2">
      <c r="B162" s="5">
        <f t="shared" si="10"/>
        <v>148</v>
      </c>
      <c r="C162" s="17">
        <v>90</v>
      </c>
      <c r="D162" s="7" t="s">
        <v>2</v>
      </c>
      <c r="E162" s="7" t="s">
        <v>14</v>
      </c>
      <c r="F162" s="7" t="s">
        <v>35</v>
      </c>
      <c r="G162" s="7" t="s">
        <v>61</v>
      </c>
      <c r="H162" s="7" t="s">
        <v>22</v>
      </c>
      <c r="I162" s="7" t="s">
        <v>68</v>
      </c>
      <c r="J162" s="7" t="s">
        <v>85</v>
      </c>
      <c r="K162" s="34" t="s">
        <v>254</v>
      </c>
      <c r="L162" s="70">
        <v>1285.2</v>
      </c>
      <c r="M162" s="70">
        <v>1285.2</v>
      </c>
      <c r="N162" s="70">
        <v>1285.2</v>
      </c>
      <c r="O162" s="51">
        <v>1285.2</v>
      </c>
      <c r="P162" s="48">
        <f t="shared" si="9"/>
        <v>0</v>
      </c>
    </row>
    <row r="163" spans="2:16" ht="216" customHeight="1" x14ac:dyDescent="0.2">
      <c r="B163" s="5">
        <f t="shared" si="10"/>
        <v>149</v>
      </c>
      <c r="C163" s="17">
        <v>90</v>
      </c>
      <c r="D163" s="7" t="s">
        <v>2</v>
      </c>
      <c r="E163" s="7" t="s">
        <v>14</v>
      </c>
      <c r="F163" s="7" t="s">
        <v>35</v>
      </c>
      <c r="G163" s="7" t="s">
        <v>61</v>
      </c>
      <c r="H163" s="7" t="s">
        <v>22</v>
      </c>
      <c r="I163" s="7" t="s">
        <v>69</v>
      </c>
      <c r="J163" s="7" t="s">
        <v>85</v>
      </c>
      <c r="K163" s="34" t="s">
        <v>255</v>
      </c>
      <c r="L163" s="70">
        <v>290574.90000000002</v>
      </c>
      <c r="M163" s="70">
        <v>287724.90000000002</v>
      </c>
      <c r="N163" s="70">
        <v>287724.90000000002</v>
      </c>
      <c r="O163" s="51">
        <v>283217.2</v>
      </c>
      <c r="P163" s="48">
        <f t="shared" si="9"/>
        <v>7357.7000000000116</v>
      </c>
    </row>
    <row r="164" spans="2:16" ht="106.5" customHeight="1" x14ac:dyDescent="0.2">
      <c r="B164" s="5">
        <f t="shared" si="10"/>
        <v>150</v>
      </c>
      <c r="C164" s="17">
        <v>90</v>
      </c>
      <c r="D164" s="7" t="s">
        <v>2</v>
      </c>
      <c r="E164" s="7" t="s">
        <v>14</v>
      </c>
      <c r="F164" s="7" t="s">
        <v>35</v>
      </c>
      <c r="G164" s="7" t="s">
        <v>61</v>
      </c>
      <c r="H164" s="7" t="s">
        <v>22</v>
      </c>
      <c r="I164" s="7" t="s">
        <v>70</v>
      </c>
      <c r="J164" s="7" t="s">
        <v>85</v>
      </c>
      <c r="K164" s="34" t="s">
        <v>256</v>
      </c>
      <c r="L164" s="81">
        <v>19105.099999999999</v>
      </c>
      <c r="M164" s="81">
        <v>18899.400000000001</v>
      </c>
      <c r="N164" s="81">
        <v>18899.400000000001</v>
      </c>
      <c r="O164" s="62">
        <v>19105.099999999999</v>
      </c>
      <c r="P164" s="48">
        <f t="shared" si="9"/>
        <v>0</v>
      </c>
    </row>
    <row r="165" spans="2:16" ht="75" x14ac:dyDescent="0.2">
      <c r="B165" s="5">
        <f t="shared" si="10"/>
        <v>151</v>
      </c>
      <c r="C165" s="17">
        <v>90</v>
      </c>
      <c r="D165" s="7" t="s">
        <v>2</v>
      </c>
      <c r="E165" s="7" t="s">
        <v>14</v>
      </c>
      <c r="F165" s="7" t="s">
        <v>35</v>
      </c>
      <c r="G165" s="7" t="s">
        <v>61</v>
      </c>
      <c r="H165" s="7" t="s">
        <v>22</v>
      </c>
      <c r="I165" s="7" t="s">
        <v>71</v>
      </c>
      <c r="J165" s="7" t="s">
        <v>85</v>
      </c>
      <c r="K165" s="34" t="s">
        <v>257</v>
      </c>
      <c r="L165" s="70">
        <v>29925</v>
      </c>
      <c r="M165" s="70">
        <v>29925</v>
      </c>
      <c r="N165" s="70">
        <v>29925</v>
      </c>
      <c r="O165" s="51">
        <v>29925</v>
      </c>
      <c r="P165" s="48">
        <f t="shared" si="9"/>
        <v>0</v>
      </c>
    </row>
    <row r="166" spans="2:16" ht="141.75" customHeight="1" x14ac:dyDescent="0.2">
      <c r="B166" s="5">
        <f t="shared" si="10"/>
        <v>152</v>
      </c>
      <c r="C166" s="17">
        <v>90</v>
      </c>
      <c r="D166" s="7" t="s">
        <v>2</v>
      </c>
      <c r="E166" s="7" t="s">
        <v>14</v>
      </c>
      <c r="F166" s="7" t="s">
        <v>35</v>
      </c>
      <c r="G166" s="7" t="s">
        <v>61</v>
      </c>
      <c r="H166" s="7" t="s">
        <v>22</v>
      </c>
      <c r="I166" s="7" t="s">
        <v>115</v>
      </c>
      <c r="J166" s="7" t="s">
        <v>85</v>
      </c>
      <c r="K166" s="34" t="s">
        <v>258</v>
      </c>
      <c r="L166" s="70">
        <v>45270.533329999998</v>
      </c>
      <c r="M166" s="70">
        <v>38641.199999999997</v>
      </c>
      <c r="N166" s="70">
        <v>38641.199999999997</v>
      </c>
      <c r="O166" s="51">
        <v>63760.5</v>
      </c>
      <c r="P166" s="48">
        <f t="shared" si="9"/>
        <v>-18489.966670000002</v>
      </c>
    </row>
    <row r="167" spans="2:16" ht="213.75" customHeight="1" x14ac:dyDescent="0.2">
      <c r="B167" s="5">
        <f t="shared" si="10"/>
        <v>153</v>
      </c>
      <c r="C167" s="17">
        <v>90</v>
      </c>
      <c r="D167" s="7" t="s">
        <v>2</v>
      </c>
      <c r="E167" s="7" t="s">
        <v>14</v>
      </c>
      <c r="F167" s="7" t="s">
        <v>35</v>
      </c>
      <c r="G167" s="7" t="s">
        <v>61</v>
      </c>
      <c r="H167" s="7" t="s">
        <v>22</v>
      </c>
      <c r="I167" s="7" t="s">
        <v>72</v>
      </c>
      <c r="J167" s="7" t="s">
        <v>85</v>
      </c>
      <c r="K167" s="34" t="s">
        <v>259</v>
      </c>
      <c r="L167" s="70">
        <f>89831.6-854.6</f>
        <v>88977</v>
      </c>
      <c r="M167" s="70">
        <v>88490.9</v>
      </c>
      <c r="N167" s="70">
        <v>88490.9</v>
      </c>
      <c r="O167" s="51">
        <v>88490.9</v>
      </c>
      <c r="P167" s="48">
        <f t="shared" si="9"/>
        <v>486.10000000000582</v>
      </c>
    </row>
    <row r="168" spans="2:16" ht="105" x14ac:dyDescent="0.2">
      <c r="B168" s="5">
        <f t="shared" si="10"/>
        <v>154</v>
      </c>
      <c r="C168" s="17">
        <v>90</v>
      </c>
      <c r="D168" s="7" t="s">
        <v>2</v>
      </c>
      <c r="E168" s="7" t="s">
        <v>14</v>
      </c>
      <c r="F168" s="7" t="s">
        <v>35</v>
      </c>
      <c r="G168" s="7" t="s">
        <v>61</v>
      </c>
      <c r="H168" s="7" t="s">
        <v>22</v>
      </c>
      <c r="I168" s="7" t="s">
        <v>73</v>
      </c>
      <c r="J168" s="7" t="s">
        <v>85</v>
      </c>
      <c r="K168" s="34" t="s">
        <v>260</v>
      </c>
      <c r="L168" s="70">
        <v>15408.7</v>
      </c>
      <c r="M168" s="70">
        <v>12327</v>
      </c>
      <c r="N168" s="70">
        <v>12327</v>
      </c>
      <c r="O168" s="51">
        <v>15408.7</v>
      </c>
      <c r="P168" s="48">
        <f t="shared" si="9"/>
        <v>0</v>
      </c>
    </row>
    <row r="169" spans="2:16" ht="105" x14ac:dyDescent="0.2">
      <c r="B169" s="5">
        <f t="shared" si="10"/>
        <v>155</v>
      </c>
      <c r="C169" s="17">
        <v>90</v>
      </c>
      <c r="D169" s="7" t="s">
        <v>2</v>
      </c>
      <c r="E169" s="7" t="s">
        <v>14</v>
      </c>
      <c r="F169" s="7" t="s">
        <v>35</v>
      </c>
      <c r="G169" s="7" t="s">
        <v>61</v>
      </c>
      <c r="H169" s="7" t="s">
        <v>22</v>
      </c>
      <c r="I169" s="7" t="s">
        <v>81</v>
      </c>
      <c r="J169" s="7" t="s">
        <v>85</v>
      </c>
      <c r="K169" s="34" t="s">
        <v>261</v>
      </c>
      <c r="L169" s="70">
        <v>1724.2</v>
      </c>
      <c r="M169" s="70">
        <v>1724.2</v>
      </c>
      <c r="N169" s="70">
        <v>1724.2</v>
      </c>
      <c r="O169" s="51">
        <v>1724.2</v>
      </c>
      <c r="P169" s="48">
        <f t="shared" si="9"/>
        <v>0</v>
      </c>
    </row>
    <row r="170" spans="2:16" ht="74.25" customHeight="1" x14ac:dyDescent="0.2">
      <c r="B170" s="5">
        <f t="shared" si="10"/>
        <v>156</v>
      </c>
      <c r="C170" s="17">
        <v>90</v>
      </c>
      <c r="D170" s="7" t="s">
        <v>2</v>
      </c>
      <c r="E170" s="7" t="s">
        <v>14</v>
      </c>
      <c r="F170" s="7" t="s">
        <v>35</v>
      </c>
      <c r="G170" s="7" t="s">
        <v>61</v>
      </c>
      <c r="H170" s="7" t="s">
        <v>22</v>
      </c>
      <c r="I170" s="7" t="s">
        <v>80</v>
      </c>
      <c r="J170" s="7" t="s">
        <v>85</v>
      </c>
      <c r="K170" s="34" t="s">
        <v>262</v>
      </c>
      <c r="L170" s="70">
        <v>11970.6</v>
      </c>
      <c r="M170" s="70">
        <v>11654.8</v>
      </c>
      <c r="N170" s="70">
        <v>11654.8</v>
      </c>
      <c r="O170" s="51">
        <v>11654.8</v>
      </c>
      <c r="P170" s="48">
        <f t="shared" si="9"/>
        <v>315.80000000000109</v>
      </c>
    </row>
    <row r="171" spans="2:16" ht="136.5" customHeight="1" x14ac:dyDescent="0.2">
      <c r="B171" s="5">
        <f t="shared" si="10"/>
        <v>157</v>
      </c>
      <c r="C171" s="17">
        <v>90</v>
      </c>
      <c r="D171" s="7" t="s">
        <v>2</v>
      </c>
      <c r="E171" s="7" t="s">
        <v>14</v>
      </c>
      <c r="F171" s="7" t="s">
        <v>35</v>
      </c>
      <c r="G171" s="7" t="s">
        <v>61</v>
      </c>
      <c r="H171" s="7" t="s">
        <v>22</v>
      </c>
      <c r="I171" s="7" t="s">
        <v>121</v>
      </c>
      <c r="J171" s="7" t="s">
        <v>85</v>
      </c>
      <c r="K171" s="34" t="s">
        <v>263</v>
      </c>
      <c r="L171" s="70">
        <v>437.9</v>
      </c>
      <c r="M171" s="70">
        <v>437.9</v>
      </c>
      <c r="N171" s="70">
        <v>437.9</v>
      </c>
      <c r="O171" s="51">
        <v>437.9</v>
      </c>
      <c r="P171" s="48">
        <f t="shared" si="9"/>
        <v>0</v>
      </c>
    </row>
    <row r="172" spans="2:16" ht="75" x14ac:dyDescent="0.2">
      <c r="B172" s="5">
        <f t="shared" si="10"/>
        <v>158</v>
      </c>
      <c r="C172" s="17">
        <v>0</v>
      </c>
      <c r="D172" s="7" t="s">
        <v>2</v>
      </c>
      <c r="E172" s="7" t="s">
        <v>14</v>
      </c>
      <c r="F172" s="7" t="s">
        <v>35</v>
      </c>
      <c r="G172" s="7" t="s">
        <v>74</v>
      </c>
      <c r="H172" s="7" t="s">
        <v>8</v>
      </c>
      <c r="I172" s="7" t="s">
        <v>10</v>
      </c>
      <c r="J172" s="7" t="s">
        <v>85</v>
      </c>
      <c r="K172" s="34" t="s">
        <v>264</v>
      </c>
      <c r="L172" s="70">
        <f>L173</f>
        <v>1606</v>
      </c>
      <c r="M172" s="70">
        <f>M173</f>
        <v>1606</v>
      </c>
      <c r="N172" s="70">
        <f>N173</f>
        <v>1606</v>
      </c>
      <c r="O172" s="51">
        <f>O173</f>
        <v>1606</v>
      </c>
      <c r="P172" s="48">
        <f t="shared" si="9"/>
        <v>0</v>
      </c>
    </row>
    <row r="173" spans="2:16" ht="75" x14ac:dyDescent="0.2">
      <c r="B173" s="5">
        <f t="shared" si="10"/>
        <v>159</v>
      </c>
      <c r="C173" s="17">
        <v>90</v>
      </c>
      <c r="D173" s="7" t="s">
        <v>2</v>
      </c>
      <c r="E173" s="7" t="s">
        <v>14</v>
      </c>
      <c r="F173" s="7" t="s">
        <v>35</v>
      </c>
      <c r="G173" s="7" t="s">
        <v>74</v>
      </c>
      <c r="H173" s="7" t="s">
        <v>22</v>
      </c>
      <c r="I173" s="7" t="s">
        <v>10</v>
      </c>
      <c r="J173" s="7" t="s">
        <v>85</v>
      </c>
      <c r="K173" s="34" t="s">
        <v>265</v>
      </c>
      <c r="L173" s="70">
        <v>1606</v>
      </c>
      <c r="M173" s="70">
        <v>1606</v>
      </c>
      <c r="N173" s="70">
        <v>1606</v>
      </c>
      <c r="O173" s="51">
        <v>1606</v>
      </c>
      <c r="P173" s="48">
        <f t="shared" si="9"/>
        <v>0</v>
      </c>
    </row>
    <row r="174" spans="2:16" ht="60" x14ac:dyDescent="0.2">
      <c r="B174" s="5">
        <f t="shared" si="10"/>
        <v>160</v>
      </c>
      <c r="C174" s="17">
        <v>0</v>
      </c>
      <c r="D174" s="7" t="s">
        <v>2</v>
      </c>
      <c r="E174" s="7" t="s">
        <v>14</v>
      </c>
      <c r="F174" s="7" t="s">
        <v>50</v>
      </c>
      <c r="G174" s="7" t="s">
        <v>290</v>
      </c>
      <c r="H174" s="7" t="s">
        <v>8</v>
      </c>
      <c r="I174" s="7" t="s">
        <v>10</v>
      </c>
      <c r="J174" s="7" t="s">
        <v>85</v>
      </c>
      <c r="K174" s="34" t="s">
        <v>295</v>
      </c>
      <c r="L174" s="70">
        <f>L175</f>
        <v>3032.8666699999999</v>
      </c>
      <c r="M174" s="70">
        <f>M175</f>
        <v>0</v>
      </c>
      <c r="N174" s="70">
        <f>N175</f>
        <v>0</v>
      </c>
      <c r="O174" s="51"/>
      <c r="P174" s="48">
        <f t="shared" si="9"/>
        <v>3032.8666699999999</v>
      </c>
    </row>
    <row r="175" spans="2:16" ht="59.25" customHeight="1" x14ac:dyDescent="0.2">
      <c r="B175" s="5">
        <f t="shared" si="10"/>
        <v>161</v>
      </c>
      <c r="C175" s="22">
        <v>90</v>
      </c>
      <c r="D175" s="8" t="s">
        <v>2</v>
      </c>
      <c r="E175" s="8" t="s">
        <v>14</v>
      </c>
      <c r="F175" s="8" t="s">
        <v>50</v>
      </c>
      <c r="G175" s="8" t="s">
        <v>290</v>
      </c>
      <c r="H175" s="8" t="s">
        <v>22</v>
      </c>
      <c r="I175" s="8" t="s">
        <v>10</v>
      </c>
      <c r="J175" s="8" t="s">
        <v>85</v>
      </c>
      <c r="K175" s="36" t="s">
        <v>294</v>
      </c>
      <c r="L175" s="73">
        <v>3032.8666699999999</v>
      </c>
      <c r="M175" s="73">
        <v>0</v>
      </c>
      <c r="N175" s="73">
        <v>0</v>
      </c>
      <c r="O175" s="51"/>
      <c r="P175" s="48">
        <f t="shared" si="9"/>
        <v>3032.8666699999999</v>
      </c>
    </row>
    <row r="176" spans="2:16" ht="45" x14ac:dyDescent="0.2">
      <c r="B176" s="5">
        <f t="shared" si="10"/>
        <v>162</v>
      </c>
      <c r="C176" s="17">
        <v>0</v>
      </c>
      <c r="D176" s="7" t="s">
        <v>2</v>
      </c>
      <c r="E176" s="7" t="s">
        <v>14</v>
      </c>
      <c r="F176" s="7" t="s">
        <v>50</v>
      </c>
      <c r="G176" s="7" t="s">
        <v>51</v>
      </c>
      <c r="H176" s="7" t="s">
        <v>8</v>
      </c>
      <c r="I176" s="7" t="s">
        <v>10</v>
      </c>
      <c r="J176" s="7" t="s">
        <v>85</v>
      </c>
      <c r="K176" s="34" t="s">
        <v>266</v>
      </c>
      <c r="L176" s="70">
        <f>L177</f>
        <v>2952.8999999999996</v>
      </c>
      <c r="M176" s="70">
        <f>M177</f>
        <v>3086</v>
      </c>
      <c r="N176" s="70">
        <f>N177</f>
        <v>3201.1</v>
      </c>
      <c r="O176" s="51">
        <f>O177</f>
        <v>2952.8999999999996</v>
      </c>
      <c r="P176" s="48">
        <f t="shared" si="9"/>
        <v>0</v>
      </c>
    </row>
    <row r="177" spans="2:16" ht="50.25" customHeight="1" x14ac:dyDescent="0.2">
      <c r="B177" s="5">
        <f t="shared" si="10"/>
        <v>163</v>
      </c>
      <c r="C177" s="22">
        <v>90</v>
      </c>
      <c r="D177" s="8" t="s">
        <v>2</v>
      </c>
      <c r="E177" s="8" t="s">
        <v>14</v>
      </c>
      <c r="F177" s="8" t="s">
        <v>50</v>
      </c>
      <c r="G177" s="8" t="s">
        <v>51</v>
      </c>
      <c r="H177" s="8" t="s">
        <v>22</v>
      </c>
      <c r="I177" s="8" t="s">
        <v>10</v>
      </c>
      <c r="J177" s="8" t="s">
        <v>85</v>
      </c>
      <c r="K177" s="36" t="s">
        <v>267</v>
      </c>
      <c r="L177" s="73">
        <f>2503.7+449.2</f>
        <v>2952.8999999999996</v>
      </c>
      <c r="M177" s="73">
        <f>2599.8+486.2</f>
        <v>3086</v>
      </c>
      <c r="N177" s="73">
        <v>3201.1</v>
      </c>
      <c r="O177" s="51">
        <f>2503.7+449.2</f>
        <v>2952.8999999999996</v>
      </c>
      <c r="P177" s="48">
        <f t="shared" si="9"/>
        <v>0</v>
      </c>
    </row>
    <row r="178" spans="2:16" ht="60" x14ac:dyDescent="0.2">
      <c r="B178" s="5">
        <f t="shared" si="10"/>
        <v>164</v>
      </c>
      <c r="C178" s="17">
        <v>0</v>
      </c>
      <c r="D178" s="7" t="s">
        <v>2</v>
      </c>
      <c r="E178" s="7" t="s">
        <v>14</v>
      </c>
      <c r="F178" s="7" t="s">
        <v>50</v>
      </c>
      <c r="G178" s="7" t="s">
        <v>20</v>
      </c>
      <c r="H178" s="7" t="s">
        <v>8</v>
      </c>
      <c r="I178" s="7" t="s">
        <v>10</v>
      </c>
      <c r="J178" s="7" t="s">
        <v>85</v>
      </c>
      <c r="K178" s="34" t="s">
        <v>268</v>
      </c>
      <c r="L178" s="70">
        <f>L179</f>
        <v>1.2</v>
      </c>
      <c r="M178" s="70">
        <f>M179</f>
        <v>1.3</v>
      </c>
      <c r="N178" s="70">
        <f>N179</f>
        <v>1.2</v>
      </c>
      <c r="O178" s="51">
        <f>O179</f>
        <v>3.2</v>
      </c>
      <c r="P178" s="48">
        <f t="shared" si="9"/>
        <v>-2</v>
      </c>
    </row>
    <row r="179" spans="2:16" ht="75" x14ac:dyDescent="0.2">
      <c r="B179" s="5">
        <f t="shared" si="10"/>
        <v>165</v>
      </c>
      <c r="C179" s="22">
        <v>90</v>
      </c>
      <c r="D179" s="8" t="s">
        <v>2</v>
      </c>
      <c r="E179" s="8" t="s">
        <v>14</v>
      </c>
      <c r="F179" s="8" t="s">
        <v>50</v>
      </c>
      <c r="G179" s="8" t="s">
        <v>20</v>
      </c>
      <c r="H179" s="8" t="s">
        <v>22</v>
      </c>
      <c r="I179" s="8" t="s">
        <v>10</v>
      </c>
      <c r="J179" s="8" t="s">
        <v>85</v>
      </c>
      <c r="K179" s="36" t="s">
        <v>269</v>
      </c>
      <c r="L179" s="73">
        <v>1.2</v>
      </c>
      <c r="M179" s="73">
        <v>1.3</v>
      </c>
      <c r="N179" s="73">
        <v>1.2</v>
      </c>
      <c r="O179" s="51">
        <v>3.2</v>
      </c>
      <c r="P179" s="48">
        <f t="shared" si="9"/>
        <v>-2</v>
      </c>
    </row>
    <row r="180" spans="2:16" ht="15.75" x14ac:dyDescent="0.2">
      <c r="B180" s="5">
        <f t="shared" si="10"/>
        <v>166</v>
      </c>
      <c r="C180" s="17">
        <v>0</v>
      </c>
      <c r="D180" s="6" t="s">
        <v>2</v>
      </c>
      <c r="E180" s="6" t="s">
        <v>14</v>
      </c>
      <c r="F180" s="6" t="s">
        <v>48</v>
      </c>
      <c r="G180" s="6" t="s">
        <v>9</v>
      </c>
      <c r="H180" s="6" t="s">
        <v>8</v>
      </c>
      <c r="I180" s="6" t="s">
        <v>10</v>
      </c>
      <c r="J180" s="6" t="s">
        <v>85</v>
      </c>
      <c r="K180" s="31" t="s">
        <v>270</v>
      </c>
      <c r="L180" s="69">
        <f>L181+L186+L188+L190+L192</f>
        <v>73755.364939999999</v>
      </c>
      <c r="M180" s="69">
        <f>M181+M186+M188+M190+M192</f>
        <v>35944.36</v>
      </c>
      <c r="N180" s="69">
        <f>N181+N186+N188+N190+N192</f>
        <v>36320.959999999999</v>
      </c>
      <c r="O180" s="50">
        <f t="shared" ref="L180:O181" si="11">O181</f>
        <v>0</v>
      </c>
      <c r="P180" s="48">
        <f t="shared" si="9"/>
        <v>73755.364939999999</v>
      </c>
    </row>
    <row r="181" spans="2:16" ht="60" x14ac:dyDescent="0.2">
      <c r="B181" s="5">
        <f t="shared" si="10"/>
        <v>167</v>
      </c>
      <c r="C181" s="17">
        <v>0</v>
      </c>
      <c r="D181" s="7" t="s">
        <v>2</v>
      </c>
      <c r="E181" s="7" t="s">
        <v>14</v>
      </c>
      <c r="F181" s="7" t="s">
        <v>48</v>
      </c>
      <c r="G181" s="7" t="s">
        <v>40</v>
      </c>
      <c r="H181" s="7" t="s">
        <v>8</v>
      </c>
      <c r="I181" s="7" t="s">
        <v>10</v>
      </c>
      <c r="J181" s="7" t="s">
        <v>85</v>
      </c>
      <c r="K181" s="34" t="s">
        <v>271</v>
      </c>
      <c r="L181" s="70">
        <f t="shared" si="11"/>
        <v>13212.131710000001</v>
      </c>
      <c r="M181" s="70">
        <f t="shared" si="11"/>
        <v>0</v>
      </c>
      <c r="N181" s="70">
        <f t="shared" si="11"/>
        <v>0</v>
      </c>
      <c r="O181" s="51">
        <f>O182</f>
        <v>0</v>
      </c>
      <c r="P181" s="48">
        <f t="shared" si="9"/>
        <v>13212.131710000001</v>
      </c>
    </row>
    <row r="182" spans="2:16" ht="64.5" customHeight="1" x14ac:dyDescent="0.2">
      <c r="B182" s="5">
        <f t="shared" si="10"/>
        <v>168</v>
      </c>
      <c r="C182" s="17">
        <v>90</v>
      </c>
      <c r="D182" s="7" t="s">
        <v>2</v>
      </c>
      <c r="E182" s="7" t="s">
        <v>14</v>
      </c>
      <c r="F182" s="7" t="s">
        <v>48</v>
      </c>
      <c r="G182" s="7" t="s">
        <v>40</v>
      </c>
      <c r="H182" s="7" t="s">
        <v>22</v>
      </c>
      <c r="I182" s="7" t="s">
        <v>10</v>
      </c>
      <c r="J182" s="7" t="s">
        <v>85</v>
      </c>
      <c r="K182" s="34" t="s">
        <v>272</v>
      </c>
      <c r="L182" s="70">
        <f>L185+L183+L184</f>
        <v>13212.131710000001</v>
      </c>
      <c r="M182" s="70">
        <f>M185+M183+M184</f>
        <v>0</v>
      </c>
      <c r="N182" s="70">
        <f>N185+N183+N184</f>
        <v>0</v>
      </c>
      <c r="O182" s="51">
        <f>O185</f>
        <v>0</v>
      </c>
      <c r="P182" s="48">
        <f t="shared" si="9"/>
        <v>13212.131710000001</v>
      </c>
    </row>
    <row r="183" spans="2:16" ht="64.5" customHeight="1" x14ac:dyDescent="0.2">
      <c r="B183" s="5">
        <f t="shared" si="10"/>
        <v>169</v>
      </c>
      <c r="C183" s="17">
        <v>90</v>
      </c>
      <c r="D183" s="8" t="s">
        <v>2</v>
      </c>
      <c r="E183" s="8" t="s">
        <v>14</v>
      </c>
      <c r="F183" s="8" t="s">
        <v>48</v>
      </c>
      <c r="G183" s="8" t="s">
        <v>40</v>
      </c>
      <c r="H183" s="8" t="s">
        <v>22</v>
      </c>
      <c r="I183" s="8" t="s">
        <v>291</v>
      </c>
      <c r="J183" s="8" t="s">
        <v>85</v>
      </c>
      <c r="K183" s="36" t="s">
        <v>292</v>
      </c>
      <c r="L183" s="70">
        <v>7239.8617100000001</v>
      </c>
      <c r="M183" s="70">
        <v>0</v>
      </c>
      <c r="N183" s="70">
        <v>0</v>
      </c>
      <c r="O183" s="51">
        <f>O200</f>
        <v>0</v>
      </c>
      <c r="P183" s="48"/>
    </row>
    <row r="184" spans="2:16" ht="64.5" customHeight="1" x14ac:dyDescent="0.2">
      <c r="B184" s="5">
        <f t="shared" si="10"/>
        <v>170</v>
      </c>
      <c r="C184" s="17">
        <v>90</v>
      </c>
      <c r="D184" s="8" t="s">
        <v>2</v>
      </c>
      <c r="E184" s="8" t="s">
        <v>14</v>
      </c>
      <c r="F184" s="8" t="s">
        <v>48</v>
      </c>
      <c r="G184" s="8" t="s">
        <v>40</v>
      </c>
      <c r="H184" s="8" t="s">
        <v>22</v>
      </c>
      <c r="I184" s="8" t="s">
        <v>116</v>
      </c>
      <c r="J184" s="8" t="s">
        <v>85</v>
      </c>
      <c r="K184" s="36" t="s">
        <v>273</v>
      </c>
      <c r="L184" s="70">
        <v>689.822</v>
      </c>
      <c r="M184" s="70">
        <v>0</v>
      </c>
      <c r="N184" s="70">
        <v>0</v>
      </c>
      <c r="O184" s="51">
        <f>L184</f>
        <v>689.822</v>
      </c>
      <c r="P184" s="48"/>
    </row>
    <row r="185" spans="2:16" ht="60.75" customHeight="1" x14ac:dyDescent="0.2">
      <c r="B185" s="5">
        <f t="shared" si="10"/>
        <v>171</v>
      </c>
      <c r="C185" s="17">
        <v>90</v>
      </c>
      <c r="D185" s="8" t="s">
        <v>2</v>
      </c>
      <c r="E185" s="8" t="s">
        <v>14</v>
      </c>
      <c r="F185" s="8" t="s">
        <v>48</v>
      </c>
      <c r="G185" s="8" t="s">
        <v>40</v>
      </c>
      <c r="H185" s="8" t="s">
        <v>22</v>
      </c>
      <c r="I185" s="8" t="s">
        <v>299</v>
      </c>
      <c r="J185" s="8" t="s">
        <v>85</v>
      </c>
      <c r="K185" s="36" t="s">
        <v>293</v>
      </c>
      <c r="L185" s="70">
        <v>5282.4480000000003</v>
      </c>
      <c r="M185" s="70">
        <v>0</v>
      </c>
      <c r="N185" s="70">
        <v>0</v>
      </c>
      <c r="O185" s="51">
        <f>O211</f>
        <v>0</v>
      </c>
      <c r="P185" s="48">
        <f t="shared" si="9"/>
        <v>5282.4480000000003</v>
      </c>
    </row>
    <row r="186" spans="2:16" ht="60.75" customHeight="1" x14ac:dyDescent="0.2">
      <c r="B186" s="5">
        <f t="shared" si="10"/>
        <v>172</v>
      </c>
      <c r="C186" s="17">
        <v>90</v>
      </c>
      <c r="D186" s="7" t="s">
        <v>2</v>
      </c>
      <c r="E186" s="7" t="s">
        <v>14</v>
      </c>
      <c r="F186" s="7" t="s">
        <v>300</v>
      </c>
      <c r="G186" s="7" t="s">
        <v>301</v>
      </c>
      <c r="H186" s="7" t="s">
        <v>8</v>
      </c>
      <c r="I186" s="7" t="s">
        <v>10</v>
      </c>
      <c r="J186" s="7" t="s">
        <v>85</v>
      </c>
      <c r="K186" s="34" t="s">
        <v>302</v>
      </c>
      <c r="L186" s="70">
        <f>L187</f>
        <v>894.49</v>
      </c>
      <c r="M186" s="70">
        <f>M187</f>
        <v>4197.26</v>
      </c>
      <c r="N186" s="70">
        <f>N187</f>
        <v>4197.26</v>
      </c>
      <c r="O186" s="51"/>
      <c r="P186" s="48">
        <f t="shared" si="9"/>
        <v>894.49</v>
      </c>
    </row>
    <row r="187" spans="2:16" ht="60.75" customHeight="1" x14ac:dyDescent="0.2">
      <c r="B187" s="5">
        <f t="shared" si="10"/>
        <v>173</v>
      </c>
      <c r="C187" s="17">
        <v>90</v>
      </c>
      <c r="D187" s="7" t="s">
        <v>2</v>
      </c>
      <c r="E187" s="7" t="s">
        <v>14</v>
      </c>
      <c r="F187" s="7" t="s">
        <v>300</v>
      </c>
      <c r="G187" s="7" t="s">
        <v>301</v>
      </c>
      <c r="H187" s="7" t="s">
        <v>22</v>
      </c>
      <c r="I187" s="7" t="s">
        <v>10</v>
      </c>
      <c r="J187" s="7" t="s">
        <v>85</v>
      </c>
      <c r="K187" s="36" t="s">
        <v>303</v>
      </c>
      <c r="L187" s="70">
        <v>894.49</v>
      </c>
      <c r="M187" s="70">
        <v>4197.26</v>
      </c>
      <c r="N187" s="70">
        <v>4197.26</v>
      </c>
      <c r="O187" s="51"/>
      <c r="P187" s="48">
        <f t="shared" si="9"/>
        <v>894.49</v>
      </c>
    </row>
    <row r="188" spans="2:16" ht="60.75" customHeight="1" x14ac:dyDescent="0.2">
      <c r="B188" s="5">
        <f t="shared" si="10"/>
        <v>174</v>
      </c>
      <c r="C188" s="17">
        <v>90</v>
      </c>
      <c r="D188" s="7" t="s">
        <v>2</v>
      </c>
      <c r="E188" s="7" t="s">
        <v>14</v>
      </c>
      <c r="F188" s="7" t="s">
        <v>300</v>
      </c>
      <c r="G188" s="7" t="s">
        <v>304</v>
      </c>
      <c r="H188" s="7" t="s">
        <v>8</v>
      </c>
      <c r="I188" s="7" t="s">
        <v>10</v>
      </c>
      <c r="J188" s="7" t="s">
        <v>85</v>
      </c>
      <c r="K188" s="34" t="s">
        <v>305</v>
      </c>
      <c r="L188" s="70">
        <f>L189</f>
        <v>28357.599999999999</v>
      </c>
      <c r="M188" s="70">
        <f>M189</f>
        <v>28357.599999999999</v>
      </c>
      <c r="N188" s="70">
        <f>N189</f>
        <v>28357.599999999999</v>
      </c>
      <c r="O188" s="51"/>
      <c r="P188" s="48">
        <f t="shared" si="9"/>
        <v>28357.599999999999</v>
      </c>
    </row>
    <row r="189" spans="2:16" ht="60.75" customHeight="1" x14ac:dyDescent="0.2">
      <c r="B189" s="5">
        <f t="shared" si="10"/>
        <v>175</v>
      </c>
      <c r="C189" s="17">
        <v>90</v>
      </c>
      <c r="D189" s="7" t="s">
        <v>2</v>
      </c>
      <c r="E189" s="7" t="s">
        <v>14</v>
      </c>
      <c r="F189" s="7" t="s">
        <v>300</v>
      </c>
      <c r="G189" s="7" t="s">
        <v>304</v>
      </c>
      <c r="H189" s="7" t="s">
        <v>22</v>
      </c>
      <c r="I189" s="7" t="s">
        <v>10</v>
      </c>
      <c r="J189" s="7" t="s">
        <v>85</v>
      </c>
      <c r="K189" s="36" t="s">
        <v>306</v>
      </c>
      <c r="L189" s="70">
        <v>28357.599999999999</v>
      </c>
      <c r="M189" s="70">
        <v>28357.599999999999</v>
      </c>
      <c r="N189" s="70">
        <v>28357.599999999999</v>
      </c>
      <c r="O189" s="51"/>
      <c r="P189" s="48">
        <f t="shared" si="9"/>
        <v>28357.599999999999</v>
      </c>
    </row>
    <row r="190" spans="2:16" ht="30" x14ac:dyDescent="0.2">
      <c r="B190" s="5">
        <f t="shared" si="10"/>
        <v>176</v>
      </c>
      <c r="C190" s="17">
        <v>90</v>
      </c>
      <c r="D190" s="7" t="s">
        <v>2</v>
      </c>
      <c r="E190" s="7" t="s">
        <v>14</v>
      </c>
      <c r="F190" s="7" t="s">
        <v>300</v>
      </c>
      <c r="G190" s="7" t="s">
        <v>82</v>
      </c>
      <c r="H190" s="7" t="s">
        <v>8</v>
      </c>
      <c r="I190" s="7" t="s">
        <v>10</v>
      </c>
      <c r="J190" s="7" t="s">
        <v>85</v>
      </c>
      <c r="K190" s="34" t="s">
        <v>307</v>
      </c>
      <c r="L190" s="70">
        <f>L191</f>
        <v>250</v>
      </c>
      <c r="M190" s="70">
        <f>M191</f>
        <v>0</v>
      </c>
      <c r="N190" s="70">
        <f>N191</f>
        <v>0</v>
      </c>
      <c r="O190" s="51"/>
      <c r="P190" s="48">
        <f t="shared" si="9"/>
        <v>250</v>
      </c>
    </row>
    <row r="191" spans="2:16" ht="45" x14ac:dyDescent="0.2">
      <c r="B191" s="5">
        <f t="shared" si="10"/>
        <v>177</v>
      </c>
      <c r="C191" s="17">
        <v>90</v>
      </c>
      <c r="D191" s="7" t="s">
        <v>2</v>
      </c>
      <c r="E191" s="7" t="s">
        <v>14</v>
      </c>
      <c r="F191" s="7" t="s">
        <v>300</v>
      </c>
      <c r="G191" s="7" t="s">
        <v>82</v>
      </c>
      <c r="H191" s="7" t="s">
        <v>22</v>
      </c>
      <c r="I191" s="7" t="s">
        <v>10</v>
      </c>
      <c r="J191" s="7" t="s">
        <v>85</v>
      </c>
      <c r="K191" s="36" t="s">
        <v>308</v>
      </c>
      <c r="L191" s="70">
        <v>250</v>
      </c>
      <c r="M191" s="70">
        <v>0</v>
      </c>
      <c r="N191" s="70">
        <v>0</v>
      </c>
      <c r="O191" s="51"/>
      <c r="P191" s="48">
        <f t="shared" si="9"/>
        <v>250</v>
      </c>
    </row>
    <row r="192" spans="2:16" ht="30" x14ac:dyDescent="0.2">
      <c r="B192" s="5">
        <f t="shared" si="10"/>
        <v>178</v>
      </c>
      <c r="C192" s="17">
        <v>90</v>
      </c>
      <c r="D192" s="7" t="s">
        <v>2</v>
      </c>
      <c r="E192" s="7" t="s">
        <v>14</v>
      </c>
      <c r="F192" s="7" t="s">
        <v>309</v>
      </c>
      <c r="G192" s="7" t="s">
        <v>53</v>
      </c>
      <c r="H192" s="7" t="s">
        <v>8</v>
      </c>
      <c r="I192" s="7" t="s">
        <v>10</v>
      </c>
      <c r="J192" s="7" t="s">
        <v>85</v>
      </c>
      <c r="K192" s="34" t="s">
        <v>310</v>
      </c>
      <c r="L192" s="70">
        <f>L193</f>
        <v>31041.143230000001</v>
      </c>
      <c r="M192" s="70">
        <f>M193</f>
        <v>3389.5</v>
      </c>
      <c r="N192" s="70">
        <f>N193</f>
        <v>3766.1</v>
      </c>
      <c r="O192" s="51"/>
      <c r="P192" s="48">
        <f t="shared" si="9"/>
        <v>31041.143230000001</v>
      </c>
    </row>
    <row r="193" spans="2:16" ht="30" x14ac:dyDescent="0.2">
      <c r="B193" s="5">
        <f t="shared" si="10"/>
        <v>179</v>
      </c>
      <c r="C193" s="17">
        <v>90</v>
      </c>
      <c r="D193" s="7" t="s">
        <v>2</v>
      </c>
      <c r="E193" s="7" t="s">
        <v>14</v>
      </c>
      <c r="F193" s="7" t="s">
        <v>309</v>
      </c>
      <c r="G193" s="7" t="s">
        <v>53</v>
      </c>
      <c r="H193" s="7" t="s">
        <v>22</v>
      </c>
      <c r="I193" s="7" t="s">
        <v>10</v>
      </c>
      <c r="J193" s="7" t="s">
        <v>85</v>
      </c>
      <c r="K193" s="34" t="s">
        <v>311</v>
      </c>
      <c r="L193" s="70">
        <f>L194+L195+L196+L197+L198+L199</f>
        <v>31041.143230000001</v>
      </c>
      <c r="M193" s="70">
        <f>M194+M195+M196+M197+M198+M199</f>
        <v>3389.5</v>
      </c>
      <c r="N193" s="70">
        <f>N194+N195+N196+N197+N198+N199</f>
        <v>3766.1</v>
      </c>
      <c r="O193" s="51"/>
      <c r="P193" s="48">
        <f t="shared" si="9"/>
        <v>31041.143230000001</v>
      </c>
    </row>
    <row r="194" spans="2:16" ht="105" x14ac:dyDescent="0.2">
      <c r="B194" s="5">
        <f t="shared" si="10"/>
        <v>180</v>
      </c>
      <c r="C194" s="22">
        <v>90</v>
      </c>
      <c r="D194" s="8" t="s">
        <v>2</v>
      </c>
      <c r="E194" s="8" t="s">
        <v>14</v>
      </c>
      <c r="F194" s="8" t="s">
        <v>309</v>
      </c>
      <c r="G194" s="8" t="s">
        <v>53</v>
      </c>
      <c r="H194" s="8" t="s">
        <v>22</v>
      </c>
      <c r="I194" s="8" t="s">
        <v>312</v>
      </c>
      <c r="J194" s="8" t="s">
        <v>85</v>
      </c>
      <c r="K194" s="36" t="s">
        <v>318</v>
      </c>
      <c r="L194" s="73">
        <v>1119.9000000000001</v>
      </c>
      <c r="M194" s="73">
        <v>0</v>
      </c>
      <c r="N194" s="73">
        <v>0</v>
      </c>
      <c r="O194" s="51"/>
      <c r="P194" s="48">
        <f t="shared" si="9"/>
        <v>1119.9000000000001</v>
      </c>
    </row>
    <row r="195" spans="2:16" ht="120" x14ac:dyDescent="0.2">
      <c r="B195" s="5">
        <f t="shared" si="10"/>
        <v>181</v>
      </c>
      <c r="C195" s="22">
        <v>90</v>
      </c>
      <c r="D195" s="8" t="s">
        <v>2</v>
      </c>
      <c r="E195" s="8" t="s">
        <v>14</v>
      </c>
      <c r="F195" s="8" t="s">
        <v>309</v>
      </c>
      <c r="G195" s="8" t="s">
        <v>53</v>
      </c>
      <c r="H195" s="8" t="s">
        <v>22</v>
      </c>
      <c r="I195" s="8" t="s">
        <v>313</v>
      </c>
      <c r="J195" s="8" t="s">
        <v>85</v>
      </c>
      <c r="K195" s="36" t="s">
        <v>319</v>
      </c>
      <c r="L195" s="73">
        <v>5649.2</v>
      </c>
      <c r="M195" s="73">
        <v>3389.5</v>
      </c>
      <c r="N195" s="73">
        <v>3766.1</v>
      </c>
      <c r="O195" s="51"/>
      <c r="P195" s="48">
        <f t="shared" si="9"/>
        <v>5649.2</v>
      </c>
    </row>
    <row r="196" spans="2:16" ht="105" x14ac:dyDescent="0.2">
      <c r="B196" s="5">
        <f t="shared" si="10"/>
        <v>182</v>
      </c>
      <c r="C196" s="22">
        <v>90</v>
      </c>
      <c r="D196" s="8" t="s">
        <v>2</v>
      </c>
      <c r="E196" s="8" t="s">
        <v>14</v>
      </c>
      <c r="F196" s="8" t="s">
        <v>309</v>
      </c>
      <c r="G196" s="8" t="s">
        <v>53</v>
      </c>
      <c r="H196" s="8" t="s">
        <v>22</v>
      </c>
      <c r="I196" s="8" t="s">
        <v>314</v>
      </c>
      <c r="J196" s="8" t="s">
        <v>85</v>
      </c>
      <c r="K196" s="36" t="s">
        <v>320</v>
      </c>
      <c r="L196" s="73">
        <v>432.6</v>
      </c>
      <c r="M196" s="73">
        <v>0</v>
      </c>
      <c r="N196" s="73">
        <v>0</v>
      </c>
      <c r="O196" s="51"/>
      <c r="P196" s="48">
        <f t="shared" si="9"/>
        <v>432.6</v>
      </c>
    </row>
    <row r="197" spans="2:16" ht="165" x14ac:dyDescent="0.2">
      <c r="B197" s="5">
        <f t="shared" si="10"/>
        <v>183</v>
      </c>
      <c r="C197" s="22">
        <v>90</v>
      </c>
      <c r="D197" s="8" t="s">
        <v>2</v>
      </c>
      <c r="E197" s="8" t="s">
        <v>14</v>
      </c>
      <c r="F197" s="8" t="s">
        <v>309</v>
      </c>
      <c r="G197" s="8" t="s">
        <v>53</v>
      </c>
      <c r="H197" s="8" t="s">
        <v>22</v>
      </c>
      <c r="I197" s="8" t="s">
        <v>315</v>
      </c>
      <c r="J197" s="8" t="s">
        <v>85</v>
      </c>
      <c r="K197" s="36" t="s">
        <v>321</v>
      </c>
      <c r="L197" s="73">
        <v>91.143230000000003</v>
      </c>
      <c r="M197" s="73">
        <v>0</v>
      </c>
      <c r="N197" s="73">
        <v>0</v>
      </c>
      <c r="O197" s="51"/>
      <c r="P197" s="48">
        <f t="shared" si="9"/>
        <v>91.143230000000003</v>
      </c>
    </row>
    <row r="198" spans="2:16" ht="60.75" customHeight="1" x14ac:dyDescent="0.2">
      <c r="B198" s="5">
        <f t="shared" si="10"/>
        <v>184</v>
      </c>
      <c r="C198" s="22">
        <v>90</v>
      </c>
      <c r="D198" s="8" t="s">
        <v>2</v>
      </c>
      <c r="E198" s="8" t="s">
        <v>14</v>
      </c>
      <c r="F198" s="8" t="s">
        <v>309</v>
      </c>
      <c r="G198" s="8" t="s">
        <v>53</v>
      </c>
      <c r="H198" s="8" t="s">
        <v>22</v>
      </c>
      <c r="I198" s="8" t="s">
        <v>316</v>
      </c>
      <c r="J198" s="8" t="s">
        <v>85</v>
      </c>
      <c r="K198" s="36" t="s">
        <v>322</v>
      </c>
      <c r="L198" s="73">
        <v>19748.7</v>
      </c>
      <c r="M198" s="73">
        <v>0</v>
      </c>
      <c r="N198" s="73">
        <v>0</v>
      </c>
      <c r="O198" s="51"/>
      <c r="P198" s="48">
        <f t="shared" si="9"/>
        <v>19748.7</v>
      </c>
    </row>
    <row r="199" spans="2:16" ht="60.75" customHeight="1" x14ac:dyDescent="0.2">
      <c r="B199" s="5">
        <f t="shared" si="10"/>
        <v>185</v>
      </c>
      <c r="C199" s="22">
        <v>90</v>
      </c>
      <c r="D199" s="8" t="s">
        <v>2</v>
      </c>
      <c r="E199" s="8" t="s">
        <v>14</v>
      </c>
      <c r="F199" s="8" t="s">
        <v>309</v>
      </c>
      <c r="G199" s="8" t="s">
        <v>53</v>
      </c>
      <c r="H199" s="8" t="s">
        <v>22</v>
      </c>
      <c r="I199" s="8" t="s">
        <v>317</v>
      </c>
      <c r="J199" s="8" t="s">
        <v>85</v>
      </c>
      <c r="K199" s="36" t="s">
        <v>323</v>
      </c>
      <c r="L199" s="73">
        <v>3999.6</v>
      </c>
      <c r="M199" s="73">
        <v>0</v>
      </c>
      <c r="N199" s="73">
        <v>0</v>
      </c>
      <c r="O199" s="51"/>
      <c r="P199" s="48">
        <f t="shared" si="9"/>
        <v>3999.6</v>
      </c>
    </row>
    <row r="200" spans="2:16" ht="15.75" x14ac:dyDescent="0.2">
      <c r="B200" s="5">
        <f t="shared" si="10"/>
        <v>186</v>
      </c>
      <c r="C200" s="25">
        <v>90</v>
      </c>
      <c r="D200" s="6" t="s">
        <v>2</v>
      </c>
      <c r="E200" s="6" t="s">
        <v>16</v>
      </c>
      <c r="F200" s="6" t="s">
        <v>8</v>
      </c>
      <c r="G200" s="6" t="s">
        <v>9</v>
      </c>
      <c r="H200" s="6" t="s">
        <v>8</v>
      </c>
      <c r="I200" s="6" t="s">
        <v>10</v>
      </c>
      <c r="J200" s="6" t="s">
        <v>9</v>
      </c>
      <c r="K200" s="30" t="s">
        <v>274</v>
      </c>
      <c r="L200" s="69">
        <v>0</v>
      </c>
      <c r="M200" s="69">
        <v>76859.673999999999</v>
      </c>
      <c r="N200" s="69">
        <v>93304.347999999998</v>
      </c>
      <c r="O200" s="50">
        <v>0</v>
      </c>
      <c r="P200" s="48">
        <f t="shared" si="9"/>
        <v>0</v>
      </c>
    </row>
    <row r="201" spans="2:16" ht="75" x14ac:dyDescent="0.2">
      <c r="B201" s="5">
        <f t="shared" si="10"/>
        <v>187</v>
      </c>
      <c r="C201" s="17">
        <v>0</v>
      </c>
      <c r="D201" s="7" t="s">
        <v>2</v>
      </c>
      <c r="E201" s="7" t="s">
        <v>324</v>
      </c>
      <c r="F201" s="7" t="s">
        <v>8</v>
      </c>
      <c r="G201" s="7" t="s">
        <v>9</v>
      </c>
      <c r="H201" s="7" t="s">
        <v>8</v>
      </c>
      <c r="I201" s="7" t="s">
        <v>10</v>
      </c>
      <c r="J201" s="7" t="s">
        <v>9</v>
      </c>
      <c r="K201" s="34" t="s">
        <v>325</v>
      </c>
      <c r="L201" s="70">
        <f t="shared" ref="L201:N202" si="12">L202</f>
        <v>950.59500000000003</v>
      </c>
      <c r="M201" s="70">
        <f>M202</f>
        <v>0</v>
      </c>
      <c r="N201" s="70">
        <f>N202</f>
        <v>0</v>
      </c>
      <c r="O201" s="50"/>
      <c r="P201" s="48"/>
    </row>
    <row r="202" spans="2:16" ht="90" x14ac:dyDescent="0.2">
      <c r="B202" s="5">
        <f t="shared" si="10"/>
        <v>188</v>
      </c>
      <c r="C202" s="17">
        <v>0</v>
      </c>
      <c r="D202" s="7" t="s">
        <v>2</v>
      </c>
      <c r="E202" s="7" t="s">
        <v>324</v>
      </c>
      <c r="F202" s="7" t="s">
        <v>8</v>
      </c>
      <c r="G202" s="7" t="s">
        <v>9</v>
      </c>
      <c r="H202" s="7" t="s">
        <v>8</v>
      </c>
      <c r="I202" s="7" t="s">
        <v>10</v>
      </c>
      <c r="J202" s="7" t="s">
        <v>85</v>
      </c>
      <c r="K202" s="34" t="s">
        <v>326</v>
      </c>
      <c r="L202" s="70">
        <f t="shared" si="12"/>
        <v>950.59500000000003</v>
      </c>
      <c r="M202" s="70">
        <f t="shared" si="12"/>
        <v>0</v>
      </c>
      <c r="N202" s="70">
        <f t="shared" si="12"/>
        <v>0</v>
      </c>
      <c r="O202" s="50"/>
      <c r="P202" s="48">
        <f t="shared" si="9"/>
        <v>950.59500000000003</v>
      </c>
    </row>
    <row r="203" spans="2:16" ht="90" x14ac:dyDescent="0.2">
      <c r="B203" s="5">
        <f t="shared" si="10"/>
        <v>189</v>
      </c>
      <c r="C203" s="17">
        <v>0</v>
      </c>
      <c r="D203" s="7" t="s">
        <v>2</v>
      </c>
      <c r="E203" s="7" t="s">
        <v>324</v>
      </c>
      <c r="F203" s="7" t="s">
        <v>8</v>
      </c>
      <c r="G203" s="7" t="s">
        <v>9</v>
      </c>
      <c r="H203" s="7" t="s">
        <v>22</v>
      </c>
      <c r="I203" s="7" t="s">
        <v>10</v>
      </c>
      <c r="J203" s="7" t="s">
        <v>85</v>
      </c>
      <c r="K203" s="34" t="s">
        <v>327</v>
      </c>
      <c r="L203" s="70">
        <f>L204</f>
        <v>950.59500000000003</v>
      </c>
      <c r="M203" s="70">
        <f>M204</f>
        <v>0</v>
      </c>
      <c r="N203" s="70">
        <f>N204</f>
        <v>0</v>
      </c>
      <c r="O203" s="50"/>
      <c r="P203" s="48"/>
    </row>
    <row r="204" spans="2:16" ht="30" x14ac:dyDescent="0.2">
      <c r="B204" s="5">
        <f t="shared" si="10"/>
        <v>190</v>
      </c>
      <c r="C204" s="17">
        <v>0</v>
      </c>
      <c r="D204" s="7" t="s">
        <v>2</v>
      </c>
      <c r="E204" s="7" t="s">
        <v>324</v>
      </c>
      <c r="F204" s="7" t="s">
        <v>22</v>
      </c>
      <c r="G204" s="7" t="s">
        <v>9</v>
      </c>
      <c r="H204" s="7" t="s">
        <v>22</v>
      </c>
      <c r="I204" s="7" t="s">
        <v>10</v>
      </c>
      <c r="J204" s="7" t="s">
        <v>85</v>
      </c>
      <c r="K204" s="34" t="s">
        <v>328</v>
      </c>
      <c r="L204" s="70">
        <f>L205+L206</f>
        <v>950.59500000000003</v>
      </c>
      <c r="M204" s="70">
        <f>M205+M206</f>
        <v>0</v>
      </c>
      <c r="N204" s="70">
        <f>N205+N206</f>
        <v>0</v>
      </c>
      <c r="O204" s="50"/>
      <c r="P204" s="48">
        <f t="shared" si="9"/>
        <v>950.59500000000003</v>
      </c>
    </row>
    <row r="205" spans="2:16" ht="30" x14ac:dyDescent="0.2">
      <c r="B205" s="5">
        <f t="shared" si="10"/>
        <v>191</v>
      </c>
      <c r="C205" s="17">
        <v>9</v>
      </c>
      <c r="D205" s="7" t="s">
        <v>329</v>
      </c>
      <c r="E205" s="7" t="s">
        <v>324</v>
      </c>
      <c r="F205" s="7" t="s">
        <v>22</v>
      </c>
      <c r="G205" s="7" t="s">
        <v>23</v>
      </c>
      <c r="H205" s="7" t="s">
        <v>22</v>
      </c>
      <c r="I205" s="7" t="s">
        <v>10</v>
      </c>
      <c r="J205" s="7" t="s">
        <v>85</v>
      </c>
      <c r="K205" s="34" t="s">
        <v>330</v>
      </c>
      <c r="L205" s="70">
        <v>950.59500000000003</v>
      </c>
      <c r="M205" s="70">
        <v>0</v>
      </c>
      <c r="N205" s="70">
        <v>0</v>
      </c>
      <c r="O205" s="50"/>
      <c r="P205" s="48"/>
    </row>
    <row r="206" spans="2:16" ht="49.5" customHeight="1" x14ac:dyDescent="0.2">
      <c r="B206" s="5">
        <f t="shared" si="10"/>
        <v>192</v>
      </c>
      <c r="C206" s="17">
        <v>9</v>
      </c>
      <c r="D206" s="7" t="s">
        <v>329</v>
      </c>
      <c r="E206" s="7" t="s">
        <v>324</v>
      </c>
      <c r="F206" s="7" t="s">
        <v>331</v>
      </c>
      <c r="G206" s="7" t="s">
        <v>36</v>
      </c>
      <c r="H206" s="7" t="s">
        <v>22</v>
      </c>
      <c r="I206" s="7" t="s">
        <v>10</v>
      </c>
      <c r="J206" s="7" t="s">
        <v>85</v>
      </c>
      <c r="K206" s="34" t="s">
        <v>332</v>
      </c>
      <c r="L206" s="70">
        <v>0</v>
      </c>
      <c r="M206" s="70">
        <v>0</v>
      </c>
      <c r="N206" s="70">
        <v>0</v>
      </c>
      <c r="O206" s="50"/>
      <c r="P206" s="48">
        <f t="shared" si="9"/>
        <v>0</v>
      </c>
    </row>
    <row r="207" spans="2:16" ht="45" x14ac:dyDescent="0.2">
      <c r="B207" s="5">
        <f t="shared" si="10"/>
        <v>193</v>
      </c>
      <c r="C207" s="17">
        <v>0</v>
      </c>
      <c r="D207" s="7" t="s">
        <v>2</v>
      </c>
      <c r="E207" s="7" t="s">
        <v>110</v>
      </c>
      <c r="F207" s="7" t="s">
        <v>8</v>
      </c>
      <c r="G207" s="7" t="s">
        <v>9</v>
      </c>
      <c r="H207" s="7" t="s">
        <v>8</v>
      </c>
      <c r="I207" s="7" t="s">
        <v>10</v>
      </c>
      <c r="J207" s="7" t="s">
        <v>9</v>
      </c>
      <c r="K207" s="34" t="s">
        <v>333</v>
      </c>
      <c r="L207" s="70">
        <f t="shared" ref="L207:N208" si="13">L208</f>
        <v>-945.94606999999996</v>
      </c>
      <c r="M207" s="70">
        <f t="shared" si="13"/>
        <v>0</v>
      </c>
      <c r="N207" s="70">
        <f t="shared" si="13"/>
        <v>0</v>
      </c>
      <c r="O207" s="50"/>
      <c r="P207" s="48"/>
    </row>
    <row r="208" spans="2:16" ht="45" x14ac:dyDescent="0.2">
      <c r="B208" s="5">
        <f t="shared" si="10"/>
        <v>194</v>
      </c>
      <c r="C208" s="17">
        <v>0</v>
      </c>
      <c r="D208" s="7" t="s">
        <v>2</v>
      </c>
      <c r="E208" s="7" t="s">
        <v>110</v>
      </c>
      <c r="F208" s="7" t="s">
        <v>8</v>
      </c>
      <c r="G208" s="7" t="s">
        <v>9</v>
      </c>
      <c r="H208" s="7" t="s">
        <v>22</v>
      </c>
      <c r="I208" s="7" t="s">
        <v>10</v>
      </c>
      <c r="J208" s="7" t="s">
        <v>85</v>
      </c>
      <c r="K208" s="34" t="s">
        <v>334</v>
      </c>
      <c r="L208" s="70">
        <f t="shared" si="13"/>
        <v>-945.94606999999996</v>
      </c>
      <c r="M208" s="70">
        <f t="shared" si="13"/>
        <v>0</v>
      </c>
      <c r="N208" s="70">
        <f t="shared" si="13"/>
        <v>0</v>
      </c>
      <c r="O208" s="50"/>
      <c r="P208" s="48">
        <f t="shared" si="9"/>
        <v>-945.94606999999996</v>
      </c>
    </row>
    <row r="209" spans="2:18" ht="45" x14ac:dyDescent="0.2">
      <c r="B209" s="5">
        <f>B208+1</f>
        <v>195</v>
      </c>
      <c r="C209" s="17">
        <v>90</v>
      </c>
      <c r="D209" s="7" t="s">
        <v>2</v>
      </c>
      <c r="E209" s="7" t="s">
        <v>110</v>
      </c>
      <c r="F209" s="7" t="s">
        <v>331</v>
      </c>
      <c r="G209" s="7" t="s">
        <v>36</v>
      </c>
      <c r="H209" s="7" t="s">
        <v>22</v>
      </c>
      <c r="I209" s="7" t="s">
        <v>10</v>
      </c>
      <c r="J209" s="7" t="s">
        <v>85</v>
      </c>
      <c r="K209" s="34" t="s">
        <v>335</v>
      </c>
      <c r="L209" s="70">
        <v>-945.94606999999996</v>
      </c>
      <c r="M209" s="70">
        <v>0</v>
      </c>
      <c r="N209" s="70">
        <v>0</v>
      </c>
      <c r="O209" s="50"/>
      <c r="P209" s="48"/>
    </row>
    <row r="210" spans="2:18" ht="15.75" x14ac:dyDescent="0.25">
      <c r="B210" s="93" t="s">
        <v>79</v>
      </c>
      <c r="C210" s="93"/>
      <c r="D210" s="93"/>
      <c r="E210" s="93"/>
      <c r="F210" s="93"/>
      <c r="G210" s="93"/>
      <c r="H210" s="93"/>
      <c r="I210" s="93"/>
      <c r="J210" s="93"/>
      <c r="K210" s="32"/>
      <c r="L210" s="82">
        <f>L120+L15</f>
        <v>1749652.9978699996</v>
      </c>
      <c r="M210" s="82">
        <f>M120+M15</f>
        <v>1668926.0410199999</v>
      </c>
      <c r="N210" s="82">
        <f>N120+N15</f>
        <v>1690861.3101599999</v>
      </c>
      <c r="O210" s="63" t="e">
        <f>O120+O15</f>
        <v>#REF!</v>
      </c>
      <c r="P210" s="48" t="e">
        <f t="shared" si="9"/>
        <v>#REF!</v>
      </c>
      <c r="Q210" s="10"/>
      <c r="R210" s="10"/>
    </row>
    <row r="211" spans="2:18" x14ac:dyDescent="0.2">
      <c r="P211" s="49"/>
      <c r="Q211" s="9"/>
      <c r="R211" s="9"/>
    </row>
    <row r="212" spans="2:18" x14ac:dyDescent="0.2">
      <c r="K212" s="64" t="s">
        <v>286</v>
      </c>
      <c r="L212" s="65">
        <v>1630656.172</v>
      </c>
      <c r="M212" s="65">
        <v>1639535.537</v>
      </c>
      <c r="N212" s="65">
        <v>1644721.5060000001</v>
      </c>
    </row>
    <row r="216" spans="2:18" x14ac:dyDescent="0.2">
      <c r="K216" s="64" t="s">
        <v>338</v>
      </c>
      <c r="M216" s="65">
        <v>1402263.5040200001</v>
      </c>
      <c r="N216" s="65">
        <v>1398948.4041599999</v>
      </c>
    </row>
    <row r="217" spans="2:18" x14ac:dyDescent="0.2">
      <c r="K217" s="64"/>
    </row>
    <row r="218" spans="2:18" x14ac:dyDescent="0.2">
      <c r="K218" s="64" t="s">
        <v>339</v>
      </c>
      <c r="M218" s="65">
        <f>M216-M120</f>
        <v>-76859.673999999883</v>
      </c>
      <c r="N218" s="65">
        <f>N216-N120</f>
        <v>-93304.347999999998</v>
      </c>
    </row>
    <row r="219" spans="2:18" x14ac:dyDescent="0.2">
      <c r="K219" s="64" t="s">
        <v>340</v>
      </c>
      <c r="M219" s="65">
        <v>76859.673999999999</v>
      </c>
      <c r="N219" s="65">
        <v>93304.347999999998</v>
      </c>
    </row>
    <row r="220" spans="2:18" x14ac:dyDescent="0.2">
      <c r="M220" s="65">
        <f>M219+M218</f>
        <v>1.1641532182693481E-10</v>
      </c>
      <c r="N220" s="65">
        <f>N219+N218</f>
        <v>0</v>
      </c>
    </row>
  </sheetData>
  <mergeCells count="12">
    <mergeCell ref="B210:J210"/>
    <mergeCell ref="B6:N6"/>
    <mergeCell ref="B7:N7"/>
    <mergeCell ref="B10:N10"/>
    <mergeCell ref="B11:L11"/>
    <mergeCell ref="M11:N11"/>
    <mergeCell ref="B12:B13"/>
    <mergeCell ref="C12:J12"/>
    <mergeCell ref="M12:M13"/>
    <mergeCell ref="N12:N13"/>
    <mergeCell ref="K12:K13"/>
    <mergeCell ref="L12:L13"/>
  </mergeCells>
  <phoneticPr fontId="20" type="noConversion"/>
  <pageMargins left="0.78740157480314965" right="0.39370078740157483" top="0.78740157480314965" bottom="0.78740157480314965" header="0.51181102362204722" footer="0.51181102362204722"/>
  <pageSetup paperSize="9" scale="56" firstPageNumber="1576" fitToHeight="50" orientation="portrait" useFirstPageNumber="1" horizontalDpi="4294967295" verticalDpi="4294967295" r:id="rId1"/>
  <headerFooter alignWithMargins="0"/>
  <rowBreaks count="1" manualBreakCount="1">
    <brk id="13" min="1" max="13" man="1"/>
  </rowBreaks>
  <colBreaks count="1" manualBreakCount="1">
    <brk id="11" max="20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Маегов Евгений Владимирович</cp:lastModifiedBy>
  <cp:lastPrinted>2023-04-07T07:43:46Z</cp:lastPrinted>
  <dcterms:created xsi:type="dcterms:W3CDTF">2012-10-11T11:27:54Z</dcterms:created>
  <dcterms:modified xsi:type="dcterms:W3CDTF">2023-04-17T07:21:23Z</dcterms:modified>
</cp:coreProperties>
</file>