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док_Шевченко\01082019-ШОВ\Открытый бюджет сайт\"/>
    </mc:Choice>
  </mc:AlternateContent>
  <bookViews>
    <workbookView xWindow="0" yWindow="0" windowWidth="28800" windowHeight="11835" firstSheet="8" activeTab="13"/>
  </bookViews>
  <sheets>
    <sheet name="01.01.2018_дох" sheetId="22" r:id="rId1"/>
    <sheet name="01.01.2018_расх" sheetId="23" r:id="rId2"/>
    <sheet name="Доходы_01.01.2019" sheetId="24" r:id="rId3"/>
    <sheet name="Расходы_01.01.2019" sheetId="25" r:id="rId4"/>
    <sheet name="Доходы 01.01.2020" sheetId="26" r:id="rId5"/>
    <sheet name="Расходы на 01.01.2020" sheetId="27" r:id="rId6"/>
    <sheet name="Доходы 01.01.2021" sheetId="28" r:id="rId7"/>
    <sheet name="Расходы на 01.01.2021" sheetId="29" r:id="rId8"/>
    <sheet name="Доходы на 01.01.2022" sheetId="32" r:id="rId9"/>
    <sheet name="Расходы на 01.01.2022" sheetId="33" r:id="rId10"/>
    <sheet name="Доходы на 01.01.2023" sheetId="31" r:id="rId11"/>
    <sheet name="Расходы на 01.01.2023" sheetId="30" r:id="rId12"/>
    <sheet name="Доходы на 01.01.2024" sheetId="34" r:id="rId13"/>
    <sheet name="Расходы на 01.01.2024" sheetId="35" r:id="rId14"/>
  </sheets>
  <externalReferences>
    <externalReference r:id="rId15"/>
    <externalReference r:id="rId16"/>
    <externalReference r:id="rId17"/>
  </externalReferences>
  <definedNames>
    <definedName name="_xlnm._FilterDatabase" localSheetId="1" hidden="1">'01.01.2018_расх'!$B$7:$EA$13</definedName>
    <definedName name="Z_16200490_D5CB_4520_B514_B9C305A2CB4E_.wvu.FilterData" localSheetId="1" hidden="1">'01.01.2018_расх'!$B$7:$EA$13</definedName>
    <definedName name="Z_2BAA1CB4_7F45_4EC6_AB0B_DE02C28A53E6_.wvu.Cols" localSheetId="1" hidden="1">'01.01.2018_расх'!#REF!,'01.01.2018_расх'!$DF:$DG,'01.01.2018_расх'!$DL:$DM</definedName>
    <definedName name="Z_2BAA1CB4_7F45_4EC6_AB0B_DE02C28A53E6_.wvu.FilterData" localSheetId="1" hidden="1">'01.01.2018_расх'!$B$7:$EA$13</definedName>
    <definedName name="Z_2BAA1CB4_7F45_4EC6_AB0B_DE02C28A53E6_.wvu.PrintTitles" localSheetId="1" hidden="1">'01.01.2018_расх'!$A:$A</definedName>
    <definedName name="Z_67D0189C_664F_4A2E_82B4_DC042291028A_.wvu.FilterData" localSheetId="1" hidden="1">'01.01.2018_расх'!$B$7:$EA$13</definedName>
    <definedName name="Z_691888CC_0DF9_4E88_980D_ADC48061F664_.wvu.FilterData" localSheetId="1" hidden="1">'01.01.2018_расх'!$B$7:$EA$13</definedName>
    <definedName name="Z_7EA54CFB_4172_4BDD_8C3D_786F30DA69D5_.wvu.FilterData" localSheetId="1" hidden="1">'01.01.2018_расх'!$B$7:$EA$13</definedName>
    <definedName name="Z_8E798847_BC3D_4BF5_A5A9_3049103DBE18_.wvu.Cols" localSheetId="1" hidden="1">'01.01.2018_расх'!#REF!,'01.01.2018_расх'!$DF:$DG,'01.01.2018_расх'!$DL:$DM</definedName>
    <definedName name="Z_8E798847_BC3D_4BF5_A5A9_3049103DBE18_.wvu.FilterData" localSheetId="1" hidden="1">'01.01.2018_расх'!$B$7:$EA$13</definedName>
    <definedName name="Z_8E798847_BC3D_4BF5_A5A9_3049103DBE18_.wvu.PrintTitles" localSheetId="1" hidden="1">'01.01.2018_расх'!$A:$A</definedName>
    <definedName name="Z_B9AEAC86_D41B_4AE7_9AE5_DFC9BD220809_.wvu.Cols" localSheetId="1" hidden="1">'01.01.2018_расх'!#REF!,'01.01.2018_расх'!#REF!,'01.01.2018_расх'!#REF!,'01.01.2018_расх'!$DF:$DG,'01.01.2018_расх'!$DL:$DM</definedName>
    <definedName name="Z_B9AEAC86_D41B_4AE7_9AE5_DFC9BD220809_.wvu.FilterData" localSheetId="1" hidden="1">'01.01.2018_расх'!$B$7:$EA$13</definedName>
    <definedName name="Z_B9AEAC86_D41B_4AE7_9AE5_DFC9BD220809_.wvu.PrintTitles" localSheetId="1" hidden="1">'01.01.2018_расх'!$A:$A</definedName>
    <definedName name="Z_E01AB0FA_A7AC_466A_8B06_5434B014D581_.wvu.FilterData" localSheetId="1" hidden="1">'01.01.2018_расх'!$B$7:$EA$13</definedName>
    <definedName name="Z_FFE40290_41C7_4F75_827E_F8A35010D97E_.wvu.FilterData" localSheetId="1" hidden="1">'01.01.2018_расх'!$B$7:$EA$13</definedName>
    <definedName name="_xlnm.Print_Titles" localSheetId="0">'01.01.2018_дох'!$A:$A</definedName>
    <definedName name="_xlnm.Print_Titles" localSheetId="1">'01.01.2018_расх'!$A:$A</definedName>
  </definedNames>
  <calcPr calcId="152511"/>
</workbook>
</file>

<file path=xl/calcChain.xml><?xml version="1.0" encoding="utf-8"?>
<calcChain xmlns="http://schemas.openxmlformats.org/spreadsheetml/2006/main">
  <c r="DO67" i="35" l="1"/>
  <c r="DN67" i="35"/>
  <c r="DE67" i="35"/>
  <c r="DD67" i="35"/>
  <c r="CU67" i="35"/>
  <c r="CT67" i="35"/>
  <c r="CS67" i="35"/>
  <c r="CR67" i="35"/>
  <c r="CQ67" i="35"/>
  <c r="CO67" i="35" s="1"/>
  <c r="CP67" i="35"/>
  <c r="CN67" i="35" s="1"/>
  <c r="CG67" i="35"/>
  <c r="CF67" i="35"/>
  <c r="BS67" i="35"/>
  <c r="BR67" i="35"/>
  <c r="BK67" i="35"/>
  <c r="BJ67" i="35"/>
  <c r="BA67" i="35"/>
  <c r="AZ67" i="35"/>
  <c r="AI67" i="35"/>
  <c r="AH67" i="35"/>
  <c r="AA67" i="35"/>
  <c r="Z67" i="35"/>
  <c r="W67" i="35"/>
  <c r="V67" i="35"/>
  <c r="C67" i="35"/>
  <c r="EA67" i="35" s="1"/>
  <c r="B67" i="35"/>
  <c r="DZ67" i="35" s="1"/>
  <c r="DO66" i="35"/>
  <c r="DN66" i="35"/>
  <c r="DE66" i="35"/>
  <c r="DD66" i="35"/>
  <c r="CU66" i="35"/>
  <c r="CT66" i="35"/>
  <c r="CS66" i="35"/>
  <c r="CR66" i="35"/>
  <c r="CN66" i="35" s="1"/>
  <c r="CQ66" i="35"/>
  <c r="CP66" i="35"/>
  <c r="CO66" i="35"/>
  <c r="CG66" i="35"/>
  <c r="CF66" i="35"/>
  <c r="BS66" i="35"/>
  <c r="BR66" i="35"/>
  <c r="BK66" i="35"/>
  <c r="BJ66" i="35"/>
  <c r="BA66" i="35"/>
  <c r="AZ66" i="35"/>
  <c r="AI66" i="35"/>
  <c r="AH66" i="35"/>
  <c r="AA66" i="35"/>
  <c r="Z66" i="35"/>
  <c r="W66" i="35"/>
  <c r="V66" i="35"/>
  <c r="C66" i="35"/>
  <c r="EA66" i="35" s="1"/>
  <c r="B66" i="35"/>
  <c r="DO65" i="35"/>
  <c r="DN65" i="35"/>
  <c r="DE65" i="35"/>
  <c r="DD65" i="35"/>
  <c r="CU65" i="35"/>
  <c r="CT65" i="35"/>
  <c r="CS65" i="35"/>
  <c r="CR65" i="35"/>
  <c r="CQ65" i="35"/>
  <c r="CO65" i="35" s="1"/>
  <c r="CP65" i="35"/>
  <c r="CN65" i="35" s="1"/>
  <c r="CG65" i="35"/>
  <c r="CF65" i="35"/>
  <c r="BS65" i="35"/>
  <c r="BR65" i="35"/>
  <c r="BK65" i="35"/>
  <c r="BJ65" i="35"/>
  <c r="BA65" i="35"/>
  <c r="AZ65" i="35"/>
  <c r="AI65" i="35"/>
  <c r="AH65" i="35"/>
  <c r="AA65" i="35"/>
  <c r="Z65" i="35"/>
  <c r="W65" i="35"/>
  <c r="V65" i="35"/>
  <c r="C65" i="35"/>
  <c r="EA65" i="35" s="1"/>
  <c r="B65" i="35"/>
  <c r="DZ65" i="35" s="1"/>
  <c r="DO64" i="35"/>
  <c r="DN64" i="35"/>
  <c r="DE64" i="35"/>
  <c r="DD64" i="35"/>
  <c r="CU64" i="35"/>
  <c r="CT64" i="35"/>
  <c r="CS64" i="35"/>
  <c r="CR64" i="35"/>
  <c r="CN64" i="35" s="1"/>
  <c r="CQ64" i="35"/>
  <c r="CP64" i="35"/>
  <c r="CO64" i="35"/>
  <c r="CG64" i="35"/>
  <c r="CF64" i="35"/>
  <c r="BS64" i="35"/>
  <c r="BR64" i="35"/>
  <c r="BK64" i="35"/>
  <c r="BJ64" i="35"/>
  <c r="BA64" i="35"/>
  <c r="AZ64" i="35"/>
  <c r="AI64" i="35"/>
  <c r="AH64" i="35"/>
  <c r="AA64" i="35"/>
  <c r="Z64" i="35"/>
  <c r="W64" i="35"/>
  <c r="V64" i="35"/>
  <c r="C64" i="35"/>
  <c r="EA64" i="35" s="1"/>
  <c r="B64" i="35"/>
  <c r="DZ64" i="35" s="1"/>
  <c r="DO63" i="35"/>
  <c r="DN63" i="35"/>
  <c r="DE63" i="35"/>
  <c r="DD63" i="35"/>
  <c r="CU63" i="35"/>
  <c r="CT63" i="35"/>
  <c r="CS63" i="35"/>
  <c r="CR63" i="35"/>
  <c r="CQ63" i="35"/>
  <c r="CO63" i="35" s="1"/>
  <c r="CP63" i="35"/>
  <c r="CN63" i="35" s="1"/>
  <c r="CG63" i="35"/>
  <c r="CF63" i="35"/>
  <c r="BS63" i="35"/>
  <c r="BR63" i="35"/>
  <c r="BK63" i="35"/>
  <c r="BJ63" i="35"/>
  <c r="BA63" i="35"/>
  <c r="AZ63" i="35"/>
  <c r="AI63" i="35"/>
  <c r="AH63" i="35"/>
  <c r="AA63" i="35"/>
  <c r="Z63" i="35"/>
  <c r="W63" i="35"/>
  <c r="V63" i="35"/>
  <c r="C63" i="35"/>
  <c r="EA63" i="35" s="1"/>
  <c r="B63" i="35"/>
  <c r="DZ63" i="35" s="1"/>
  <c r="DO62" i="35"/>
  <c r="DN62" i="35"/>
  <c r="DE62" i="35"/>
  <c r="DD62" i="35"/>
  <c r="CU62" i="35"/>
  <c r="CT62" i="35"/>
  <c r="CS62" i="35"/>
  <c r="CR62" i="35"/>
  <c r="CN62" i="35" s="1"/>
  <c r="CQ62" i="35"/>
  <c r="CP62" i="35"/>
  <c r="CO62" i="35"/>
  <c r="CG62" i="35"/>
  <c r="CF62" i="35"/>
  <c r="BS62" i="35"/>
  <c r="BR62" i="35"/>
  <c r="BK62" i="35"/>
  <c r="BJ62" i="35"/>
  <c r="BA62" i="35"/>
  <c r="AZ62" i="35"/>
  <c r="AI62" i="35"/>
  <c r="AH62" i="35"/>
  <c r="AA62" i="35"/>
  <c r="Z62" i="35"/>
  <c r="W62" i="35"/>
  <c r="V62" i="35"/>
  <c r="C62" i="35"/>
  <c r="EA62" i="35" s="1"/>
  <c r="B62" i="35"/>
  <c r="DO61" i="35"/>
  <c r="DN61" i="35"/>
  <c r="DE61" i="35"/>
  <c r="DD61" i="35"/>
  <c r="CU61" i="35"/>
  <c r="CT61" i="35"/>
  <c r="CS61" i="35"/>
  <c r="CR61" i="35"/>
  <c r="CQ61" i="35"/>
  <c r="CO61" i="35" s="1"/>
  <c r="CP61" i="35"/>
  <c r="CN61" i="35" s="1"/>
  <c r="CG61" i="35"/>
  <c r="CF61" i="35"/>
  <c r="BS61" i="35"/>
  <c r="BR61" i="35"/>
  <c r="BK61" i="35"/>
  <c r="BJ61" i="35"/>
  <c r="BA61" i="35"/>
  <c r="AZ61" i="35"/>
  <c r="AI61" i="35"/>
  <c r="AH61" i="35"/>
  <c r="AA61" i="35"/>
  <c r="Z61" i="35"/>
  <c r="W61" i="35"/>
  <c r="V61" i="35"/>
  <c r="C61" i="35"/>
  <c r="EA61" i="35" s="1"/>
  <c r="B61" i="35"/>
  <c r="DZ61" i="35" s="1"/>
  <c r="DO60" i="35"/>
  <c r="DN60" i="35"/>
  <c r="DE60" i="35"/>
  <c r="DD60" i="35"/>
  <c r="CU60" i="35"/>
  <c r="CT60" i="35"/>
  <c r="CS60" i="35"/>
  <c r="CR60" i="35"/>
  <c r="CN60" i="35" s="1"/>
  <c r="CQ60" i="35"/>
  <c r="CP60" i="35"/>
  <c r="CO60" i="35"/>
  <c r="CG60" i="35"/>
  <c r="CF60" i="35"/>
  <c r="BS60" i="35"/>
  <c r="BR60" i="35"/>
  <c r="BK60" i="35"/>
  <c r="BJ60" i="35"/>
  <c r="BA60" i="35"/>
  <c r="AZ60" i="35"/>
  <c r="AI60" i="35"/>
  <c r="AH60" i="35"/>
  <c r="AA60" i="35"/>
  <c r="Z60" i="35"/>
  <c r="W60" i="35"/>
  <c r="V60" i="35"/>
  <c r="C60" i="35"/>
  <c r="EA60" i="35" s="1"/>
  <c r="B60" i="35"/>
  <c r="DZ60" i="35" s="1"/>
  <c r="DO59" i="35"/>
  <c r="DN59" i="35"/>
  <c r="DE59" i="35"/>
  <c r="DD59" i="35"/>
  <c r="CU59" i="35"/>
  <c r="CT59" i="35"/>
  <c r="CS59" i="35"/>
  <c r="CR59" i="35"/>
  <c r="CQ59" i="35"/>
  <c r="CO59" i="35" s="1"/>
  <c r="CP59" i="35"/>
  <c r="CN59" i="35" s="1"/>
  <c r="CG59" i="35"/>
  <c r="CF59" i="35"/>
  <c r="BS59" i="35"/>
  <c r="BR59" i="35"/>
  <c r="BK59" i="35"/>
  <c r="BJ59" i="35"/>
  <c r="BA59" i="35"/>
  <c r="AZ59" i="35"/>
  <c r="AI59" i="35"/>
  <c r="AH59" i="35"/>
  <c r="AA59" i="35"/>
  <c r="Z59" i="35"/>
  <c r="W59" i="35"/>
  <c r="V59" i="35"/>
  <c r="C59" i="35"/>
  <c r="EA59" i="35" s="1"/>
  <c r="B59" i="35"/>
  <c r="DZ59" i="35" s="1"/>
  <c r="DO58" i="35"/>
  <c r="DN58" i="35"/>
  <c r="DE58" i="35"/>
  <c r="DD58" i="35"/>
  <c r="CU58" i="35"/>
  <c r="CT58" i="35"/>
  <c r="CS58" i="35"/>
  <c r="CR58" i="35"/>
  <c r="CN58" i="35" s="1"/>
  <c r="CQ58" i="35"/>
  <c r="CP58" i="35"/>
  <c r="CO58" i="35"/>
  <c r="CG58" i="35"/>
  <c r="CF58" i="35"/>
  <c r="BS58" i="35"/>
  <c r="BR58" i="35"/>
  <c r="BK58" i="35"/>
  <c r="BJ58" i="35"/>
  <c r="BA58" i="35"/>
  <c r="AZ58" i="35"/>
  <c r="AI58" i="35"/>
  <c r="AH58" i="35"/>
  <c r="AA58" i="35"/>
  <c r="Z58" i="35"/>
  <c r="W58" i="35"/>
  <c r="V58" i="35"/>
  <c r="C58" i="35"/>
  <c r="EA58" i="35" s="1"/>
  <c r="B58" i="35"/>
  <c r="DO57" i="35"/>
  <c r="DN57" i="35"/>
  <c r="DE57" i="35"/>
  <c r="DD57" i="35"/>
  <c r="CU57" i="35"/>
  <c r="CT57" i="35"/>
  <c r="CS57" i="35"/>
  <c r="CR57" i="35"/>
  <c r="CQ57" i="35"/>
  <c r="CO57" i="35" s="1"/>
  <c r="CP57" i="35"/>
  <c r="CN57" i="35" s="1"/>
  <c r="CG57" i="35"/>
  <c r="CF57" i="35"/>
  <c r="BS57" i="35"/>
  <c r="BR57" i="35"/>
  <c r="BK57" i="35"/>
  <c r="BJ57" i="35"/>
  <c r="BA57" i="35"/>
  <c r="AZ57" i="35"/>
  <c r="AI57" i="35"/>
  <c r="AH57" i="35"/>
  <c r="AA57" i="35"/>
  <c r="Z57" i="35"/>
  <c r="W57" i="35"/>
  <c r="V57" i="35"/>
  <c r="C57" i="35"/>
  <c r="EA57" i="35" s="1"/>
  <c r="B57" i="35"/>
  <c r="DZ57" i="35" s="1"/>
  <c r="DO56" i="35"/>
  <c r="DN56" i="35"/>
  <c r="DE56" i="35"/>
  <c r="DD56" i="35"/>
  <c r="CU56" i="35"/>
  <c r="CT56" i="35"/>
  <c r="CS56" i="35"/>
  <c r="CR56" i="35"/>
  <c r="CN56" i="35" s="1"/>
  <c r="CQ56" i="35"/>
  <c r="CO56" i="35" s="1"/>
  <c r="CP56" i="35"/>
  <c r="CG56" i="35"/>
  <c r="CF56" i="35"/>
  <c r="BS56" i="35"/>
  <c r="BR56" i="35"/>
  <c r="BK56" i="35"/>
  <c r="BJ56" i="35"/>
  <c r="BA56" i="35"/>
  <c r="AZ56" i="35"/>
  <c r="AI56" i="35"/>
  <c r="AH56" i="35"/>
  <c r="AA56" i="35"/>
  <c r="Z56" i="35"/>
  <c r="W56" i="35"/>
  <c r="V56" i="35"/>
  <c r="C56" i="35"/>
  <c r="EA56" i="35" s="1"/>
  <c r="B56" i="35"/>
  <c r="DO55" i="35"/>
  <c r="DN55" i="35"/>
  <c r="DE55" i="35"/>
  <c r="DD55" i="35"/>
  <c r="CU55" i="35"/>
  <c r="CT55" i="35"/>
  <c r="CS55" i="35"/>
  <c r="CR55" i="35"/>
  <c r="CQ55" i="35"/>
  <c r="CP55" i="35"/>
  <c r="CN55" i="35" s="1"/>
  <c r="CO55" i="35"/>
  <c r="CG55" i="35"/>
  <c r="CF55" i="35"/>
  <c r="BS55" i="35"/>
  <c r="BR55" i="35"/>
  <c r="BK55" i="35"/>
  <c r="BJ55" i="35"/>
  <c r="BA55" i="35"/>
  <c r="AZ55" i="35"/>
  <c r="AI55" i="35"/>
  <c r="AH55" i="35"/>
  <c r="AA55" i="35"/>
  <c r="Z55" i="35"/>
  <c r="W55" i="35"/>
  <c r="V55" i="35"/>
  <c r="C55" i="35"/>
  <c r="EA55" i="35" s="1"/>
  <c r="B55" i="35"/>
  <c r="DZ55" i="35" s="1"/>
  <c r="DO54" i="35"/>
  <c r="DN54" i="35"/>
  <c r="DE54" i="35"/>
  <c r="DD54" i="35"/>
  <c r="CU54" i="35"/>
  <c r="CT54" i="35"/>
  <c r="CS54" i="35"/>
  <c r="CR54" i="35"/>
  <c r="CN54" i="35" s="1"/>
  <c r="CQ54" i="35"/>
  <c r="CO54" i="35" s="1"/>
  <c r="CP54" i="35"/>
  <c r="CG54" i="35"/>
  <c r="CF54" i="35"/>
  <c r="BS54" i="35"/>
  <c r="BR54" i="35"/>
  <c r="BK54" i="35"/>
  <c r="BJ54" i="35"/>
  <c r="BA54" i="35"/>
  <c r="AZ54" i="35"/>
  <c r="AI54" i="35"/>
  <c r="AH54" i="35"/>
  <c r="AA54" i="35"/>
  <c r="Z54" i="35"/>
  <c r="W54" i="35"/>
  <c r="V54" i="35"/>
  <c r="C54" i="35"/>
  <c r="EA54" i="35" s="1"/>
  <c r="B54" i="35"/>
  <c r="DO53" i="35"/>
  <c r="DN53" i="35"/>
  <c r="DE53" i="35"/>
  <c r="DD53" i="35"/>
  <c r="CU53" i="35"/>
  <c r="CT53" i="35"/>
  <c r="CS53" i="35"/>
  <c r="CR53" i="35"/>
  <c r="CQ53" i="35"/>
  <c r="CP53" i="35"/>
  <c r="CN53" i="35" s="1"/>
  <c r="CO53" i="35"/>
  <c r="CG53" i="35"/>
  <c r="CF53" i="35"/>
  <c r="BS53" i="35"/>
  <c r="BR53" i="35"/>
  <c r="BK53" i="35"/>
  <c r="BJ53" i="35"/>
  <c r="BA53" i="35"/>
  <c r="AZ53" i="35"/>
  <c r="AI53" i="35"/>
  <c r="AH53" i="35"/>
  <c r="AA53" i="35"/>
  <c r="Z53" i="35"/>
  <c r="W53" i="35"/>
  <c r="V53" i="35"/>
  <c r="C53" i="35"/>
  <c r="EA53" i="35" s="1"/>
  <c r="B53" i="35"/>
  <c r="DO52" i="35"/>
  <c r="DN52" i="35"/>
  <c r="DE52" i="35"/>
  <c r="DD52" i="35"/>
  <c r="CU52" i="35"/>
  <c r="CT52" i="35"/>
  <c r="CS52" i="35"/>
  <c r="CR52" i="35"/>
  <c r="CN52" i="35" s="1"/>
  <c r="CQ52" i="35"/>
  <c r="CO52" i="35" s="1"/>
  <c r="CP52" i="35"/>
  <c r="CG52" i="35"/>
  <c r="CF52" i="35"/>
  <c r="BS52" i="35"/>
  <c r="BR52" i="35"/>
  <c r="BK52" i="35"/>
  <c r="BJ52" i="35"/>
  <c r="BA52" i="35"/>
  <c r="AZ52" i="35"/>
  <c r="AI52" i="35"/>
  <c r="AH52" i="35"/>
  <c r="AA52" i="35"/>
  <c r="Z52" i="35"/>
  <c r="W52" i="35"/>
  <c r="V52" i="35"/>
  <c r="C52" i="35"/>
  <c r="EA52" i="35" s="1"/>
  <c r="B52" i="35"/>
  <c r="DZ52" i="35" s="1"/>
  <c r="DO51" i="35"/>
  <c r="DN51" i="35"/>
  <c r="DE51" i="35"/>
  <c r="DD51" i="35"/>
  <c r="CU51" i="35"/>
  <c r="CT51" i="35"/>
  <c r="CS51" i="35"/>
  <c r="CR51" i="35"/>
  <c r="CQ51" i="35"/>
  <c r="CP51" i="35"/>
  <c r="CN51" i="35" s="1"/>
  <c r="CO51" i="35"/>
  <c r="CG51" i="35"/>
  <c r="CF51" i="35"/>
  <c r="BS51" i="35"/>
  <c r="BR51" i="35"/>
  <c r="BK51" i="35"/>
  <c r="BJ51" i="35"/>
  <c r="BA51" i="35"/>
  <c r="AZ51" i="35"/>
  <c r="AI51" i="35"/>
  <c r="AH51" i="35"/>
  <c r="AA51" i="35"/>
  <c r="Z51" i="35"/>
  <c r="W51" i="35"/>
  <c r="V51" i="35"/>
  <c r="C51" i="35"/>
  <c r="EA51" i="35" s="1"/>
  <c r="B51" i="35"/>
  <c r="DZ51" i="35" s="1"/>
  <c r="DO50" i="35"/>
  <c r="DN50" i="35"/>
  <c r="DE50" i="35"/>
  <c r="DD50" i="35"/>
  <c r="CU50" i="35"/>
  <c r="CT50" i="35"/>
  <c r="CS50" i="35"/>
  <c r="CR50" i="35"/>
  <c r="CN50" i="35" s="1"/>
  <c r="CQ50" i="35"/>
  <c r="CO50" i="35" s="1"/>
  <c r="CP50" i="35"/>
  <c r="CG50" i="35"/>
  <c r="CF50" i="35"/>
  <c r="BS50" i="35"/>
  <c r="BR50" i="35"/>
  <c r="BK50" i="35"/>
  <c r="BJ50" i="35"/>
  <c r="BA50" i="35"/>
  <c r="AZ50" i="35"/>
  <c r="AI50" i="35"/>
  <c r="AH50" i="35"/>
  <c r="AA50" i="35"/>
  <c r="Z50" i="35"/>
  <c r="W50" i="35"/>
  <c r="V50" i="35"/>
  <c r="C50" i="35"/>
  <c r="EA50" i="35" s="1"/>
  <c r="B50" i="35"/>
  <c r="DZ50" i="35" s="1"/>
  <c r="DO49" i="35"/>
  <c r="DN49" i="35"/>
  <c r="DE49" i="35"/>
  <c r="DD49" i="35"/>
  <c r="CU49" i="35"/>
  <c r="CT49" i="35"/>
  <c r="CS49" i="35"/>
  <c r="CR49" i="35"/>
  <c r="CQ49" i="35"/>
  <c r="CP49" i="35"/>
  <c r="CN49" i="35" s="1"/>
  <c r="CO49" i="35"/>
  <c r="CG49" i="35"/>
  <c r="CF49" i="35"/>
  <c r="BS49" i="35"/>
  <c r="BR49" i="35"/>
  <c r="BK49" i="35"/>
  <c r="BJ49" i="35"/>
  <c r="BA49" i="35"/>
  <c r="AZ49" i="35"/>
  <c r="AI49" i="35"/>
  <c r="AH49" i="35"/>
  <c r="AA49" i="35"/>
  <c r="Z49" i="35"/>
  <c r="W49" i="35"/>
  <c r="V49" i="35"/>
  <c r="C49" i="35"/>
  <c r="EA49" i="35" s="1"/>
  <c r="B49" i="35"/>
  <c r="DO48" i="35"/>
  <c r="DN48" i="35"/>
  <c r="DE48" i="35"/>
  <c r="DD48" i="35"/>
  <c r="CU48" i="35"/>
  <c r="CT48" i="35"/>
  <c r="CS48" i="35"/>
  <c r="CR48" i="35"/>
  <c r="CQ48" i="35"/>
  <c r="CO48" i="35" s="1"/>
  <c r="CP48" i="35"/>
  <c r="CN48" i="35"/>
  <c r="CG48" i="35"/>
  <c r="CF48" i="35"/>
  <c r="BS48" i="35"/>
  <c r="BR48" i="35"/>
  <c r="BK48" i="35"/>
  <c r="BJ48" i="35"/>
  <c r="BA48" i="35"/>
  <c r="AZ48" i="35"/>
  <c r="AI48" i="35"/>
  <c r="AH48" i="35"/>
  <c r="AA48" i="35"/>
  <c r="Z48" i="35"/>
  <c r="W48" i="35"/>
  <c r="V48" i="35"/>
  <c r="C48" i="35"/>
  <c r="B48" i="35"/>
  <c r="DZ48" i="35" s="1"/>
  <c r="DO47" i="35"/>
  <c r="DN47" i="35"/>
  <c r="DE47" i="35"/>
  <c r="DD47" i="35"/>
  <c r="CU47" i="35"/>
  <c r="CT47" i="35"/>
  <c r="CS47" i="35"/>
  <c r="CR47" i="35"/>
  <c r="CQ47" i="35"/>
  <c r="CP47" i="35"/>
  <c r="CN47" i="35" s="1"/>
  <c r="CO47" i="35"/>
  <c r="CG47" i="35"/>
  <c r="CF47" i="35"/>
  <c r="BS47" i="35"/>
  <c r="BR47" i="35"/>
  <c r="BK47" i="35"/>
  <c r="BJ47" i="35"/>
  <c r="BA47" i="35"/>
  <c r="AZ47" i="35"/>
  <c r="AI47" i="35"/>
  <c r="AH47" i="35"/>
  <c r="AA47" i="35"/>
  <c r="Z47" i="35"/>
  <c r="W47" i="35"/>
  <c r="V47" i="35"/>
  <c r="C47" i="35"/>
  <c r="EA47" i="35" s="1"/>
  <c r="B47" i="35"/>
  <c r="DO46" i="35"/>
  <c r="DN46" i="35"/>
  <c r="DE46" i="35"/>
  <c r="DD46" i="35"/>
  <c r="CU46" i="35"/>
  <c r="CT46" i="35"/>
  <c r="CS46" i="35"/>
  <c r="CR46" i="35"/>
  <c r="CN46" i="35" s="1"/>
  <c r="CQ46" i="35"/>
  <c r="CO46" i="35" s="1"/>
  <c r="CP46" i="35"/>
  <c r="CG46" i="35"/>
  <c r="CF46" i="35"/>
  <c r="BS46" i="35"/>
  <c r="BR46" i="35"/>
  <c r="BK46" i="35"/>
  <c r="BJ46" i="35"/>
  <c r="BA46" i="35"/>
  <c r="AZ46" i="35"/>
  <c r="AI46" i="35"/>
  <c r="AH46" i="35"/>
  <c r="AA46" i="35"/>
  <c r="Z46" i="35"/>
  <c r="W46" i="35"/>
  <c r="V46" i="35"/>
  <c r="C46" i="35"/>
  <c r="EA46" i="35" s="1"/>
  <c r="B46" i="35"/>
  <c r="DZ46" i="35" s="1"/>
  <c r="DO45" i="35"/>
  <c r="DN45" i="35"/>
  <c r="DE45" i="35"/>
  <c r="DD45" i="35"/>
  <c r="CU45" i="35"/>
  <c r="CT45" i="35"/>
  <c r="CS45" i="35"/>
  <c r="CR45" i="35"/>
  <c r="CQ45" i="35"/>
  <c r="CP45" i="35"/>
  <c r="CN45" i="35" s="1"/>
  <c r="CO45" i="35"/>
  <c r="CG45" i="35"/>
  <c r="CF45" i="35"/>
  <c r="BS45" i="35"/>
  <c r="BR45" i="35"/>
  <c r="BK45" i="35"/>
  <c r="BJ45" i="35"/>
  <c r="BA45" i="35"/>
  <c r="AZ45" i="35"/>
  <c r="AI45" i="35"/>
  <c r="AH45" i="35"/>
  <c r="AA45" i="35"/>
  <c r="Z45" i="35"/>
  <c r="W45" i="35"/>
  <c r="V45" i="35"/>
  <c r="C45" i="35"/>
  <c r="EA45" i="35" s="1"/>
  <c r="B45" i="35"/>
  <c r="DZ45" i="35" s="1"/>
  <c r="DO44" i="35"/>
  <c r="DN44" i="35"/>
  <c r="DE44" i="35"/>
  <c r="DD44" i="35"/>
  <c r="CU44" i="35"/>
  <c r="CT44" i="35"/>
  <c r="CS44" i="35"/>
  <c r="CR44" i="35"/>
  <c r="CN44" i="35" s="1"/>
  <c r="CQ44" i="35"/>
  <c r="CO44" i="35" s="1"/>
  <c r="CP44" i="35"/>
  <c r="CG44" i="35"/>
  <c r="CF44" i="35"/>
  <c r="BS44" i="35"/>
  <c r="BR44" i="35"/>
  <c r="BK44" i="35"/>
  <c r="BJ44" i="35"/>
  <c r="BA44" i="35"/>
  <c r="AZ44" i="35"/>
  <c r="AI44" i="35"/>
  <c r="AH44" i="35"/>
  <c r="AA44" i="35"/>
  <c r="Z44" i="35"/>
  <c r="W44" i="35"/>
  <c r="V44" i="35"/>
  <c r="C44" i="35"/>
  <c r="EA44" i="35" s="1"/>
  <c r="B44" i="35"/>
  <c r="DZ44" i="35" s="1"/>
  <c r="DO43" i="35"/>
  <c r="DN43" i="35"/>
  <c r="DE43" i="35"/>
  <c r="DD43" i="35"/>
  <c r="CU43" i="35"/>
  <c r="CT43" i="35"/>
  <c r="CS43" i="35"/>
  <c r="CR43" i="35"/>
  <c r="CQ43" i="35"/>
  <c r="CP43" i="35"/>
  <c r="CN43" i="35" s="1"/>
  <c r="CO43" i="35"/>
  <c r="CG43" i="35"/>
  <c r="CF43" i="35"/>
  <c r="BS43" i="35"/>
  <c r="BR43" i="35"/>
  <c r="BK43" i="35"/>
  <c r="BJ43" i="35"/>
  <c r="BA43" i="35"/>
  <c r="AZ43" i="35"/>
  <c r="AI43" i="35"/>
  <c r="AH43" i="35"/>
  <c r="AA43" i="35"/>
  <c r="Z43" i="35"/>
  <c r="W43" i="35"/>
  <c r="V43" i="35"/>
  <c r="C43" i="35"/>
  <c r="EA43" i="35" s="1"/>
  <c r="B43" i="35"/>
  <c r="DO42" i="35"/>
  <c r="DN42" i="35"/>
  <c r="DE42" i="35"/>
  <c r="DD42" i="35"/>
  <c r="CU42" i="35"/>
  <c r="CT42" i="35"/>
  <c r="CS42" i="35"/>
  <c r="CR42" i="35"/>
  <c r="CN42" i="35" s="1"/>
  <c r="CQ42" i="35"/>
  <c r="CO42" i="35" s="1"/>
  <c r="CP42" i="35"/>
  <c r="CG42" i="35"/>
  <c r="CF42" i="35"/>
  <c r="BS42" i="35"/>
  <c r="BR42" i="35"/>
  <c r="BK42" i="35"/>
  <c r="BJ42" i="35"/>
  <c r="BA42" i="35"/>
  <c r="AZ42" i="35"/>
  <c r="AI42" i="35"/>
  <c r="AH42" i="35"/>
  <c r="AA42" i="35"/>
  <c r="Z42" i="35"/>
  <c r="W42" i="35"/>
  <c r="V42" i="35"/>
  <c r="C42" i="35"/>
  <c r="EA42" i="35" s="1"/>
  <c r="B42" i="35"/>
  <c r="DO41" i="35"/>
  <c r="DN41" i="35"/>
  <c r="DE41" i="35"/>
  <c r="DD41" i="35"/>
  <c r="CU41" i="35"/>
  <c r="CT41" i="35"/>
  <c r="CS41" i="35"/>
  <c r="CR41" i="35"/>
  <c r="CQ41" i="35"/>
  <c r="CP41" i="35"/>
  <c r="CN41" i="35" s="1"/>
  <c r="CO41" i="35"/>
  <c r="CG41" i="35"/>
  <c r="CF41" i="35"/>
  <c r="BS41" i="35"/>
  <c r="BR41" i="35"/>
  <c r="BK41" i="35"/>
  <c r="BJ41" i="35"/>
  <c r="BA41" i="35"/>
  <c r="AZ41" i="35"/>
  <c r="AI41" i="35"/>
  <c r="AH41" i="35"/>
  <c r="AA41" i="35"/>
  <c r="Z41" i="35"/>
  <c r="W41" i="35"/>
  <c r="V41" i="35"/>
  <c r="C41" i="35"/>
  <c r="EA41" i="35" s="1"/>
  <c r="B41" i="35"/>
  <c r="DZ41" i="35" s="1"/>
  <c r="DO40" i="35"/>
  <c r="DN40" i="35"/>
  <c r="DE40" i="35"/>
  <c r="DD40" i="35"/>
  <c r="CU40" i="35"/>
  <c r="CT40" i="35"/>
  <c r="CS40" i="35"/>
  <c r="CR40" i="35"/>
  <c r="CN40" i="35" s="1"/>
  <c r="CQ40" i="35"/>
  <c r="CO40" i="35" s="1"/>
  <c r="CP40" i="35"/>
  <c r="CG40" i="35"/>
  <c r="CF40" i="35"/>
  <c r="BS40" i="35"/>
  <c r="BR40" i="35"/>
  <c r="BK40" i="35"/>
  <c r="BJ40" i="35"/>
  <c r="BA40" i="35"/>
  <c r="AZ40" i="35"/>
  <c r="AI40" i="35"/>
  <c r="AH40" i="35"/>
  <c r="AA40" i="35"/>
  <c r="Z40" i="35"/>
  <c r="W40" i="35"/>
  <c r="V40" i="35"/>
  <c r="C40" i="35"/>
  <c r="EA40" i="35" s="1"/>
  <c r="B40" i="35"/>
  <c r="DO39" i="35"/>
  <c r="DN39" i="35"/>
  <c r="DE39" i="35"/>
  <c r="DD39" i="35"/>
  <c r="CU39" i="35"/>
  <c r="CT39" i="35"/>
  <c r="CS39" i="35"/>
  <c r="CR39" i="35"/>
  <c r="CQ39" i="35"/>
  <c r="CP39" i="35"/>
  <c r="CN39" i="35" s="1"/>
  <c r="CO39" i="35"/>
  <c r="CG39" i="35"/>
  <c r="CF39" i="35"/>
  <c r="BS39" i="35"/>
  <c r="BR39" i="35"/>
  <c r="BK39" i="35"/>
  <c r="BJ39" i="35"/>
  <c r="BA39" i="35"/>
  <c r="AZ39" i="35"/>
  <c r="AI39" i="35"/>
  <c r="AH39" i="35"/>
  <c r="AA39" i="35"/>
  <c r="Z39" i="35"/>
  <c r="W39" i="35"/>
  <c r="V39" i="35"/>
  <c r="C39" i="35"/>
  <c r="EA39" i="35" s="1"/>
  <c r="B39" i="35"/>
  <c r="DO38" i="35"/>
  <c r="DN38" i="35"/>
  <c r="DE38" i="35"/>
  <c r="DD38" i="35"/>
  <c r="CU38" i="35"/>
  <c r="CT38" i="35"/>
  <c r="CS38" i="35"/>
  <c r="CR38" i="35"/>
  <c r="CN38" i="35" s="1"/>
  <c r="CQ38" i="35"/>
  <c r="CO38" i="35" s="1"/>
  <c r="CP38" i="35"/>
  <c r="CG38" i="35"/>
  <c r="CF38" i="35"/>
  <c r="BS38" i="35"/>
  <c r="BR38" i="35"/>
  <c r="BK38" i="35"/>
  <c r="BJ38" i="35"/>
  <c r="BA38" i="35"/>
  <c r="AZ38" i="35"/>
  <c r="AI38" i="35"/>
  <c r="AH38" i="35"/>
  <c r="AA38" i="35"/>
  <c r="Z38" i="35"/>
  <c r="W38" i="35"/>
  <c r="V38" i="35"/>
  <c r="C38" i="35"/>
  <c r="EA38" i="35" s="1"/>
  <c r="B38" i="35"/>
  <c r="DZ38" i="35" s="1"/>
  <c r="DO37" i="35"/>
  <c r="DN37" i="35"/>
  <c r="DE37" i="35"/>
  <c r="DD37" i="35"/>
  <c r="CU37" i="35"/>
  <c r="CT37" i="35"/>
  <c r="CS37" i="35"/>
  <c r="CR37" i="35"/>
  <c r="CQ37" i="35"/>
  <c r="CP37" i="35"/>
  <c r="CN37" i="35" s="1"/>
  <c r="CO37" i="35"/>
  <c r="CG37" i="35"/>
  <c r="CF37" i="35"/>
  <c r="BS37" i="35"/>
  <c r="BR37" i="35"/>
  <c r="BK37" i="35"/>
  <c r="BJ37" i="35"/>
  <c r="BA37" i="35"/>
  <c r="AZ37" i="35"/>
  <c r="AI37" i="35"/>
  <c r="AH37" i="35"/>
  <c r="AA37" i="35"/>
  <c r="Z37" i="35"/>
  <c r="W37" i="35"/>
  <c r="V37" i="35"/>
  <c r="C37" i="35"/>
  <c r="EA37" i="35" s="1"/>
  <c r="B37" i="35"/>
  <c r="DZ37" i="35" s="1"/>
  <c r="DO36" i="35"/>
  <c r="DN36" i="35"/>
  <c r="DE36" i="35"/>
  <c r="DD36" i="35"/>
  <c r="CU36" i="35"/>
  <c r="CT36" i="35"/>
  <c r="CS36" i="35"/>
  <c r="CR36" i="35"/>
  <c r="CN36" i="35" s="1"/>
  <c r="CQ36" i="35"/>
  <c r="CO36" i="35" s="1"/>
  <c r="CP36" i="35"/>
  <c r="CG36" i="35"/>
  <c r="CF36" i="35"/>
  <c r="BS36" i="35"/>
  <c r="BR36" i="35"/>
  <c r="BK36" i="35"/>
  <c r="BJ36" i="35"/>
  <c r="BA36" i="35"/>
  <c r="AZ36" i="35"/>
  <c r="AI36" i="35"/>
  <c r="AH36" i="35"/>
  <c r="AA36" i="35"/>
  <c r="Z36" i="35"/>
  <c r="W36" i="35"/>
  <c r="V36" i="35"/>
  <c r="C36" i="35"/>
  <c r="EA36" i="35" s="1"/>
  <c r="B36" i="35"/>
  <c r="DZ36" i="35" s="1"/>
  <c r="DO35" i="35"/>
  <c r="DN35" i="35"/>
  <c r="DE35" i="35"/>
  <c r="DD35" i="35"/>
  <c r="CU35" i="35"/>
  <c r="CT35" i="35"/>
  <c r="CS35" i="35"/>
  <c r="CR35" i="35"/>
  <c r="CQ35" i="35"/>
  <c r="CP35" i="35"/>
  <c r="CN35" i="35" s="1"/>
  <c r="CO35" i="35"/>
  <c r="CG35" i="35"/>
  <c r="CF35" i="35"/>
  <c r="BS35" i="35"/>
  <c r="BR35" i="35"/>
  <c r="BK35" i="35"/>
  <c r="BJ35" i="35"/>
  <c r="BA35" i="35"/>
  <c r="AZ35" i="35"/>
  <c r="AI35" i="35"/>
  <c r="AH35" i="35"/>
  <c r="AA35" i="35"/>
  <c r="Z35" i="35"/>
  <c r="W35" i="35"/>
  <c r="V35" i="35"/>
  <c r="C35" i="35"/>
  <c r="EA35" i="35" s="1"/>
  <c r="B35" i="35"/>
  <c r="DO34" i="35"/>
  <c r="DN34" i="35"/>
  <c r="DE34" i="35"/>
  <c r="DD34" i="35"/>
  <c r="CU34" i="35"/>
  <c r="CT34" i="35"/>
  <c r="CS34" i="35"/>
  <c r="CR34" i="35"/>
  <c r="CN34" i="35" s="1"/>
  <c r="CQ34" i="35"/>
  <c r="CO34" i="35" s="1"/>
  <c r="CP34" i="35"/>
  <c r="CG34" i="35"/>
  <c r="CF34" i="35"/>
  <c r="BS34" i="35"/>
  <c r="BR34" i="35"/>
  <c r="BK34" i="35"/>
  <c r="BJ34" i="35"/>
  <c r="BA34" i="35"/>
  <c r="AZ34" i="35"/>
  <c r="AI34" i="35"/>
  <c r="AH34" i="35"/>
  <c r="AA34" i="35"/>
  <c r="Z34" i="35"/>
  <c r="W34" i="35"/>
  <c r="V34" i="35"/>
  <c r="C34" i="35"/>
  <c r="EA34" i="35" s="1"/>
  <c r="B34" i="35"/>
  <c r="DO33" i="35"/>
  <c r="DN33" i="35"/>
  <c r="DE33" i="35"/>
  <c r="DD33" i="35"/>
  <c r="CU33" i="35"/>
  <c r="CT33" i="35"/>
  <c r="CS33" i="35"/>
  <c r="CR33" i="35"/>
  <c r="CQ33" i="35"/>
  <c r="CP33" i="35"/>
  <c r="CN33" i="35" s="1"/>
  <c r="CO33" i="35"/>
  <c r="CG33" i="35"/>
  <c r="CF33" i="35"/>
  <c r="BS33" i="35"/>
  <c r="BR33" i="35"/>
  <c r="BK33" i="35"/>
  <c r="BJ33" i="35"/>
  <c r="BA33" i="35"/>
  <c r="AZ33" i="35"/>
  <c r="AI33" i="35"/>
  <c r="AH33" i="35"/>
  <c r="AA33" i="35"/>
  <c r="Z33" i="35"/>
  <c r="W33" i="35"/>
  <c r="V33" i="35"/>
  <c r="C33" i="35"/>
  <c r="EA33" i="35" s="1"/>
  <c r="B33" i="35"/>
  <c r="DZ33" i="35" s="1"/>
  <c r="DO32" i="35"/>
  <c r="DN32" i="35"/>
  <c r="DE32" i="35"/>
  <c r="DD32" i="35"/>
  <c r="CU32" i="35"/>
  <c r="CT32" i="35"/>
  <c r="CS32" i="35"/>
  <c r="CR32" i="35"/>
  <c r="CN32" i="35" s="1"/>
  <c r="CQ32" i="35"/>
  <c r="CO32" i="35" s="1"/>
  <c r="CP32" i="35"/>
  <c r="CG32" i="35"/>
  <c r="CF32" i="35"/>
  <c r="BS32" i="35"/>
  <c r="BR32" i="35"/>
  <c r="BK32" i="35"/>
  <c r="BJ32" i="35"/>
  <c r="BA32" i="35"/>
  <c r="AZ32" i="35"/>
  <c r="AI32" i="35"/>
  <c r="AH32" i="35"/>
  <c r="AA32" i="35"/>
  <c r="Z32" i="35"/>
  <c r="W32" i="35"/>
  <c r="V32" i="35"/>
  <c r="C32" i="35"/>
  <c r="EA32" i="35" s="1"/>
  <c r="B32" i="35"/>
  <c r="DO31" i="35"/>
  <c r="DN31" i="35"/>
  <c r="DE31" i="35"/>
  <c r="DD31" i="35"/>
  <c r="CU31" i="35"/>
  <c r="CT31" i="35"/>
  <c r="CS31" i="35"/>
  <c r="CR31" i="35"/>
  <c r="CQ31" i="35"/>
  <c r="CP31" i="35"/>
  <c r="CN31" i="35" s="1"/>
  <c r="CO31" i="35"/>
  <c r="CG31" i="35"/>
  <c r="CF31" i="35"/>
  <c r="BS31" i="35"/>
  <c r="BR31" i="35"/>
  <c r="BK31" i="35"/>
  <c r="BJ31" i="35"/>
  <c r="BA31" i="35"/>
  <c r="AZ31" i="35"/>
  <c r="AI31" i="35"/>
  <c r="AH31" i="35"/>
  <c r="AA31" i="35"/>
  <c r="Z31" i="35"/>
  <c r="W31" i="35"/>
  <c r="V31" i="35"/>
  <c r="C31" i="35"/>
  <c r="EA31" i="35" s="1"/>
  <c r="B31" i="35"/>
  <c r="DO30" i="35"/>
  <c r="DN30" i="35"/>
  <c r="DE30" i="35"/>
  <c r="DD30" i="35"/>
  <c r="CU30" i="35"/>
  <c r="CT30" i="35"/>
  <c r="CS30" i="35"/>
  <c r="CR30" i="35"/>
  <c r="CN30" i="35" s="1"/>
  <c r="CQ30" i="35"/>
  <c r="CO30" i="35" s="1"/>
  <c r="CP30" i="35"/>
  <c r="CG30" i="35"/>
  <c r="CF30" i="35"/>
  <c r="BS30" i="35"/>
  <c r="BR30" i="35"/>
  <c r="BK30" i="35"/>
  <c r="BJ30" i="35"/>
  <c r="BA30" i="35"/>
  <c r="AZ30" i="35"/>
  <c r="AI30" i="35"/>
  <c r="AH30" i="35"/>
  <c r="AA30" i="35"/>
  <c r="Z30" i="35"/>
  <c r="W30" i="35"/>
  <c r="V30" i="35"/>
  <c r="C30" i="35"/>
  <c r="EA30" i="35" s="1"/>
  <c r="B30" i="35"/>
  <c r="DZ30" i="35" s="1"/>
  <c r="DO29" i="35"/>
  <c r="DN29" i="35"/>
  <c r="DE29" i="35"/>
  <c r="DD29" i="35"/>
  <c r="CU29" i="35"/>
  <c r="CT29" i="35"/>
  <c r="CS29" i="35"/>
  <c r="CR29" i="35"/>
  <c r="CQ29" i="35"/>
  <c r="CP29" i="35"/>
  <c r="CN29" i="35" s="1"/>
  <c r="CO29" i="35"/>
  <c r="CG29" i="35"/>
  <c r="CF29" i="35"/>
  <c r="BS29" i="35"/>
  <c r="BR29" i="35"/>
  <c r="BK29" i="35"/>
  <c r="BJ29" i="35"/>
  <c r="BA29" i="35"/>
  <c r="AZ29" i="35"/>
  <c r="AI29" i="35"/>
  <c r="AH29" i="35"/>
  <c r="AA29" i="35"/>
  <c r="Z29" i="35"/>
  <c r="W29" i="35"/>
  <c r="V29" i="35"/>
  <c r="C29" i="35"/>
  <c r="EA29" i="35" s="1"/>
  <c r="B29" i="35"/>
  <c r="DZ29" i="35" s="1"/>
  <c r="DO28" i="35"/>
  <c r="DN28" i="35"/>
  <c r="DE28" i="35"/>
  <c r="DD28" i="35"/>
  <c r="CU28" i="35"/>
  <c r="CT28" i="35"/>
  <c r="CS28" i="35"/>
  <c r="CR28" i="35"/>
  <c r="CN28" i="35" s="1"/>
  <c r="CQ28" i="35"/>
  <c r="CO28" i="35" s="1"/>
  <c r="CP28" i="35"/>
  <c r="CG28" i="35"/>
  <c r="CF28" i="35"/>
  <c r="BS28" i="35"/>
  <c r="BR28" i="35"/>
  <c r="BK28" i="35"/>
  <c r="BJ28" i="35"/>
  <c r="BA28" i="35"/>
  <c r="AZ28" i="35"/>
  <c r="AI28" i="35"/>
  <c r="AH28" i="35"/>
  <c r="AA28" i="35"/>
  <c r="Z28" i="35"/>
  <c r="W28" i="35"/>
  <c r="V28" i="35"/>
  <c r="C28" i="35"/>
  <c r="EA28" i="35" s="1"/>
  <c r="B28" i="35"/>
  <c r="DZ28" i="35" s="1"/>
  <c r="DO27" i="35"/>
  <c r="DN27" i="35"/>
  <c r="DE27" i="35"/>
  <c r="DD27" i="35"/>
  <c r="CU27" i="35"/>
  <c r="CT27" i="35"/>
  <c r="CS27" i="35"/>
  <c r="CR27" i="35"/>
  <c r="CQ27" i="35"/>
  <c r="CP27" i="35"/>
  <c r="CN27" i="35" s="1"/>
  <c r="CO27" i="35"/>
  <c r="CG27" i="35"/>
  <c r="CF27" i="35"/>
  <c r="BS27" i="35"/>
  <c r="BR27" i="35"/>
  <c r="BK27" i="35"/>
  <c r="BJ27" i="35"/>
  <c r="BA27" i="35"/>
  <c r="AZ27" i="35"/>
  <c r="AI27" i="35"/>
  <c r="AH27" i="35"/>
  <c r="AA27" i="35"/>
  <c r="Z27" i="35"/>
  <c r="W27" i="35"/>
  <c r="V27" i="35"/>
  <c r="C27" i="35"/>
  <c r="EA27" i="35" s="1"/>
  <c r="B27" i="35"/>
  <c r="DO26" i="35"/>
  <c r="DN26" i="35"/>
  <c r="DE26" i="35"/>
  <c r="DD26" i="35"/>
  <c r="CU26" i="35"/>
  <c r="CT26" i="35"/>
  <c r="CS26" i="35"/>
  <c r="CR26" i="35"/>
  <c r="CN26" i="35" s="1"/>
  <c r="CQ26" i="35"/>
  <c r="CO26" i="35" s="1"/>
  <c r="CP26" i="35"/>
  <c r="CG26" i="35"/>
  <c r="CF26" i="35"/>
  <c r="BS26" i="35"/>
  <c r="BR26" i="35"/>
  <c r="BK26" i="35"/>
  <c r="BJ26" i="35"/>
  <c r="BA26" i="35"/>
  <c r="AZ26" i="35"/>
  <c r="AI26" i="35"/>
  <c r="AH26" i="35"/>
  <c r="AA26" i="35"/>
  <c r="Z26" i="35"/>
  <c r="W26" i="35"/>
  <c r="V26" i="35"/>
  <c r="C26" i="35"/>
  <c r="EA26" i="35" s="1"/>
  <c r="B26" i="35"/>
  <c r="DO25" i="35"/>
  <c r="DN25" i="35"/>
  <c r="DE25" i="35"/>
  <c r="DD25" i="35"/>
  <c r="CU25" i="35"/>
  <c r="CT25" i="35"/>
  <c r="CS25" i="35"/>
  <c r="CR25" i="35"/>
  <c r="CQ25" i="35"/>
  <c r="CP25" i="35"/>
  <c r="CN25" i="35" s="1"/>
  <c r="CO25" i="35"/>
  <c r="CG25" i="35"/>
  <c r="CF25" i="35"/>
  <c r="BS25" i="35"/>
  <c r="BR25" i="35"/>
  <c r="BK25" i="35"/>
  <c r="BJ25" i="35"/>
  <c r="BA25" i="35"/>
  <c r="AZ25" i="35"/>
  <c r="AI25" i="35"/>
  <c r="AH25" i="35"/>
  <c r="AA25" i="35"/>
  <c r="Z25" i="35"/>
  <c r="W25" i="35"/>
  <c r="V25" i="35"/>
  <c r="C25" i="35"/>
  <c r="EA25" i="35" s="1"/>
  <c r="B25" i="35"/>
  <c r="DZ25" i="35" s="1"/>
  <c r="DO24" i="35"/>
  <c r="DN24" i="35"/>
  <c r="DE24" i="35"/>
  <c r="DD24" i="35"/>
  <c r="CU24" i="35"/>
  <c r="CT24" i="35"/>
  <c r="CS24" i="35"/>
  <c r="CR24" i="35"/>
  <c r="CN24" i="35" s="1"/>
  <c r="CQ24" i="35"/>
  <c r="CO24" i="35" s="1"/>
  <c r="CP24" i="35"/>
  <c r="CG24" i="35"/>
  <c r="CF24" i="35"/>
  <c r="BS24" i="35"/>
  <c r="BR24" i="35"/>
  <c r="BK24" i="35"/>
  <c r="BJ24" i="35"/>
  <c r="BA24" i="35"/>
  <c r="AZ24" i="35"/>
  <c r="AI24" i="35"/>
  <c r="AH24" i="35"/>
  <c r="AA24" i="35"/>
  <c r="Z24" i="35"/>
  <c r="W24" i="35"/>
  <c r="V24" i="35"/>
  <c r="C24" i="35"/>
  <c r="EA24" i="35" s="1"/>
  <c r="B24" i="35"/>
  <c r="DO23" i="35"/>
  <c r="DN23" i="35"/>
  <c r="DE23" i="35"/>
  <c r="DD23" i="35"/>
  <c r="CU23" i="35"/>
  <c r="CT23" i="35"/>
  <c r="CS23" i="35"/>
  <c r="CR23" i="35"/>
  <c r="CQ23" i="35"/>
  <c r="CP23" i="35"/>
  <c r="CN23" i="35" s="1"/>
  <c r="CO23" i="35"/>
  <c r="CG23" i="35"/>
  <c r="CF23" i="35"/>
  <c r="BS23" i="35"/>
  <c r="BR23" i="35"/>
  <c r="BK23" i="35"/>
  <c r="BJ23" i="35"/>
  <c r="BA23" i="35"/>
  <c r="AZ23" i="35"/>
  <c r="AI23" i="35"/>
  <c r="AH23" i="35"/>
  <c r="AA23" i="35"/>
  <c r="Z23" i="35"/>
  <c r="W23" i="35"/>
  <c r="V23" i="35"/>
  <c r="C23" i="35"/>
  <c r="EA23" i="35" s="1"/>
  <c r="B23" i="35"/>
  <c r="DO22" i="35"/>
  <c r="DN22" i="35"/>
  <c r="DE22" i="35"/>
  <c r="DD22" i="35"/>
  <c r="CU22" i="35"/>
  <c r="CT22" i="35"/>
  <c r="CS22" i="35"/>
  <c r="CR22" i="35"/>
  <c r="CN22" i="35" s="1"/>
  <c r="CQ22" i="35"/>
  <c r="CO22" i="35" s="1"/>
  <c r="CP22" i="35"/>
  <c r="CG22" i="35"/>
  <c r="CF22" i="35"/>
  <c r="BS22" i="35"/>
  <c r="BR22" i="35"/>
  <c r="BK22" i="35"/>
  <c r="BJ22" i="35"/>
  <c r="BA22" i="35"/>
  <c r="AZ22" i="35"/>
  <c r="AI22" i="35"/>
  <c r="AH22" i="35"/>
  <c r="AA22" i="35"/>
  <c r="Z22" i="35"/>
  <c r="W22" i="35"/>
  <c r="V22" i="35"/>
  <c r="C22" i="35"/>
  <c r="EA22" i="35" s="1"/>
  <c r="B22" i="35"/>
  <c r="DZ22" i="35" s="1"/>
  <c r="DO21" i="35"/>
  <c r="DN21" i="35"/>
  <c r="DE21" i="35"/>
  <c r="DD21" i="35"/>
  <c r="CU21" i="35"/>
  <c r="CT21" i="35"/>
  <c r="CS21" i="35"/>
  <c r="CR21" i="35"/>
  <c r="CQ21" i="35"/>
  <c r="CP21" i="35"/>
  <c r="CN21" i="35" s="1"/>
  <c r="CO21" i="35"/>
  <c r="CG21" i="35"/>
  <c r="CF21" i="35"/>
  <c r="BS21" i="35"/>
  <c r="BR21" i="35"/>
  <c r="BK21" i="35"/>
  <c r="BJ21" i="35"/>
  <c r="BA21" i="35"/>
  <c r="AZ21" i="35"/>
  <c r="AI21" i="35"/>
  <c r="AH21" i="35"/>
  <c r="AA21" i="35"/>
  <c r="Z21" i="35"/>
  <c r="W21" i="35"/>
  <c r="V21" i="35"/>
  <c r="C21" i="35"/>
  <c r="EA21" i="35" s="1"/>
  <c r="B21" i="35"/>
  <c r="DZ21" i="35" s="1"/>
  <c r="DO20" i="35"/>
  <c r="DN20" i="35"/>
  <c r="DE20" i="35"/>
  <c r="DD20" i="35"/>
  <c r="CU20" i="35"/>
  <c r="CT20" i="35"/>
  <c r="CS20" i="35"/>
  <c r="CR20" i="35"/>
  <c r="CN20" i="35" s="1"/>
  <c r="CQ20" i="35"/>
  <c r="CO20" i="35" s="1"/>
  <c r="CP20" i="35"/>
  <c r="CG20" i="35"/>
  <c r="CF20" i="35"/>
  <c r="BS20" i="35"/>
  <c r="BR20" i="35"/>
  <c r="BK20" i="35"/>
  <c r="BJ20" i="35"/>
  <c r="BA20" i="35"/>
  <c r="AZ20" i="35"/>
  <c r="AI20" i="35"/>
  <c r="AH20" i="35"/>
  <c r="AA20" i="35"/>
  <c r="Z20" i="35"/>
  <c r="W20" i="35"/>
  <c r="V20" i="35"/>
  <c r="C20" i="35"/>
  <c r="EA20" i="35" s="1"/>
  <c r="B20" i="35"/>
  <c r="DZ20" i="35" s="1"/>
  <c r="DO19" i="35"/>
  <c r="DN19" i="35"/>
  <c r="DE19" i="35"/>
  <c r="DD19" i="35"/>
  <c r="CU19" i="35"/>
  <c r="CT19" i="35"/>
  <c r="CS19" i="35"/>
  <c r="CR19" i="35"/>
  <c r="CQ19" i="35"/>
  <c r="CP19" i="35"/>
  <c r="CN19" i="35" s="1"/>
  <c r="CO19" i="35"/>
  <c r="CG19" i="35"/>
  <c r="CF19" i="35"/>
  <c r="BS19" i="35"/>
  <c r="BR19" i="35"/>
  <c r="BK19" i="35"/>
  <c r="BJ19" i="35"/>
  <c r="BA19" i="35"/>
  <c r="AZ19" i="35"/>
  <c r="AI19" i="35"/>
  <c r="AH19" i="35"/>
  <c r="AA19" i="35"/>
  <c r="Z19" i="35"/>
  <c r="W19" i="35"/>
  <c r="V19" i="35"/>
  <c r="C19" i="35"/>
  <c r="EA19" i="35" s="1"/>
  <c r="B19" i="35"/>
  <c r="DO18" i="35"/>
  <c r="DN18" i="35"/>
  <c r="DE18" i="35"/>
  <c r="DD18" i="35"/>
  <c r="CU18" i="35"/>
  <c r="CT18" i="35"/>
  <c r="CS18" i="35"/>
  <c r="CR18" i="35"/>
  <c r="CN18" i="35" s="1"/>
  <c r="CQ18" i="35"/>
  <c r="CO18" i="35" s="1"/>
  <c r="CP18" i="35"/>
  <c r="CG18" i="35"/>
  <c r="CF18" i="35"/>
  <c r="BS18" i="35"/>
  <c r="BR18" i="35"/>
  <c r="BK18" i="35"/>
  <c r="BJ18" i="35"/>
  <c r="BA18" i="35"/>
  <c r="AZ18" i="35"/>
  <c r="AI18" i="35"/>
  <c r="AH18" i="35"/>
  <c r="AA18" i="35"/>
  <c r="Z18" i="35"/>
  <c r="W18" i="35"/>
  <c r="V18" i="35"/>
  <c r="C18" i="35"/>
  <c r="EA18" i="35" s="1"/>
  <c r="B18" i="35"/>
  <c r="DO17" i="35"/>
  <c r="DN17" i="35"/>
  <c r="DE17" i="35"/>
  <c r="DD17" i="35"/>
  <c r="CU17" i="35"/>
  <c r="CT17" i="35"/>
  <c r="CS17" i="35"/>
  <c r="CR17" i="35"/>
  <c r="CQ17" i="35"/>
  <c r="CP17" i="35"/>
  <c r="CN17" i="35" s="1"/>
  <c r="CO17" i="35"/>
  <c r="CG17" i="35"/>
  <c r="CF17" i="35"/>
  <c r="BS17" i="35"/>
  <c r="BR17" i="35"/>
  <c r="BK17" i="35"/>
  <c r="BJ17" i="35"/>
  <c r="BA17" i="35"/>
  <c r="AZ17" i="35"/>
  <c r="AI17" i="35"/>
  <c r="AH17" i="35"/>
  <c r="AA17" i="35"/>
  <c r="Z17" i="35"/>
  <c r="W17" i="35"/>
  <c r="V17" i="35"/>
  <c r="C17" i="35"/>
  <c r="EA17" i="35" s="1"/>
  <c r="B17" i="35"/>
  <c r="DZ17" i="35" s="1"/>
  <c r="DO16" i="35"/>
  <c r="DN16" i="35"/>
  <c r="DE16" i="35"/>
  <c r="DD16" i="35"/>
  <c r="CU16" i="35"/>
  <c r="CT16" i="35"/>
  <c r="CS16" i="35"/>
  <c r="CR16" i="35"/>
  <c r="CN16" i="35" s="1"/>
  <c r="CQ16" i="35"/>
  <c r="CO16" i="35" s="1"/>
  <c r="CP16" i="35"/>
  <c r="CG16" i="35"/>
  <c r="CF16" i="35"/>
  <c r="BS16" i="35"/>
  <c r="BR16" i="35"/>
  <c r="BK16" i="35"/>
  <c r="BJ16" i="35"/>
  <c r="BA16" i="35"/>
  <c r="AZ16" i="35"/>
  <c r="AI16" i="35"/>
  <c r="AH16" i="35"/>
  <c r="AA16" i="35"/>
  <c r="Z16" i="35"/>
  <c r="W16" i="35"/>
  <c r="V16" i="35"/>
  <c r="C16" i="35"/>
  <c r="EA16" i="35" s="1"/>
  <c r="B16" i="35"/>
  <c r="DO15" i="35"/>
  <c r="DN15" i="35"/>
  <c r="DE15" i="35"/>
  <c r="DD15" i="35"/>
  <c r="CU15" i="35"/>
  <c r="CT15" i="35"/>
  <c r="CS15" i="35"/>
  <c r="CR15" i="35"/>
  <c r="CQ15" i="35"/>
  <c r="CP15" i="35"/>
  <c r="CN15" i="35" s="1"/>
  <c r="CO15" i="35"/>
  <c r="CG15" i="35"/>
  <c r="CF15" i="35"/>
  <c r="BS15" i="35"/>
  <c r="BR15" i="35"/>
  <c r="BK15" i="35"/>
  <c r="BJ15" i="35"/>
  <c r="BA15" i="35"/>
  <c r="AZ15" i="35"/>
  <c r="AI15" i="35"/>
  <c r="AH15" i="35"/>
  <c r="AA15" i="35"/>
  <c r="Z15" i="35"/>
  <c r="W15" i="35"/>
  <c r="V15" i="35"/>
  <c r="C15" i="35"/>
  <c r="EA15" i="35" s="1"/>
  <c r="B15" i="35"/>
  <c r="DO14" i="35"/>
  <c r="DN14" i="35"/>
  <c r="DE14" i="35"/>
  <c r="DD14" i="35"/>
  <c r="CU14" i="35"/>
  <c r="CT14" i="35"/>
  <c r="CS14" i="35"/>
  <c r="CR14" i="35"/>
  <c r="CQ14" i="35"/>
  <c r="CO14" i="35" s="1"/>
  <c r="CP14" i="35"/>
  <c r="CN14" i="35"/>
  <c r="CG14" i="35"/>
  <c r="CF14" i="35"/>
  <c r="BS14" i="35"/>
  <c r="BR14" i="35"/>
  <c r="BK14" i="35"/>
  <c r="BJ14" i="35"/>
  <c r="BA14" i="35"/>
  <c r="AZ14" i="35"/>
  <c r="AI14" i="35"/>
  <c r="AH14" i="35"/>
  <c r="AA14" i="35"/>
  <c r="Z14" i="35"/>
  <c r="W14" i="35"/>
  <c r="V14" i="35"/>
  <c r="C14" i="35"/>
  <c r="B14" i="35"/>
  <c r="DZ14" i="35" s="1"/>
  <c r="DO13" i="35"/>
  <c r="DN13" i="35"/>
  <c r="DE13" i="35"/>
  <c r="DD13" i="35"/>
  <c r="CU13" i="35"/>
  <c r="CT13" i="35"/>
  <c r="CS13" i="35"/>
  <c r="CR13" i="35"/>
  <c r="CQ13" i="35"/>
  <c r="CP13" i="35"/>
  <c r="CN13" i="35" s="1"/>
  <c r="CO13" i="35"/>
  <c r="CG13" i="35"/>
  <c r="CF13" i="35"/>
  <c r="BS13" i="35"/>
  <c r="BR13" i="35"/>
  <c r="BK13" i="35"/>
  <c r="BJ13" i="35"/>
  <c r="BA13" i="35"/>
  <c r="AZ13" i="35"/>
  <c r="AI13" i="35"/>
  <c r="AH13" i="35"/>
  <c r="AA13" i="35"/>
  <c r="Z13" i="35"/>
  <c r="W13" i="35"/>
  <c r="V13" i="35"/>
  <c r="C13" i="35"/>
  <c r="EA13" i="35" s="1"/>
  <c r="B13" i="35"/>
  <c r="DO12" i="35"/>
  <c r="DN12" i="35"/>
  <c r="DE12" i="35"/>
  <c r="DD12" i="35"/>
  <c r="CU12" i="35"/>
  <c r="CT12" i="35"/>
  <c r="CS12" i="35"/>
  <c r="CR12" i="35"/>
  <c r="CQ12" i="35"/>
  <c r="CO12" i="35" s="1"/>
  <c r="CP12" i="35"/>
  <c r="CN12" i="35"/>
  <c r="CG12" i="35"/>
  <c r="CF12" i="35"/>
  <c r="BS12" i="35"/>
  <c r="BR12" i="35"/>
  <c r="BK12" i="35"/>
  <c r="BJ12" i="35"/>
  <c r="BA12" i="35"/>
  <c r="AZ12" i="35"/>
  <c r="AI12" i="35"/>
  <c r="AH12" i="35"/>
  <c r="AA12" i="35"/>
  <c r="Z12" i="35"/>
  <c r="W12" i="35"/>
  <c r="V12" i="35"/>
  <c r="C12" i="35"/>
  <c r="B12" i="35"/>
  <c r="DZ12" i="35" s="1"/>
  <c r="DO11" i="35"/>
  <c r="DN11" i="35"/>
  <c r="DE11" i="35"/>
  <c r="DD11" i="35"/>
  <c r="CU11" i="35"/>
  <c r="CT11" i="35"/>
  <c r="CS11" i="35"/>
  <c r="CR11" i="35"/>
  <c r="CQ11" i="35"/>
  <c r="CP11" i="35"/>
  <c r="CN11" i="35" s="1"/>
  <c r="CO11" i="35"/>
  <c r="CG11" i="35"/>
  <c r="CF11" i="35"/>
  <c r="BS11" i="35"/>
  <c r="BR11" i="35"/>
  <c r="BK11" i="35"/>
  <c r="BJ11" i="35"/>
  <c r="BA11" i="35"/>
  <c r="AZ11" i="35"/>
  <c r="AI11" i="35"/>
  <c r="AH11" i="35"/>
  <c r="AA11" i="35"/>
  <c r="Z11" i="35"/>
  <c r="W11" i="35"/>
  <c r="V11" i="35"/>
  <c r="C11" i="35"/>
  <c r="EA11" i="35" s="1"/>
  <c r="B11" i="35"/>
  <c r="DO10" i="35"/>
  <c r="DN10" i="35"/>
  <c r="DE10" i="35"/>
  <c r="DD10" i="35"/>
  <c r="CU10" i="35"/>
  <c r="CT10" i="35"/>
  <c r="CS10" i="35"/>
  <c r="CR10" i="35"/>
  <c r="CN10" i="35" s="1"/>
  <c r="CQ10" i="35"/>
  <c r="CO10" i="35" s="1"/>
  <c r="CP10" i="35"/>
  <c r="CG10" i="35"/>
  <c r="CF10" i="35"/>
  <c r="BS10" i="35"/>
  <c r="BR10" i="35"/>
  <c r="BK10" i="35"/>
  <c r="BJ10" i="35"/>
  <c r="BA10" i="35"/>
  <c r="AZ10" i="35"/>
  <c r="AI10" i="35"/>
  <c r="AH10" i="35"/>
  <c r="AA10" i="35"/>
  <c r="Z10" i="35"/>
  <c r="W10" i="35"/>
  <c r="V10" i="35"/>
  <c r="C10" i="35"/>
  <c r="EA10" i="35" s="1"/>
  <c r="B10" i="35"/>
  <c r="DZ10" i="35" s="1"/>
  <c r="DO9" i="35"/>
  <c r="DN9" i="35"/>
  <c r="DE9" i="35"/>
  <c r="DD9" i="35"/>
  <c r="CU9" i="35"/>
  <c r="CT9" i="35"/>
  <c r="CS9" i="35"/>
  <c r="CR9" i="35"/>
  <c r="CQ9" i="35"/>
  <c r="CP9" i="35"/>
  <c r="CN9" i="35" s="1"/>
  <c r="CO9" i="35"/>
  <c r="CG9" i="35"/>
  <c r="CF9" i="35"/>
  <c r="BS9" i="35"/>
  <c r="BR9" i="35"/>
  <c r="BK9" i="35"/>
  <c r="BJ9" i="35"/>
  <c r="BA9" i="35"/>
  <c r="AZ9" i="35"/>
  <c r="AI9" i="35"/>
  <c r="AH9" i="35"/>
  <c r="AA9" i="35"/>
  <c r="Z9" i="35"/>
  <c r="W9" i="35"/>
  <c r="V9" i="35"/>
  <c r="C9" i="35"/>
  <c r="EA9" i="35" s="1"/>
  <c r="B9" i="35"/>
  <c r="DZ9" i="35" s="1"/>
  <c r="DO8" i="35"/>
  <c r="DN8" i="35"/>
  <c r="DE8" i="35"/>
  <c r="DD8" i="35"/>
  <c r="DD6" i="35" s="1"/>
  <c r="CU8" i="35"/>
  <c r="CT8" i="35"/>
  <c r="CS8" i="35"/>
  <c r="CR8" i="35"/>
  <c r="CR6" i="35" s="1"/>
  <c r="CQ8" i="35"/>
  <c r="CO8" i="35" s="1"/>
  <c r="CP8" i="35"/>
  <c r="CG8" i="35"/>
  <c r="CF8" i="35"/>
  <c r="BS8" i="35"/>
  <c r="BR8" i="35"/>
  <c r="BK8" i="35"/>
  <c r="BJ8" i="35"/>
  <c r="BA8" i="35"/>
  <c r="AZ8" i="35"/>
  <c r="AZ6" i="35" s="1"/>
  <c r="AI8" i="35"/>
  <c r="AH8" i="35"/>
  <c r="AA8" i="35"/>
  <c r="Z8" i="35"/>
  <c r="W8" i="35"/>
  <c r="V8" i="35"/>
  <c r="C8" i="35"/>
  <c r="EA8" i="35" s="1"/>
  <c r="B8" i="35"/>
  <c r="DO7" i="35"/>
  <c r="DN7" i="35"/>
  <c r="DE7" i="35"/>
  <c r="DD7" i="35"/>
  <c r="CU7" i="35"/>
  <c r="CT7" i="35"/>
  <c r="CS7" i="35"/>
  <c r="CR7" i="35"/>
  <c r="CQ7" i="35"/>
  <c r="CP7" i="35"/>
  <c r="CN7" i="35" s="1"/>
  <c r="CN6" i="35" s="1"/>
  <c r="CO7" i="35"/>
  <c r="CG7" i="35"/>
  <c r="CF7" i="35"/>
  <c r="CF6" i="35" s="1"/>
  <c r="BS7" i="35"/>
  <c r="BR7" i="35"/>
  <c r="BK7" i="35"/>
  <c r="BJ7" i="35"/>
  <c r="BA7" i="35"/>
  <c r="AZ7" i="35"/>
  <c r="AI7" i="35"/>
  <c r="AH7" i="35"/>
  <c r="AA7" i="35"/>
  <c r="Z7" i="35"/>
  <c r="W7" i="35"/>
  <c r="V7" i="35"/>
  <c r="C7" i="35"/>
  <c r="EA7" i="35" s="1"/>
  <c r="EA6" i="35" s="1"/>
  <c r="B7" i="35"/>
  <c r="EE6" i="35"/>
  <c r="ED6" i="35"/>
  <c r="EC6" i="35"/>
  <c r="EB6" i="35"/>
  <c r="DY6" i="35"/>
  <c r="DX6" i="35"/>
  <c r="DW6" i="35"/>
  <c r="DV6" i="35"/>
  <c r="DU6" i="35"/>
  <c r="DT6" i="35"/>
  <c r="DS6" i="35"/>
  <c r="DR6" i="35"/>
  <c r="DQ6" i="35"/>
  <c r="DP6" i="35"/>
  <c r="DO6" i="35"/>
  <c r="DN6" i="35"/>
  <c r="DM6" i="35"/>
  <c r="DL6" i="35"/>
  <c r="DK6" i="35"/>
  <c r="DJ6" i="35"/>
  <c r="DI6" i="35"/>
  <c r="DH6" i="35"/>
  <c r="DG6" i="35"/>
  <c r="DF6" i="35"/>
  <c r="DE6" i="35"/>
  <c r="DC6" i="35"/>
  <c r="DB6" i="35"/>
  <c r="DA6" i="35"/>
  <c r="CZ6" i="35"/>
  <c r="CY6" i="35"/>
  <c r="CX6" i="35"/>
  <c r="CW6" i="35"/>
  <c r="CV6" i="35"/>
  <c r="CU6" i="35"/>
  <c r="CT6" i="35"/>
  <c r="CS6" i="35"/>
  <c r="CQ6" i="35"/>
  <c r="CP6" i="35"/>
  <c r="CO6" i="35"/>
  <c r="CM6" i="35"/>
  <c r="CL6" i="35"/>
  <c r="CK6" i="35"/>
  <c r="CJ6" i="35"/>
  <c r="CI6" i="35"/>
  <c r="CH6" i="35"/>
  <c r="CG6" i="35"/>
  <c r="CE6" i="35"/>
  <c r="CD6" i="35"/>
  <c r="CC6" i="35"/>
  <c r="CB6" i="35"/>
  <c r="CA6" i="35"/>
  <c r="BZ6" i="35"/>
  <c r="BY6" i="35"/>
  <c r="BX6" i="35"/>
  <c r="BW6" i="35"/>
  <c r="BV6" i="35"/>
  <c r="BU6" i="35"/>
  <c r="BT6" i="35"/>
  <c r="BS6" i="35"/>
  <c r="BR6" i="35"/>
  <c r="BQ6" i="35"/>
  <c r="BP6" i="35"/>
  <c r="BO6" i="35"/>
  <c r="BN6" i="35"/>
  <c r="BM6" i="35"/>
  <c r="BL6" i="35"/>
  <c r="BK6" i="35"/>
  <c r="BJ6" i="35"/>
  <c r="BI6" i="35"/>
  <c r="BH6" i="35"/>
  <c r="BG6" i="35"/>
  <c r="BF6" i="35"/>
  <c r="BE6" i="35"/>
  <c r="BD6" i="35"/>
  <c r="BC6" i="35"/>
  <c r="BB6" i="35"/>
  <c r="BA6" i="35"/>
  <c r="AY6" i="35"/>
  <c r="AX6" i="35"/>
  <c r="AW6" i="35"/>
  <c r="AV6" i="35"/>
  <c r="AU6" i="35"/>
  <c r="AT6" i="35"/>
  <c r="AS6" i="35"/>
  <c r="AR6" i="35"/>
  <c r="AQ6" i="35"/>
  <c r="AP6" i="35"/>
  <c r="AO6" i="35"/>
  <c r="AN6" i="35"/>
  <c r="AM6" i="35"/>
  <c r="AL6" i="35"/>
  <c r="AK6" i="35"/>
  <c r="AJ6" i="35"/>
  <c r="AI6" i="35"/>
  <c r="AH6" i="35"/>
  <c r="AG6" i="35"/>
  <c r="AF6" i="35"/>
  <c r="AE6" i="35"/>
  <c r="AD6" i="35"/>
  <c r="AC6" i="35"/>
  <c r="AB6" i="35"/>
  <c r="AA6" i="35"/>
  <c r="Z6" i="35"/>
  <c r="Y6" i="35"/>
  <c r="X6" i="35"/>
  <c r="W6" i="35"/>
  <c r="V6" i="35"/>
  <c r="U6" i="35"/>
  <c r="T6" i="35"/>
  <c r="S6" i="35"/>
  <c r="R6" i="35"/>
  <c r="Q6" i="35"/>
  <c r="P6" i="35"/>
  <c r="O6" i="35"/>
  <c r="N6" i="35"/>
  <c r="M6" i="35"/>
  <c r="L6" i="35"/>
  <c r="K6" i="35"/>
  <c r="J6" i="35"/>
  <c r="I6" i="35"/>
  <c r="H6" i="35"/>
  <c r="G6" i="35"/>
  <c r="F6" i="35"/>
  <c r="E6" i="35"/>
  <c r="D6" i="35"/>
  <c r="C6" i="35"/>
  <c r="B6" i="35"/>
  <c r="DZ7" i="35" l="1"/>
  <c r="DZ6" i="35" s="1"/>
  <c r="DZ13" i="35"/>
  <c r="EA14" i="35"/>
  <c r="DZ19" i="35"/>
  <c r="DZ27" i="35"/>
  <c r="DZ35" i="35"/>
  <c r="DZ43" i="35"/>
  <c r="DZ49" i="35"/>
  <c r="DZ62" i="35"/>
  <c r="DZ8" i="35"/>
  <c r="DZ24" i="35"/>
  <c r="DZ32" i="35"/>
  <c r="DZ40" i="35"/>
  <c r="DZ54" i="35"/>
  <c r="DZ16" i="35"/>
  <c r="DZ11" i="35"/>
  <c r="EA12" i="35"/>
  <c r="DZ15" i="35"/>
  <c r="DZ18" i="35"/>
  <c r="DZ23" i="35"/>
  <c r="DZ26" i="35"/>
  <c r="DZ31" i="35"/>
  <c r="DZ34" i="35"/>
  <c r="DZ39" i="35"/>
  <c r="DZ42" i="35"/>
  <c r="DZ47" i="35"/>
  <c r="EA48" i="35"/>
  <c r="DZ53" i="35"/>
  <c r="DZ56" i="35"/>
  <c r="DZ58" i="35"/>
  <c r="DZ66" i="35"/>
  <c r="CN8" i="35"/>
  <c r="AF70" i="34" l="1"/>
  <c r="AE70" i="34"/>
  <c r="AD70" i="34"/>
  <c r="AC70" i="34"/>
  <c r="AB70" i="34"/>
  <c r="AA70" i="34"/>
  <c r="Y70" i="34"/>
  <c r="X70" i="34"/>
  <c r="W70" i="34"/>
  <c r="V70" i="34"/>
  <c r="U70" i="34"/>
  <c r="T70" i="34"/>
  <c r="Q70" i="34"/>
  <c r="P70" i="34"/>
  <c r="O70" i="34"/>
  <c r="N70" i="34"/>
  <c r="M70" i="34"/>
  <c r="L70" i="34"/>
  <c r="J70" i="34"/>
  <c r="I70" i="34"/>
  <c r="H70" i="34"/>
  <c r="G70" i="34"/>
  <c r="F70" i="34"/>
  <c r="E70" i="34"/>
  <c r="B70" i="34"/>
  <c r="AG69" i="34"/>
  <c r="Z69" i="34"/>
  <c r="S69" i="34"/>
  <c r="R69" i="34"/>
  <c r="K69" i="34"/>
  <c r="D69" i="34"/>
  <c r="C69" i="34"/>
  <c r="AG68" i="34"/>
  <c r="Z68" i="34"/>
  <c r="S68" i="34"/>
  <c r="R68" i="34"/>
  <c r="K68" i="34"/>
  <c r="D68" i="34"/>
  <c r="C68" i="34"/>
  <c r="AG67" i="34"/>
  <c r="Z67" i="34"/>
  <c r="S67" i="34"/>
  <c r="R67" i="34"/>
  <c r="K67" i="34"/>
  <c r="D67" i="34"/>
  <c r="C67" i="34"/>
  <c r="AG66" i="34"/>
  <c r="Z66" i="34"/>
  <c r="S66" i="34"/>
  <c r="R66" i="34"/>
  <c r="K66" i="34"/>
  <c r="D66" i="34"/>
  <c r="C66" i="34"/>
  <c r="AG65" i="34"/>
  <c r="Z65" i="34"/>
  <c r="S65" i="34"/>
  <c r="R65" i="34"/>
  <c r="K65" i="34"/>
  <c r="D65" i="34"/>
  <c r="C65" i="34"/>
  <c r="AG64" i="34"/>
  <c r="Z64" i="34"/>
  <c r="S64" i="34"/>
  <c r="R64" i="34"/>
  <c r="K64" i="34"/>
  <c r="D64" i="34"/>
  <c r="C64" i="34"/>
  <c r="AG63" i="34"/>
  <c r="Z63" i="34"/>
  <c r="S63" i="34"/>
  <c r="R63" i="34"/>
  <c r="K63" i="34"/>
  <c r="D63" i="34"/>
  <c r="C63" i="34"/>
  <c r="AG62" i="34"/>
  <c r="Z62" i="34"/>
  <c r="S62" i="34"/>
  <c r="R62" i="34"/>
  <c r="K62" i="34"/>
  <c r="D62" i="34"/>
  <c r="C62" i="34"/>
  <c r="AG61" i="34"/>
  <c r="Z61" i="34"/>
  <c r="S61" i="34"/>
  <c r="R61" i="34"/>
  <c r="K61" i="34"/>
  <c r="D61" i="34"/>
  <c r="C61" i="34"/>
  <c r="AG60" i="34"/>
  <c r="Z60" i="34"/>
  <c r="S60" i="34"/>
  <c r="R60" i="34"/>
  <c r="K60" i="34"/>
  <c r="D60" i="34"/>
  <c r="C60" i="34"/>
  <c r="AG59" i="34"/>
  <c r="Z59" i="34"/>
  <c r="S59" i="34"/>
  <c r="R59" i="34"/>
  <c r="K59" i="34"/>
  <c r="D59" i="34"/>
  <c r="C59" i="34"/>
  <c r="AG58" i="34"/>
  <c r="Z58" i="34"/>
  <c r="S58" i="34"/>
  <c r="R58" i="34"/>
  <c r="K58" i="34"/>
  <c r="D58" i="34"/>
  <c r="C58" i="34"/>
  <c r="AG57" i="34"/>
  <c r="Z57" i="34"/>
  <c r="S57" i="34"/>
  <c r="R57" i="34"/>
  <c r="K57" i="34"/>
  <c r="D57" i="34"/>
  <c r="C57" i="34"/>
  <c r="AG56" i="34"/>
  <c r="Z56" i="34"/>
  <c r="S56" i="34"/>
  <c r="R56" i="34"/>
  <c r="K56" i="34"/>
  <c r="D56" i="34"/>
  <c r="C56" i="34"/>
  <c r="AG55" i="34"/>
  <c r="Z55" i="34"/>
  <c r="S55" i="34"/>
  <c r="R55" i="34"/>
  <c r="K55" i="34"/>
  <c r="D55" i="34"/>
  <c r="C55" i="34"/>
  <c r="AG54" i="34"/>
  <c r="Z54" i="34"/>
  <c r="S54" i="34"/>
  <c r="R54" i="34"/>
  <c r="K54" i="34"/>
  <c r="D54" i="34"/>
  <c r="C54" i="34"/>
  <c r="AG53" i="34"/>
  <c r="Z53" i="34"/>
  <c r="S53" i="34"/>
  <c r="R53" i="34"/>
  <c r="K53" i="34"/>
  <c r="D53" i="34"/>
  <c r="C53" i="34"/>
  <c r="AG52" i="34"/>
  <c r="Z52" i="34"/>
  <c r="S52" i="34"/>
  <c r="R52" i="34"/>
  <c r="K52" i="34"/>
  <c r="D52" i="34"/>
  <c r="C52" i="34"/>
  <c r="AG51" i="34"/>
  <c r="Z51" i="34"/>
  <c r="S51" i="34"/>
  <c r="R51" i="34"/>
  <c r="K51" i="34"/>
  <c r="D51" i="34"/>
  <c r="C51" i="34"/>
  <c r="AG50" i="34"/>
  <c r="Z50" i="34"/>
  <c r="S50" i="34"/>
  <c r="R50" i="34"/>
  <c r="K50" i="34"/>
  <c r="D50" i="34"/>
  <c r="C50" i="34"/>
  <c r="AG49" i="34"/>
  <c r="Z49" i="34"/>
  <c r="S49" i="34"/>
  <c r="R49" i="34"/>
  <c r="K49" i="34"/>
  <c r="D49" i="34"/>
  <c r="C49" i="34"/>
  <c r="AG48" i="34"/>
  <c r="Z48" i="34"/>
  <c r="S48" i="34"/>
  <c r="R48" i="34"/>
  <c r="K48" i="34"/>
  <c r="D48" i="34"/>
  <c r="C48" i="34"/>
  <c r="AG47" i="34"/>
  <c r="Z47" i="34"/>
  <c r="S47" i="34"/>
  <c r="R47" i="34"/>
  <c r="K47" i="34"/>
  <c r="D47" i="34"/>
  <c r="C47" i="34"/>
  <c r="AG46" i="34"/>
  <c r="Z46" i="34"/>
  <c r="S46" i="34"/>
  <c r="R46" i="34"/>
  <c r="K46" i="34"/>
  <c r="D46" i="34"/>
  <c r="C46" i="34"/>
  <c r="AG45" i="34"/>
  <c r="Z45" i="34"/>
  <c r="S45" i="34"/>
  <c r="R45" i="34"/>
  <c r="K45" i="34"/>
  <c r="D45" i="34"/>
  <c r="C45" i="34"/>
  <c r="AG44" i="34"/>
  <c r="Z44" i="34"/>
  <c r="S44" i="34"/>
  <c r="R44" i="34"/>
  <c r="K44" i="34"/>
  <c r="D44" i="34"/>
  <c r="C44" i="34"/>
  <c r="AG43" i="34"/>
  <c r="Z43" i="34"/>
  <c r="S43" i="34"/>
  <c r="R43" i="34"/>
  <c r="K43" i="34"/>
  <c r="D43" i="34"/>
  <c r="C43" i="34"/>
  <c r="AG42" i="34"/>
  <c r="Z42" i="34"/>
  <c r="S42" i="34"/>
  <c r="R42" i="34"/>
  <c r="K42" i="34"/>
  <c r="D42" i="34"/>
  <c r="C42" i="34"/>
  <c r="AG41" i="34"/>
  <c r="Z41" i="34"/>
  <c r="S41" i="34"/>
  <c r="R41" i="34"/>
  <c r="K41" i="34"/>
  <c r="D41" i="34"/>
  <c r="C41" i="34"/>
  <c r="AG40" i="34"/>
  <c r="Z40" i="34"/>
  <c r="S40" i="34"/>
  <c r="R40" i="34"/>
  <c r="K40" i="34"/>
  <c r="D40" i="34"/>
  <c r="C40" i="34"/>
  <c r="AG39" i="34"/>
  <c r="Z39" i="34"/>
  <c r="S39" i="34"/>
  <c r="R39" i="34"/>
  <c r="K39" i="34"/>
  <c r="D39" i="34"/>
  <c r="C39" i="34"/>
  <c r="AG38" i="34"/>
  <c r="Z38" i="34"/>
  <c r="S38" i="34"/>
  <c r="R38" i="34"/>
  <c r="K38" i="34"/>
  <c r="D38" i="34"/>
  <c r="C38" i="34"/>
  <c r="AG37" i="34"/>
  <c r="Z37" i="34"/>
  <c r="S37" i="34"/>
  <c r="R37" i="34"/>
  <c r="K37" i="34"/>
  <c r="D37" i="34"/>
  <c r="C37" i="34"/>
  <c r="AG36" i="34"/>
  <c r="Z36" i="34"/>
  <c r="S36" i="34"/>
  <c r="R36" i="34"/>
  <c r="K36" i="34"/>
  <c r="D36" i="34"/>
  <c r="C36" i="34"/>
  <c r="AG35" i="34"/>
  <c r="Z35" i="34"/>
  <c r="S35" i="34"/>
  <c r="R35" i="34"/>
  <c r="K35" i="34"/>
  <c r="D35" i="34"/>
  <c r="C35" i="34"/>
  <c r="AG34" i="34"/>
  <c r="Z34" i="34"/>
  <c r="S34" i="34"/>
  <c r="R34" i="34"/>
  <c r="K34" i="34"/>
  <c r="D34" i="34"/>
  <c r="C34" i="34"/>
  <c r="AG33" i="34"/>
  <c r="Z33" i="34"/>
  <c r="S33" i="34"/>
  <c r="R33" i="34"/>
  <c r="K33" i="34"/>
  <c r="D33" i="34"/>
  <c r="C33" i="34"/>
  <c r="AG32" i="34"/>
  <c r="Z32" i="34"/>
  <c r="S32" i="34"/>
  <c r="R32" i="34"/>
  <c r="K32" i="34"/>
  <c r="D32" i="34"/>
  <c r="C32" i="34"/>
  <c r="AG31" i="34"/>
  <c r="Z31" i="34"/>
  <c r="S31" i="34"/>
  <c r="R31" i="34"/>
  <c r="K31" i="34"/>
  <c r="D31" i="34"/>
  <c r="C31" i="34"/>
  <c r="AG30" i="34"/>
  <c r="Z30" i="34"/>
  <c r="S30" i="34"/>
  <c r="R30" i="34"/>
  <c r="K30" i="34"/>
  <c r="D30" i="34"/>
  <c r="C30" i="34"/>
  <c r="AG29" i="34"/>
  <c r="Z29" i="34"/>
  <c r="S29" i="34"/>
  <c r="R29" i="34"/>
  <c r="K29" i="34"/>
  <c r="D29" i="34"/>
  <c r="C29" i="34"/>
  <c r="AG28" i="34"/>
  <c r="Z28" i="34"/>
  <c r="S28" i="34"/>
  <c r="R28" i="34"/>
  <c r="K28" i="34"/>
  <c r="D28" i="34"/>
  <c r="C28" i="34"/>
  <c r="AG27" i="34"/>
  <c r="Z27" i="34"/>
  <c r="S27" i="34"/>
  <c r="R27" i="34"/>
  <c r="K27" i="34"/>
  <c r="D27" i="34"/>
  <c r="C27" i="34"/>
  <c r="AG26" i="34"/>
  <c r="Z26" i="34"/>
  <c r="S26" i="34"/>
  <c r="R26" i="34"/>
  <c r="K26" i="34"/>
  <c r="D26" i="34"/>
  <c r="C26" i="34"/>
  <c r="AG25" i="34"/>
  <c r="Z25" i="34"/>
  <c r="S25" i="34"/>
  <c r="R25" i="34"/>
  <c r="K25" i="34"/>
  <c r="D25" i="34"/>
  <c r="C25" i="34"/>
  <c r="AG24" i="34"/>
  <c r="Z24" i="34"/>
  <c r="S24" i="34"/>
  <c r="R24" i="34"/>
  <c r="K24" i="34"/>
  <c r="D24" i="34"/>
  <c r="C24" i="34"/>
  <c r="AG23" i="34"/>
  <c r="Z23" i="34"/>
  <c r="S23" i="34"/>
  <c r="R23" i="34"/>
  <c r="K23" i="34"/>
  <c r="D23" i="34"/>
  <c r="C23" i="34"/>
  <c r="AG22" i="34"/>
  <c r="Z22" i="34"/>
  <c r="S22" i="34"/>
  <c r="R22" i="34"/>
  <c r="K22" i="34"/>
  <c r="D22" i="34"/>
  <c r="C22" i="34"/>
  <c r="AG21" i="34"/>
  <c r="Z21" i="34"/>
  <c r="S21" i="34"/>
  <c r="R21" i="34"/>
  <c r="K21" i="34"/>
  <c r="D21" i="34"/>
  <c r="C21" i="34"/>
  <c r="AG20" i="34"/>
  <c r="Z20" i="34"/>
  <c r="S20" i="34"/>
  <c r="R20" i="34"/>
  <c r="K20" i="34"/>
  <c r="D20" i="34"/>
  <c r="C20" i="34"/>
  <c r="AG19" i="34"/>
  <c r="Z19" i="34"/>
  <c r="S19" i="34"/>
  <c r="R19" i="34"/>
  <c r="K19" i="34"/>
  <c r="D19" i="34"/>
  <c r="C19" i="34"/>
  <c r="AG18" i="34"/>
  <c r="Z18" i="34"/>
  <c r="S18" i="34"/>
  <c r="R18" i="34"/>
  <c r="K18" i="34"/>
  <c r="D18" i="34"/>
  <c r="C18" i="34"/>
  <c r="AG17" i="34"/>
  <c r="Z17" i="34"/>
  <c r="S17" i="34"/>
  <c r="R17" i="34"/>
  <c r="K17" i="34"/>
  <c r="D17" i="34"/>
  <c r="C17" i="34"/>
  <c r="AG16" i="34"/>
  <c r="Z16" i="34"/>
  <c r="S16" i="34"/>
  <c r="R16" i="34"/>
  <c r="K16" i="34"/>
  <c r="D16" i="34"/>
  <c r="C16" i="34"/>
  <c r="AG15" i="34"/>
  <c r="Z15" i="34"/>
  <c r="S15" i="34"/>
  <c r="R15" i="34"/>
  <c r="K15" i="34"/>
  <c r="D15" i="34"/>
  <c r="C15" i="34"/>
  <c r="AG14" i="34"/>
  <c r="Z14" i="34"/>
  <c r="S14" i="34"/>
  <c r="R14" i="34"/>
  <c r="K14" i="34"/>
  <c r="D14" i="34"/>
  <c r="C14" i="34"/>
  <c r="AG13" i="34"/>
  <c r="Z13" i="34"/>
  <c r="S13" i="34"/>
  <c r="R13" i="34"/>
  <c r="K13" i="34"/>
  <c r="D13" i="34"/>
  <c r="C13" i="34"/>
  <c r="AG12" i="34"/>
  <c r="Z12" i="34"/>
  <c r="S12" i="34"/>
  <c r="R12" i="34"/>
  <c r="K12" i="34"/>
  <c r="D12" i="34"/>
  <c r="C12" i="34"/>
  <c r="AG11" i="34"/>
  <c r="Z11" i="34"/>
  <c r="S11" i="34"/>
  <c r="R11" i="34"/>
  <c r="K11" i="34"/>
  <c r="D11" i="34"/>
  <c r="C11" i="34"/>
  <c r="AG10" i="34"/>
  <c r="Z10" i="34"/>
  <c r="S10" i="34"/>
  <c r="R10" i="34"/>
  <c r="K10" i="34"/>
  <c r="D10" i="34"/>
  <c r="C10" i="34"/>
  <c r="AG9" i="34"/>
  <c r="AG70" i="34" s="1"/>
  <c r="Z9" i="34"/>
  <c r="Z70" i="34" s="1"/>
  <c r="S9" i="34"/>
  <c r="S70" i="34" s="1"/>
  <c r="R9" i="34"/>
  <c r="R70" i="34" s="1"/>
  <c r="K9" i="34"/>
  <c r="K70" i="34" s="1"/>
  <c r="D9" i="34"/>
  <c r="D70" i="34" s="1"/>
  <c r="C9" i="34"/>
  <c r="C70" i="34" s="1"/>
  <c r="U8" i="34"/>
  <c r="V8" i="34" s="1"/>
  <c r="W8" i="34" s="1"/>
  <c r="X8" i="34" s="1"/>
  <c r="Y8" i="34" s="1"/>
  <c r="Z8" i="34" s="1"/>
  <c r="AA8" i="34" s="1"/>
  <c r="AB8" i="34" s="1"/>
  <c r="AC8" i="34" s="1"/>
  <c r="AD8" i="34" s="1"/>
  <c r="AE8" i="34" s="1"/>
  <c r="AF8" i="34" s="1"/>
  <c r="AG8" i="34" s="1"/>
  <c r="E8" i="34"/>
  <c r="F8" i="34" s="1"/>
  <c r="G8" i="34" s="1"/>
  <c r="H8" i="34" s="1"/>
  <c r="I8" i="34" s="1"/>
  <c r="J8" i="34" s="1"/>
  <c r="K8" i="34" s="1"/>
  <c r="L8" i="34" s="1"/>
  <c r="M8" i="34" s="1"/>
  <c r="N8" i="34" s="1"/>
  <c r="O8" i="34" s="1"/>
  <c r="P8" i="34" s="1"/>
  <c r="Q8" i="34" s="1"/>
  <c r="R8" i="34" s="1"/>
  <c r="B70" i="31"/>
  <c r="DQ67" i="33" l="1"/>
  <c r="DP67" i="33"/>
  <c r="EB67" i="33" s="1"/>
  <c r="DG67" i="33"/>
  <c r="EC67" i="33" s="1"/>
  <c r="DF67" i="33"/>
  <c r="CW67" i="33"/>
  <c r="CV67" i="33"/>
  <c r="CO67" i="33"/>
  <c r="CN67" i="33"/>
  <c r="CG67" i="33"/>
  <c r="CF67" i="33"/>
  <c r="BS67" i="33"/>
  <c r="BR67" i="33"/>
  <c r="BK67" i="33"/>
  <c r="BJ67" i="33"/>
  <c r="BA67" i="33"/>
  <c r="AZ67" i="33"/>
  <c r="AI67" i="33"/>
  <c r="AH67" i="33"/>
  <c r="AA67" i="33"/>
  <c r="Z67" i="33"/>
  <c r="W67" i="33"/>
  <c r="V67" i="33"/>
  <c r="C67" i="33"/>
  <c r="B67" i="33"/>
  <c r="DQ66" i="33"/>
  <c r="EC66" i="33" s="1"/>
  <c r="DP66" i="33"/>
  <c r="DG66" i="33"/>
  <c r="DF66" i="33"/>
  <c r="EB66" i="33" s="1"/>
  <c r="CW66" i="33"/>
  <c r="CV66" i="33"/>
  <c r="CO66" i="33"/>
  <c r="CN66" i="33"/>
  <c r="CG66" i="33"/>
  <c r="CF66" i="33"/>
  <c r="BS66" i="33"/>
  <c r="BR66" i="33"/>
  <c r="BK66" i="33"/>
  <c r="BJ66" i="33"/>
  <c r="BA66" i="33"/>
  <c r="AZ66" i="33"/>
  <c r="AI66" i="33"/>
  <c r="AH66" i="33"/>
  <c r="AA66" i="33"/>
  <c r="Z66" i="33"/>
  <c r="W66" i="33"/>
  <c r="V66" i="33"/>
  <c r="C66" i="33"/>
  <c r="B66" i="33"/>
  <c r="DQ65" i="33"/>
  <c r="DP65" i="33"/>
  <c r="EB65" i="33" s="1"/>
  <c r="DG65" i="33"/>
  <c r="EC65" i="33" s="1"/>
  <c r="DF65" i="33"/>
  <c r="CW65" i="33"/>
  <c r="CV65" i="33"/>
  <c r="CO65" i="33"/>
  <c r="CN65" i="33"/>
  <c r="CG65" i="33"/>
  <c r="CF65" i="33"/>
  <c r="BS65" i="33"/>
  <c r="BR65" i="33"/>
  <c r="BK65" i="33"/>
  <c r="BJ65" i="33"/>
  <c r="BA65" i="33"/>
  <c r="AZ65" i="33"/>
  <c r="AI65" i="33"/>
  <c r="AH65" i="33"/>
  <c r="AA65" i="33"/>
  <c r="Z65" i="33"/>
  <c r="W65" i="33"/>
  <c r="V65" i="33"/>
  <c r="C65" i="33"/>
  <c r="B65" i="33"/>
  <c r="DQ64" i="33"/>
  <c r="EC64" i="33" s="1"/>
  <c r="DP64" i="33"/>
  <c r="DG64" i="33"/>
  <c r="DF64" i="33"/>
  <c r="EB64" i="33" s="1"/>
  <c r="CW64" i="33"/>
  <c r="CV64" i="33"/>
  <c r="CO64" i="33"/>
  <c r="CN64" i="33"/>
  <c r="CG64" i="33"/>
  <c r="CF64" i="33"/>
  <c r="BS64" i="33"/>
  <c r="BR64" i="33"/>
  <c r="BK64" i="33"/>
  <c r="BJ64" i="33"/>
  <c r="BA64" i="33"/>
  <c r="AZ64" i="33"/>
  <c r="AI64" i="33"/>
  <c r="AH64" i="33"/>
  <c r="AA64" i="33"/>
  <c r="Z64" i="33"/>
  <c r="W64" i="33"/>
  <c r="V64" i="33"/>
  <c r="C64" i="33"/>
  <c r="B64" i="33"/>
  <c r="DQ63" i="33"/>
  <c r="DP63" i="33"/>
  <c r="EB63" i="33" s="1"/>
  <c r="DG63" i="33"/>
  <c r="EC63" i="33" s="1"/>
  <c r="DF63" i="33"/>
  <c r="CW63" i="33"/>
  <c r="CV63" i="33"/>
  <c r="CO63" i="33"/>
  <c r="CN63" i="33"/>
  <c r="CG63" i="33"/>
  <c r="CF63" i="33"/>
  <c r="BS63" i="33"/>
  <c r="BR63" i="33"/>
  <c r="BK63" i="33"/>
  <c r="BJ63" i="33"/>
  <c r="BA63" i="33"/>
  <c r="AZ63" i="33"/>
  <c r="AI63" i="33"/>
  <c r="AH63" i="33"/>
  <c r="AA63" i="33"/>
  <c r="Z63" i="33"/>
  <c r="W63" i="33"/>
  <c r="V63" i="33"/>
  <c r="C63" i="33"/>
  <c r="B63" i="33"/>
  <c r="DQ62" i="33"/>
  <c r="EC62" i="33" s="1"/>
  <c r="DP62" i="33"/>
  <c r="DG62" i="33"/>
  <c r="DF62" i="33"/>
  <c r="EB62" i="33" s="1"/>
  <c r="CW62" i="33"/>
  <c r="CV62" i="33"/>
  <c r="CO62" i="33"/>
  <c r="CN62" i="33"/>
  <c r="CG62" i="33"/>
  <c r="CF62" i="33"/>
  <c r="BS62" i="33"/>
  <c r="BR62" i="33"/>
  <c r="BK62" i="33"/>
  <c r="BJ62" i="33"/>
  <c r="BA62" i="33"/>
  <c r="AZ62" i="33"/>
  <c r="AI62" i="33"/>
  <c r="AH62" i="33"/>
  <c r="AA62" i="33"/>
  <c r="Z62" i="33"/>
  <c r="W62" i="33"/>
  <c r="V62" i="33"/>
  <c r="C62" i="33"/>
  <c r="B62" i="33"/>
  <c r="EC61" i="33"/>
  <c r="EB61" i="33"/>
  <c r="DQ61" i="33"/>
  <c r="DP61" i="33"/>
  <c r="DG61" i="33"/>
  <c r="DF61" i="33"/>
  <c r="CW61" i="33"/>
  <c r="CV61" i="33"/>
  <c r="CO61" i="33"/>
  <c r="CN61" i="33"/>
  <c r="CG61" i="33"/>
  <c r="CF61" i="33"/>
  <c r="BS61" i="33"/>
  <c r="BR61" i="33"/>
  <c r="BK61" i="33"/>
  <c r="BJ61" i="33"/>
  <c r="BA61" i="33"/>
  <c r="AZ61" i="33"/>
  <c r="AI61" i="33"/>
  <c r="AH61" i="33"/>
  <c r="AA61" i="33"/>
  <c r="Z61" i="33"/>
  <c r="W61" i="33"/>
  <c r="V61" i="33"/>
  <c r="C61" i="33"/>
  <c r="B61" i="33"/>
  <c r="DQ60" i="33"/>
  <c r="EC60" i="33" s="1"/>
  <c r="DP60" i="33"/>
  <c r="DG60" i="33"/>
  <c r="DF60" i="33"/>
  <c r="EB60" i="33" s="1"/>
  <c r="CW60" i="33"/>
  <c r="CV60" i="33"/>
  <c r="CO60" i="33"/>
  <c r="CN60" i="33"/>
  <c r="CG60" i="33"/>
  <c r="CF60" i="33"/>
  <c r="BS60" i="33"/>
  <c r="BR60" i="33"/>
  <c r="BK60" i="33"/>
  <c r="BJ60" i="33"/>
  <c r="BA60" i="33"/>
  <c r="AZ60" i="33"/>
  <c r="AI60" i="33"/>
  <c r="AH60" i="33"/>
  <c r="AA60" i="33"/>
  <c r="Z60" i="33"/>
  <c r="W60" i="33"/>
  <c r="V60" i="33"/>
  <c r="C60" i="33"/>
  <c r="B60" i="33"/>
  <c r="DQ59" i="33"/>
  <c r="DP59" i="33"/>
  <c r="EB59" i="33" s="1"/>
  <c r="DG59" i="33"/>
  <c r="EC59" i="33" s="1"/>
  <c r="DF59" i="33"/>
  <c r="CW59" i="33"/>
  <c r="CV59" i="33"/>
  <c r="CO59" i="33"/>
  <c r="CN59" i="33"/>
  <c r="CG59" i="33"/>
  <c r="CF59" i="33"/>
  <c r="BS59" i="33"/>
  <c r="BR59" i="33"/>
  <c r="BK59" i="33"/>
  <c r="BJ59" i="33"/>
  <c r="BA59" i="33"/>
  <c r="AZ59" i="33"/>
  <c r="AI59" i="33"/>
  <c r="AH59" i="33"/>
  <c r="AA59" i="33"/>
  <c r="Z59" i="33"/>
  <c r="W59" i="33"/>
  <c r="V59" i="33"/>
  <c r="C59" i="33"/>
  <c r="B59" i="33"/>
  <c r="DQ58" i="33"/>
  <c r="EC58" i="33" s="1"/>
  <c r="DP58" i="33"/>
  <c r="DG58" i="33"/>
  <c r="DF58" i="33"/>
  <c r="EB58" i="33" s="1"/>
  <c r="CW58" i="33"/>
  <c r="CV58" i="33"/>
  <c r="CO58" i="33"/>
  <c r="CN58" i="33"/>
  <c r="CG58" i="33"/>
  <c r="CF58" i="33"/>
  <c r="BS58" i="33"/>
  <c r="BR58" i="33"/>
  <c r="BK58" i="33"/>
  <c r="BJ58" i="33"/>
  <c r="BA58" i="33"/>
  <c r="AZ58" i="33"/>
  <c r="AI58" i="33"/>
  <c r="AH58" i="33"/>
  <c r="AA58" i="33"/>
  <c r="Z58" i="33"/>
  <c r="W58" i="33"/>
  <c r="V58" i="33"/>
  <c r="C58" i="33"/>
  <c r="B58" i="33"/>
  <c r="DQ57" i="33"/>
  <c r="DP57" i="33"/>
  <c r="EB57" i="33" s="1"/>
  <c r="DG57" i="33"/>
  <c r="EC57" i="33" s="1"/>
  <c r="DF57" i="33"/>
  <c r="CW57" i="33"/>
  <c r="CV57" i="33"/>
  <c r="CO57" i="33"/>
  <c r="CN57" i="33"/>
  <c r="CG57" i="33"/>
  <c r="CF57" i="33"/>
  <c r="BS57" i="33"/>
  <c r="BR57" i="33"/>
  <c r="BK57" i="33"/>
  <c r="BJ57" i="33"/>
  <c r="BA57" i="33"/>
  <c r="AZ57" i="33"/>
  <c r="AI57" i="33"/>
  <c r="AH57" i="33"/>
  <c r="AA57" i="33"/>
  <c r="Z57" i="33"/>
  <c r="W57" i="33"/>
  <c r="V57" i="33"/>
  <c r="C57" i="33"/>
  <c r="B57" i="33"/>
  <c r="DQ56" i="33"/>
  <c r="EC56" i="33" s="1"/>
  <c r="DP56" i="33"/>
  <c r="DG56" i="33"/>
  <c r="DF56" i="33"/>
  <c r="EB56" i="33" s="1"/>
  <c r="CW56" i="33"/>
  <c r="CV56" i="33"/>
  <c r="CO56" i="33"/>
  <c r="CN56" i="33"/>
  <c r="CG56" i="33"/>
  <c r="CF56" i="33"/>
  <c r="BS56" i="33"/>
  <c r="BR56" i="33"/>
  <c r="BK56" i="33"/>
  <c r="BJ56" i="33"/>
  <c r="BA56" i="33"/>
  <c r="AZ56" i="33"/>
  <c r="AI56" i="33"/>
  <c r="AH56" i="33"/>
  <c r="AA56" i="33"/>
  <c r="Z56" i="33"/>
  <c r="W56" i="33"/>
  <c r="V56" i="33"/>
  <c r="C56" i="33"/>
  <c r="B56" i="33"/>
  <c r="DQ55" i="33"/>
  <c r="DP55" i="33"/>
  <c r="EB55" i="33" s="1"/>
  <c r="DG55" i="33"/>
  <c r="EC55" i="33" s="1"/>
  <c r="DF55" i="33"/>
  <c r="CW55" i="33"/>
  <c r="CV55" i="33"/>
  <c r="CO55" i="33"/>
  <c r="CN55" i="33"/>
  <c r="CG55" i="33"/>
  <c r="CF55" i="33"/>
  <c r="BS55" i="33"/>
  <c r="BR55" i="33"/>
  <c r="BK55" i="33"/>
  <c r="BJ55" i="33"/>
  <c r="BA55" i="33"/>
  <c r="AZ55" i="33"/>
  <c r="AI55" i="33"/>
  <c r="AH55" i="33"/>
  <c r="AA55" i="33"/>
  <c r="Z55" i="33"/>
  <c r="W55" i="33"/>
  <c r="V55" i="33"/>
  <c r="C55" i="33"/>
  <c r="B55" i="33"/>
  <c r="DQ54" i="33"/>
  <c r="EC54" i="33" s="1"/>
  <c r="DP54" i="33"/>
  <c r="DG54" i="33"/>
  <c r="DF54" i="33"/>
  <c r="EB54" i="33" s="1"/>
  <c r="CW54" i="33"/>
  <c r="CV54" i="33"/>
  <c r="CO54" i="33"/>
  <c r="CN54" i="33"/>
  <c r="CG54" i="33"/>
  <c r="CF54" i="33"/>
  <c r="BS54" i="33"/>
  <c r="BR54" i="33"/>
  <c r="BK54" i="33"/>
  <c r="BJ54" i="33"/>
  <c r="BA54" i="33"/>
  <c r="AZ54" i="33"/>
  <c r="AI54" i="33"/>
  <c r="AH54" i="33"/>
  <c r="AA54" i="33"/>
  <c r="Z54" i="33"/>
  <c r="W54" i="33"/>
  <c r="V54" i="33"/>
  <c r="C54" i="33"/>
  <c r="B54" i="33"/>
  <c r="DQ53" i="33"/>
  <c r="DP53" i="33"/>
  <c r="EB53" i="33" s="1"/>
  <c r="DG53" i="33"/>
  <c r="EC53" i="33" s="1"/>
  <c r="DF53" i="33"/>
  <c r="CW53" i="33"/>
  <c r="CV53" i="33"/>
  <c r="CO53" i="33"/>
  <c r="CN53" i="33"/>
  <c r="CG53" i="33"/>
  <c r="CF53" i="33"/>
  <c r="BS53" i="33"/>
  <c r="BR53" i="33"/>
  <c r="BK53" i="33"/>
  <c r="BJ53" i="33"/>
  <c r="BA53" i="33"/>
  <c r="AZ53" i="33"/>
  <c r="AI53" i="33"/>
  <c r="AH53" i="33"/>
  <c r="AA53" i="33"/>
  <c r="Z53" i="33"/>
  <c r="W53" i="33"/>
  <c r="V53" i="33"/>
  <c r="C53" i="33"/>
  <c r="B53" i="33"/>
  <c r="DQ52" i="33"/>
  <c r="EC52" i="33" s="1"/>
  <c r="DP52" i="33"/>
  <c r="DG52" i="33"/>
  <c r="DF52" i="33"/>
  <c r="EB52" i="33" s="1"/>
  <c r="CW52" i="33"/>
  <c r="CV52" i="33"/>
  <c r="CO52" i="33"/>
  <c r="CN52" i="33"/>
  <c r="CG52" i="33"/>
  <c r="CF52" i="33"/>
  <c r="BS52" i="33"/>
  <c r="BR52" i="33"/>
  <c r="BK52" i="33"/>
  <c r="BJ52" i="33"/>
  <c r="BA52" i="33"/>
  <c r="AZ52" i="33"/>
  <c r="AI52" i="33"/>
  <c r="AH52" i="33"/>
  <c r="AA52" i="33"/>
  <c r="Z52" i="33"/>
  <c r="W52" i="33"/>
  <c r="V52" i="33"/>
  <c r="C52" i="33"/>
  <c r="B52" i="33"/>
  <c r="DQ51" i="33"/>
  <c r="DP51" i="33"/>
  <c r="EB51" i="33" s="1"/>
  <c r="DG51" i="33"/>
  <c r="EC51" i="33" s="1"/>
  <c r="DF51" i="33"/>
  <c r="CW51" i="33"/>
  <c r="CV51" i="33"/>
  <c r="CO51" i="33"/>
  <c r="CN51" i="33"/>
  <c r="CG51" i="33"/>
  <c r="CF51" i="33"/>
  <c r="BS51" i="33"/>
  <c r="BR51" i="33"/>
  <c r="BK51" i="33"/>
  <c r="BJ51" i="33"/>
  <c r="BA51" i="33"/>
  <c r="AZ51" i="33"/>
  <c r="AI51" i="33"/>
  <c r="AH51" i="33"/>
  <c r="AA51" i="33"/>
  <c r="Z51" i="33"/>
  <c r="W51" i="33"/>
  <c r="V51" i="33"/>
  <c r="C51" i="33"/>
  <c r="B51" i="33"/>
  <c r="DQ50" i="33"/>
  <c r="EC50" i="33" s="1"/>
  <c r="DP50" i="33"/>
  <c r="DG50" i="33"/>
  <c r="DF50" i="33"/>
  <c r="EB50" i="33" s="1"/>
  <c r="CW50" i="33"/>
  <c r="CV50" i="33"/>
  <c r="CO50" i="33"/>
  <c r="CN50" i="33"/>
  <c r="CG50" i="33"/>
  <c r="CF50" i="33"/>
  <c r="BS50" i="33"/>
  <c r="BR50" i="33"/>
  <c r="BK50" i="33"/>
  <c r="BJ50" i="33"/>
  <c r="BA50" i="33"/>
  <c r="AZ50" i="33"/>
  <c r="AI50" i="33"/>
  <c r="AH50" i="33"/>
  <c r="AA50" i="33"/>
  <c r="Z50" i="33"/>
  <c r="W50" i="33"/>
  <c r="V50" i="33"/>
  <c r="C50" i="33"/>
  <c r="B50" i="33"/>
  <c r="DQ49" i="33"/>
  <c r="DP49" i="33"/>
  <c r="EB49" i="33" s="1"/>
  <c r="DG49" i="33"/>
  <c r="EC49" i="33" s="1"/>
  <c r="DF49" i="33"/>
  <c r="CW49" i="33"/>
  <c r="CV49" i="33"/>
  <c r="CO49" i="33"/>
  <c r="CN49" i="33"/>
  <c r="CG49" i="33"/>
  <c r="CF49" i="33"/>
  <c r="BS49" i="33"/>
  <c r="BR49" i="33"/>
  <c r="BK49" i="33"/>
  <c r="BJ49" i="33"/>
  <c r="BA49" i="33"/>
  <c r="AZ49" i="33"/>
  <c r="AI49" i="33"/>
  <c r="AH49" i="33"/>
  <c r="AA49" i="33"/>
  <c r="Z49" i="33"/>
  <c r="W49" i="33"/>
  <c r="V49" i="33"/>
  <c r="C49" i="33"/>
  <c r="B49" i="33"/>
  <c r="DQ48" i="33"/>
  <c r="EC48" i="33" s="1"/>
  <c r="DP48" i="33"/>
  <c r="DG48" i="33"/>
  <c r="DF48" i="33"/>
  <c r="EB48" i="33" s="1"/>
  <c r="CW48" i="33"/>
  <c r="CV48" i="33"/>
  <c r="CO48" i="33"/>
  <c r="CN48" i="33"/>
  <c r="CG48" i="33"/>
  <c r="CF48" i="33"/>
  <c r="BS48" i="33"/>
  <c r="BR48" i="33"/>
  <c r="BK48" i="33"/>
  <c r="BJ48" i="33"/>
  <c r="BA48" i="33"/>
  <c r="AZ48" i="33"/>
  <c r="AI48" i="33"/>
  <c r="AH48" i="33"/>
  <c r="AA48" i="33"/>
  <c r="Z48" i="33"/>
  <c r="W48" i="33"/>
  <c r="V48" i="33"/>
  <c r="C48" i="33"/>
  <c r="B48" i="33"/>
  <c r="DQ47" i="33"/>
  <c r="DP47" i="33"/>
  <c r="EB47" i="33" s="1"/>
  <c r="DG47" i="33"/>
  <c r="EC47" i="33" s="1"/>
  <c r="DF47" i="33"/>
  <c r="CW47" i="33"/>
  <c r="CV47" i="33"/>
  <c r="CO47" i="33"/>
  <c r="CN47" i="33"/>
  <c r="CG47" i="33"/>
  <c r="CF47" i="33"/>
  <c r="BS47" i="33"/>
  <c r="BR47" i="33"/>
  <c r="BK47" i="33"/>
  <c r="BJ47" i="33"/>
  <c r="BA47" i="33"/>
  <c r="AZ47" i="33"/>
  <c r="AI47" i="33"/>
  <c r="AH47" i="33"/>
  <c r="AA47" i="33"/>
  <c r="Z47" i="33"/>
  <c r="W47" i="33"/>
  <c r="V47" i="33"/>
  <c r="C47" i="33"/>
  <c r="B47" i="33"/>
  <c r="DQ46" i="33"/>
  <c r="EC46" i="33" s="1"/>
  <c r="DP46" i="33"/>
  <c r="DG46" i="33"/>
  <c r="DF46" i="33"/>
  <c r="EB46" i="33" s="1"/>
  <c r="CW46" i="33"/>
  <c r="CV46" i="33"/>
  <c r="CO46" i="33"/>
  <c r="CN46" i="33"/>
  <c r="CG46" i="33"/>
  <c r="CF46" i="33"/>
  <c r="BS46" i="33"/>
  <c r="BR46" i="33"/>
  <c r="BK46" i="33"/>
  <c r="BJ46" i="33"/>
  <c r="BA46" i="33"/>
  <c r="AZ46" i="33"/>
  <c r="AI46" i="33"/>
  <c r="AH46" i="33"/>
  <c r="AA46" i="33"/>
  <c r="Z46" i="33"/>
  <c r="W46" i="33"/>
  <c r="V46" i="33"/>
  <c r="C46" i="33"/>
  <c r="B46" i="33"/>
  <c r="DQ45" i="33"/>
  <c r="DP45" i="33"/>
  <c r="EB45" i="33" s="1"/>
  <c r="DG45" i="33"/>
  <c r="EC45" i="33" s="1"/>
  <c r="DF45" i="33"/>
  <c r="CW45" i="33"/>
  <c r="CV45" i="33"/>
  <c r="CO45" i="33"/>
  <c r="CN45" i="33"/>
  <c r="CG45" i="33"/>
  <c r="CF45" i="33"/>
  <c r="BS45" i="33"/>
  <c r="BR45" i="33"/>
  <c r="BK45" i="33"/>
  <c r="BJ45" i="33"/>
  <c r="BA45" i="33"/>
  <c r="AZ45" i="33"/>
  <c r="AI45" i="33"/>
  <c r="AH45" i="33"/>
  <c r="AA45" i="33"/>
  <c r="Z45" i="33"/>
  <c r="W45" i="33"/>
  <c r="V45" i="33"/>
  <c r="C45" i="33"/>
  <c r="B45" i="33"/>
  <c r="EC44" i="33"/>
  <c r="EB44" i="33"/>
  <c r="DQ44" i="33"/>
  <c r="DP44" i="33"/>
  <c r="DG44" i="33"/>
  <c r="DF44" i="33"/>
  <c r="CW44" i="33"/>
  <c r="CV44" i="33"/>
  <c r="CO44" i="33"/>
  <c r="CN44" i="33"/>
  <c r="CG44" i="33"/>
  <c r="CF44" i="33"/>
  <c r="BS44" i="33"/>
  <c r="BR44" i="33"/>
  <c r="BK44" i="33"/>
  <c r="BJ44" i="33"/>
  <c r="BA44" i="33"/>
  <c r="AZ44" i="33"/>
  <c r="AI44" i="33"/>
  <c r="AH44" i="33"/>
  <c r="AA44" i="33"/>
  <c r="Z44" i="33"/>
  <c r="W44" i="33"/>
  <c r="V44" i="33"/>
  <c r="C44" i="33"/>
  <c r="B44" i="33"/>
  <c r="DQ43" i="33"/>
  <c r="DP43" i="33"/>
  <c r="EB43" i="33" s="1"/>
  <c r="DG43" i="33"/>
  <c r="EC43" i="33" s="1"/>
  <c r="DF43" i="33"/>
  <c r="CW43" i="33"/>
  <c r="CV43" i="33"/>
  <c r="CO43" i="33"/>
  <c r="CN43" i="33"/>
  <c r="CG43" i="33"/>
  <c r="CF43" i="33"/>
  <c r="BS43" i="33"/>
  <c r="BR43" i="33"/>
  <c r="BK43" i="33"/>
  <c r="BJ43" i="33"/>
  <c r="BA43" i="33"/>
  <c r="AZ43" i="33"/>
  <c r="AI43" i="33"/>
  <c r="AH43" i="33"/>
  <c r="AA43" i="33"/>
  <c r="Z43" i="33"/>
  <c r="W43" i="33"/>
  <c r="V43" i="33"/>
  <c r="C43" i="33"/>
  <c r="B43" i="33"/>
  <c r="EC42" i="33"/>
  <c r="EB42" i="33"/>
  <c r="DQ42" i="33"/>
  <c r="DP42" i="33"/>
  <c r="DG42" i="33"/>
  <c r="DF42" i="33"/>
  <c r="CW42" i="33"/>
  <c r="CV42" i="33"/>
  <c r="CO42" i="33"/>
  <c r="CN42" i="33"/>
  <c r="CG42" i="33"/>
  <c r="CF42" i="33"/>
  <c r="BS42" i="33"/>
  <c r="BR42" i="33"/>
  <c r="BK42" i="33"/>
  <c r="BJ42" i="33"/>
  <c r="BA42" i="33"/>
  <c r="AZ42" i="33"/>
  <c r="AI42" i="33"/>
  <c r="AH42" i="33"/>
  <c r="AA42" i="33"/>
  <c r="Z42" i="33"/>
  <c r="W42" i="33"/>
  <c r="V42" i="33"/>
  <c r="C42" i="33"/>
  <c r="B42" i="33"/>
  <c r="EC41" i="33"/>
  <c r="EB41" i="33"/>
  <c r="DQ41" i="33"/>
  <c r="DP41" i="33"/>
  <c r="DG41" i="33"/>
  <c r="DF41" i="33"/>
  <c r="CW41" i="33"/>
  <c r="CV41" i="33"/>
  <c r="CO41" i="33"/>
  <c r="CN41" i="33"/>
  <c r="CG41" i="33"/>
  <c r="CF41" i="33"/>
  <c r="BS41" i="33"/>
  <c r="BR41" i="33"/>
  <c r="BK41" i="33"/>
  <c r="BJ41" i="33"/>
  <c r="BA41" i="33"/>
  <c r="AZ41" i="33"/>
  <c r="AI41" i="33"/>
  <c r="AH41" i="33"/>
  <c r="AA41" i="33"/>
  <c r="Z41" i="33"/>
  <c r="W41" i="33"/>
  <c r="V41" i="33"/>
  <c r="C41" i="33"/>
  <c r="B41" i="33"/>
  <c r="DQ40" i="33"/>
  <c r="EC40" i="33" s="1"/>
  <c r="DP40" i="33"/>
  <c r="DG40" i="33"/>
  <c r="DF40" i="33"/>
  <c r="EB40" i="33" s="1"/>
  <c r="CW40" i="33"/>
  <c r="CV40" i="33"/>
  <c r="CO40" i="33"/>
  <c r="CN40" i="33"/>
  <c r="CG40" i="33"/>
  <c r="CF40" i="33"/>
  <c r="BS40" i="33"/>
  <c r="BR40" i="33"/>
  <c r="BR6" i="33" s="1"/>
  <c r="BK40" i="33"/>
  <c r="BJ40" i="33"/>
  <c r="BA40" i="33"/>
  <c r="AZ40" i="33"/>
  <c r="AI40" i="33"/>
  <c r="AH40" i="33"/>
  <c r="AA40" i="33"/>
  <c r="Z40" i="33"/>
  <c r="W40" i="33"/>
  <c r="V40" i="33"/>
  <c r="C40" i="33"/>
  <c r="B40" i="33"/>
  <c r="DQ39" i="33"/>
  <c r="DP39" i="33"/>
  <c r="EB39" i="33" s="1"/>
  <c r="DG39" i="33"/>
  <c r="EC39" i="33" s="1"/>
  <c r="DF39" i="33"/>
  <c r="CW39" i="33"/>
  <c r="CV39" i="33"/>
  <c r="CO39" i="33"/>
  <c r="CN39" i="33"/>
  <c r="CG39" i="33"/>
  <c r="CF39" i="33"/>
  <c r="BS39" i="33"/>
  <c r="BR39" i="33"/>
  <c r="BK39" i="33"/>
  <c r="BJ39" i="33"/>
  <c r="BA39" i="33"/>
  <c r="AZ39" i="33"/>
  <c r="AI39" i="33"/>
  <c r="AH39" i="33"/>
  <c r="AA39" i="33"/>
  <c r="Z39" i="33"/>
  <c r="W39" i="33"/>
  <c r="V39" i="33"/>
  <c r="C39" i="33"/>
  <c r="B39" i="33"/>
  <c r="EC38" i="33"/>
  <c r="EB38" i="33"/>
  <c r="DQ38" i="33"/>
  <c r="DP38" i="33"/>
  <c r="DG38" i="33"/>
  <c r="DF38" i="33"/>
  <c r="CW38" i="33"/>
  <c r="CV38" i="33"/>
  <c r="CO38" i="33"/>
  <c r="CN38" i="33"/>
  <c r="CG38" i="33"/>
  <c r="CF38" i="33"/>
  <c r="BS38" i="33"/>
  <c r="BR38" i="33"/>
  <c r="BK38" i="33"/>
  <c r="BJ38" i="33"/>
  <c r="BA38" i="33"/>
  <c r="AZ38" i="33"/>
  <c r="AI38" i="33"/>
  <c r="AH38" i="33"/>
  <c r="AA38" i="33"/>
  <c r="Z38" i="33"/>
  <c r="W38" i="33"/>
  <c r="V38" i="33"/>
  <c r="C38" i="33"/>
  <c r="B38" i="33"/>
  <c r="DQ37" i="33"/>
  <c r="EC37" i="33" s="1"/>
  <c r="DP37" i="33"/>
  <c r="EB37" i="33" s="1"/>
  <c r="DG37" i="33"/>
  <c r="DF37" i="33"/>
  <c r="CW37" i="33"/>
  <c r="CV37" i="33"/>
  <c r="CO37" i="33"/>
  <c r="CN37" i="33"/>
  <c r="CG37" i="33"/>
  <c r="CF37" i="33"/>
  <c r="BS37" i="33"/>
  <c r="BR37" i="33"/>
  <c r="BK37" i="33"/>
  <c r="BJ37" i="33"/>
  <c r="BA37" i="33"/>
  <c r="AZ37" i="33"/>
  <c r="AI37" i="33"/>
  <c r="AH37" i="33"/>
  <c r="AA37" i="33"/>
  <c r="Z37" i="33"/>
  <c r="W37" i="33"/>
  <c r="V37" i="33"/>
  <c r="C37" i="33"/>
  <c r="B37" i="33"/>
  <c r="DQ36" i="33"/>
  <c r="DP36" i="33"/>
  <c r="DG36" i="33"/>
  <c r="EC36" i="33" s="1"/>
  <c r="DF36" i="33"/>
  <c r="EB36" i="33" s="1"/>
  <c r="CW36" i="33"/>
  <c r="CV36" i="33"/>
  <c r="CO36" i="33"/>
  <c r="CN36" i="33"/>
  <c r="CG36" i="33"/>
  <c r="CF36" i="33"/>
  <c r="BS36" i="33"/>
  <c r="BR36" i="33"/>
  <c r="BK36" i="33"/>
  <c r="BJ36" i="33"/>
  <c r="BA36" i="33"/>
  <c r="AZ36" i="33"/>
  <c r="AI36" i="33"/>
  <c r="AH36" i="33"/>
  <c r="AA36" i="33"/>
  <c r="Z36" i="33"/>
  <c r="W36" i="33"/>
  <c r="V36" i="33"/>
  <c r="C36" i="33"/>
  <c r="B36" i="33"/>
  <c r="DQ35" i="33"/>
  <c r="EC35" i="33" s="1"/>
  <c r="DP35" i="33"/>
  <c r="EB35" i="33" s="1"/>
  <c r="DG35" i="33"/>
  <c r="DF35" i="33"/>
  <c r="CW35" i="33"/>
  <c r="CV35" i="33"/>
  <c r="CO35" i="33"/>
  <c r="CN35" i="33"/>
  <c r="CG35" i="33"/>
  <c r="CF35" i="33"/>
  <c r="BS35" i="33"/>
  <c r="BR35" i="33"/>
  <c r="BK35" i="33"/>
  <c r="BJ35" i="33"/>
  <c r="BA35" i="33"/>
  <c r="AZ35" i="33"/>
  <c r="AI35" i="33"/>
  <c r="AH35" i="33"/>
  <c r="AA35" i="33"/>
  <c r="Z35" i="33"/>
  <c r="W35" i="33"/>
  <c r="V35" i="33"/>
  <c r="C35" i="33"/>
  <c r="B35" i="33"/>
  <c r="DQ34" i="33"/>
  <c r="DP34" i="33"/>
  <c r="DG34" i="33"/>
  <c r="EC34" i="33" s="1"/>
  <c r="DF34" i="33"/>
  <c r="EB34" i="33" s="1"/>
  <c r="CW34" i="33"/>
  <c r="CV34" i="33"/>
  <c r="CO34" i="33"/>
  <c r="CN34" i="33"/>
  <c r="CG34" i="33"/>
  <c r="CF34" i="33"/>
  <c r="BS34" i="33"/>
  <c r="BR34" i="33"/>
  <c r="BK34" i="33"/>
  <c r="BJ34" i="33"/>
  <c r="BA34" i="33"/>
  <c r="AZ34" i="33"/>
  <c r="AI34" i="33"/>
  <c r="AH34" i="33"/>
  <c r="AA34" i="33"/>
  <c r="Z34" i="33"/>
  <c r="W34" i="33"/>
  <c r="V34" i="33"/>
  <c r="C34" i="33"/>
  <c r="B34" i="33"/>
  <c r="EC33" i="33"/>
  <c r="EB33" i="33"/>
  <c r="DQ33" i="33"/>
  <c r="DP33" i="33"/>
  <c r="DG33" i="33"/>
  <c r="DF33" i="33"/>
  <c r="CW33" i="33"/>
  <c r="CV33" i="33"/>
  <c r="CO33" i="33"/>
  <c r="CN33" i="33"/>
  <c r="CG33" i="33"/>
  <c r="CF33" i="33"/>
  <c r="BS33" i="33"/>
  <c r="BR33" i="33"/>
  <c r="BK33" i="33"/>
  <c r="BJ33" i="33"/>
  <c r="BA33" i="33"/>
  <c r="AZ33" i="33"/>
  <c r="AI33" i="33"/>
  <c r="AH33" i="33"/>
  <c r="AA33" i="33"/>
  <c r="Z33" i="33"/>
  <c r="W33" i="33"/>
  <c r="V33" i="33"/>
  <c r="C33" i="33"/>
  <c r="B33" i="33"/>
  <c r="EC32" i="33"/>
  <c r="EB32" i="33"/>
  <c r="DQ32" i="33"/>
  <c r="DP32" i="33"/>
  <c r="DG32" i="33"/>
  <c r="DF32" i="33"/>
  <c r="CW32" i="33"/>
  <c r="CV32" i="33"/>
  <c r="CO32" i="33"/>
  <c r="CN32" i="33"/>
  <c r="CG32" i="33"/>
  <c r="CF32" i="33"/>
  <c r="BS32" i="33"/>
  <c r="BR32" i="33"/>
  <c r="BK32" i="33"/>
  <c r="BJ32" i="33"/>
  <c r="BA32" i="33"/>
  <c r="AZ32" i="33"/>
  <c r="AI32" i="33"/>
  <c r="AH32" i="33"/>
  <c r="AA32" i="33"/>
  <c r="Z32" i="33"/>
  <c r="W32" i="33"/>
  <c r="V32" i="33"/>
  <c r="C32" i="33"/>
  <c r="B32" i="33"/>
  <c r="DQ31" i="33"/>
  <c r="DP31" i="33"/>
  <c r="EB31" i="33" s="1"/>
  <c r="DG31" i="33"/>
  <c r="EC31" i="33" s="1"/>
  <c r="DF31" i="33"/>
  <c r="CW31" i="33"/>
  <c r="CV31" i="33"/>
  <c r="CO31" i="33"/>
  <c r="CN31" i="33"/>
  <c r="CG31" i="33"/>
  <c r="CF31" i="33"/>
  <c r="BS31" i="33"/>
  <c r="BR31" i="33"/>
  <c r="BK31" i="33"/>
  <c r="BJ31" i="33"/>
  <c r="BA31" i="33"/>
  <c r="AZ31" i="33"/>
  <c r="AI31" i="33"/>
  <c r="AH31" i="33"/>
  <c r="AA31" i="33"/>
  <c r="Z31" i="33"/>
  <c r="W31" i="33"/>
  <c r="V31" i="33"/>
  <c r="C31" i="33"/>
  <c r="B31" i="33"/>
  <c r="DQ30" i="33"/>
  <c r="EC30" i="33" s="1"/>
  <c r="DP30" i="33"/>
  <c r="DG30" i="33"/>
  <c r="DF30" i="33"/>
  <c r="EB30" i="33" s="1"/>
  <c r="CW30" i="33"/>
  <c r="CV30" i="33"/>
  <c r="CO30" i="33"/>
  <c r="CN30" i="33"/>
  <c r="CG30" i="33"/>
  <c r="CF30" i="33"/>
  <c r="BS30" i="33"/>
  <c r="BR30" i="33"/>
  <c r="BK30" i="33"/>
  <c r="BJ30" i="33"/>
  <c r="BA30" i="33"/>
  <c r="AZ30" i="33"/>
  <c r="AI30" i="33"/>
  <c r="AH30" i="33"/>
  <c r="AA30" i="33"/>
  <c r="Z30" i="33"/>
  <c r="W30" i="33"/>
  <c r="V30" i="33"/>
  <c r="C30" i="33"/>
  <c r="B30" i="33"/>
  <c r="DQ29" i="33"/>
  <c r="DP29" i="33"/>
  <c r="EB29" i="33" s="1"/>
  <c r="DG29" i="33"/>
  <c r="EC29" i="33" s="1"/>
  <c r="DF29" i="33"/>
  <c r="CW29" i="33"/>
  <c r="CV29" i="33"/>
  <c r="CO29" i="33"/>
  <c r="CN29" i="33"/>
  <c r="CG29" i="33"/>
  <c r="CF29" i="33"/>
  <c r="BS29" i="33"/>
  <c r="BR29" i="33"/>
  <c r="BK29" i="33"/>
  <c r="BJ29" i="33"/>
  <c r="BA29" i="33"/>
  <c r="AZ29" i="33"/>
  <c r="AI29" i="33"/>
  <c r="AH29" i="33"/>
  <c r="AA29" i="33"/>
  <c r="Z29" i="33"/>
  <c r="W29" i="33"/>
  <c r="V29" i="33"/>
  <c r="C29" i="33"/>
  <c r="B29" i="33"/>
  <c r="DQ28" i="33"/>
  <c r="EC28" i="33" s="1"/>
  <c r="DP28" i="33"/>
  <c r="DG28" i="33"/>
  <c r="DF28" i="33"/>
  <c r="EB28" i="33" s="1"/>
  <c r="CW28" i="33"/>
  <c r="CV28" i="33"/>
  <c r="CO28" i="33"/>
  <c r="CN28" i="33"/>
  <c r="CG28" i="33"/>
  <c r="CF28" i="33"/>
  <c r="BS28" i="33"/>
  <c r="BR28" i="33"/>
  <c r="BK28" i="33"/>
  <c r="BJ28" i="33"/>
  <c r="BA28" i="33"/>
  <c r="AZ28" i="33"/>
  <c r="AI28" i="33"/>
  <c r="AH28" i="33"/>
  <c r="AA28" i="33"/>
  <c r="Z28" i="33"/>
  <c r="W28" i="33"/>
  <c r="V28" i="33"/>
  <c r="C28" i="33"/>
  <c r="B28" i="33"/>
  <c r="DQ27" i="33"/>
  <c r="DP27" i="33"/>
  <c r="EB27" i="33" s="1"/>
  <c r="DG27" i="33"/>
  <c r="EC27" i="33" s="1"/>
  <c r="DF27" i="33"/>
  <c r="CW27" i="33"/>
  <c r="CV27" i="33"/>
  <c r="CO27" i="33"/>
  <c r="CN27" i="33"/>
  <c r="CG27" i="33"/>
  <c r="CF27" i="33"/>
  <c r="BS27" i="33"/>
  <c r="BR27" i="33"/>
  <c r="BK27" i="33"/>
  <c r="BJ27" i="33"/>
  <c r="BA27" i="33"/>
  <c r="AZ27" i="33"/>
  <c r="AI27" i="33"/>
  <c r="AH27" i="33"/>
  <c r="AA27" i="33"/>
  <c r="Z27" i="33"/>
  <c r="W27" i="33"/>
  <c r="V27" i="33"/>
  <c r="C27" i="33"/>
  <c r="B27" i="33"/>
  <c r="DQ26" i="33"/>
  <c r="EC26" i="33" s="1"/>
  <c r="DP26" i="33"/>
  <c r="DG26" i="33"/>
  <c r="DF26" i="33"/>
  <c r="EB26" i="33" s="1"/>
  <c r="CW26" i="33"/>
  <c r="CV26" i="33"/>
  <c r="CO26" i="33"/>
  <c r="CN26" i="33"/>
  <c r="CG26" i="33"/>
  <c r="CF26" i="33"/>
  <c r="BS26" i="33"/>
  <c r="BR26" i="33"/>
  <c r="BK26" i="33"/>
  <c r="BJ26" i="33"/>
  <c r="BA26" i="33"/>
  <c r="AZ26" i="33"/>
  <c r="AI26" i="33"/>
  <c r="AH26" i="33"/>
  <c r="AA26" i="33"/>
  <c r="Z26" i="33"/>
  <c r="W26" i="33"/>
  <c r="V26" i="33"/>
  <c r="C26" i="33"/>
  <c r="B26" i="33"/>
  <c r="DQ25" i="33"/>
  <c r="DP25" i="33"/>
  <c r="EB25" i="33" s="1"/>
  <c r="DG25" i="33"/>
  <c r="EC25" i="33" s="1"/>
  <c r="DF25" i="33"/>
  <c r="CW25" i="33"/>
  <c r="CV25" i="33"/>
  <c r="CO25" i="33"/>
  <c r="CN25" i="33"/>
  <c r="CG25" i="33"/>
  <c r="CF25" i="33"/>
  <c r="BS25" i="33"/>
  <c r="BR25" i="33"/>
  <c r="BK25" i="33"/>
  <c r="BJ25" i="33"/>
  <c r="BA25" i="33"/>
  <c r="AZ25" i="33"/>
  <c r="AI25" i="33"/>
  <c r="AH25" i="33"/>
  <c r="AA25" i="33"/>
  <c r="Z25" i="33"/>
  <c r="W25" i="33"/>
  <c r="V25" i="33"/>
  <c r="C25" i="33"/>
  <c r="B25" i="33"/>
  <c r="DQ24" i="33"/>
  <c r="EC24" i="33" s="1"/>
  <c r="DP24" i="33"/>
  <c r="DG24" i="33"/>
  <c r="DF24" i="33"/>
  <c r="EB24" i="33" s="1"/>
  <c r="CW24" i="33"/>
  <c r="CV24" i="33"/>
  <c r="CO24" i="33"/>
  <c r="CN24" i="33"/>
  <c r="CG24" i="33"/>
  <c r="CF24" i="33"/>
  <c r="BS24" i="33"/>
  <c r="BR24" i="33"/>
  <c r="BK24" i="33"/>
  <c r="BJ24" i="33"/>
  <c r="BA24" i="33"/>
  <c r="AZ24" i="33"/>
  <c r="AI24" i="33"/>
  <c r="AH24" i="33"/>
  <c r="AA24" i="33"/>
  <c r="Z24" i="33"/>
  <c r="W24" i="33"/>
  <c r="V24" i="33"/>
  <c r="C24" i="33"/>
  <c r="B24" i="33"/>
  <c r="DQ23" i="33"/>
  <c r="DP23" i="33"/>
  <c r="EB23" i="33" s="1"/>
  <c r="DG23" i="33"/>
  <c r="EC23" i="33" s="1"/>
  <c r="DF23" i="33"/>
  <c r="CW23" i="33"/>
  <c r="CV23" i="33"/>
  <c r="CO23" i="33"/>
  <c r="CN23" i="33"/>
  <c r="CG23" i="33"/>
  <c r="CF23" i="33"/>
  <c r="BS23" i="33"/>
  <c r="BR23" i="33"/>
  <c r="BK23" i="33"/>
  <c r="BJ23" i="33"/>
  <c r="BA23" i="33"/>
  <c r="AZ23" i="33"/>
  <c r="AI23" i="33"/>
  <c r="AH23" i="33"/>
  <c r="AA23" i="33"/>
  <c r="Z23" i="33"/>
  <c r="W23" i="33"/>
  <c r="V23" i="33"/>
  <c r="C23" i="33"/>
  <c r="B23" i="33"/>
  <c r="DQ22" i="33"/>
  <c r="EC22" i="33" s="1"/>
  <c r="DP22" i="33"/>
  <c r="DG22" i="33"/>
  <c r="DF22" i="33"/>
  <c r="EB22" i="33" s="1"/>
  <c r="CW22" i="33"/>
  <c r="CV22" i="33"/>
  <c r="CO22" i="33"/>
  <c r="CN22" i="33"/>
  <c r="CG22" i="33"/>
  <c r="CF22" i="33"/>
  <c r="BS22" i="33"/>
  <c r="BR22" i="33"/>
  <c r="BK22" i="33"/>
  <c r="BJ22" i="33"/>
  <c r="BA22" i="33"/>
  <c r="AZ22" i="33"/>
  <c r="AI22" i="33"/>
  <c r="AH22" i="33"/>
  <c r="AA22" i="33"/>
  <c r="Z22" i="33"/>
  <c r="W22" i="33"/>
  <c r="V22" i="33"/>
  <c r="C22" i="33"/>
  <c r="B22" i="33"/>
  <c r="DQ21" i="33"/>
  <c r="DP21" i="33"/>
  <c r="EB21" i="33" s="1"/>
  <c r="DG21" i="33"/>
  <c r="EC21" i="33" s="1"/>
  <c r="DF21" i="33"/>
  <c r="CW21" i="33"/>
  <c r="CV21" i="33"/>
  <c r="CO21" i="33"/>
  <c r="CN21" i="33"/>
  <c r="CG21" i="33"/>
  <c r="CF21" i="33"/>
  <c r="BS21" i="33"/>
  <c r="BR21" i="33"/>
  <c r="BK21" i="33"/>
  <c r="BJ21" i="33"/>
  <c r="BA21" i="33"/>
  <c r="AZ21" i="33"/>
  <c r="AI21" i="33"/>
  <c r="AH21" i="33"/>
  <c r="AA21" i="33"/>
  <c r="Z21" i="33"/>
  <c r="W21" i="33"/>
  <c r="V21" i="33"/>
  <c r="C21" i="33"/>
  <c r="B21" i="33"/>
  <c r="DQ20" i="33"/>
  <c r="EC20" i="33" s="1"/>
  <c r="DP20" i="33"/>
  <c r="DG20" i="33"/>
  <c r="DF20" i="33"/>
  <c r="EB20" i="33" s="1"/>
  <c r="CW20" i="33"/>
  <c r="CV20" i="33"/>
  <c r="CO20" i="33"/>
  <c r="CN20" i="33"/>
  <c r="CG20" i="33"/>
  <c r="CF20" i="33"/>
  <c r="BS20" i="33"/>
  <c r="BR20" i="33"/>
  <c r="BK20" i="33"/>
  <c r="BJ20" i="33"/>
  <c r="BA20" i="33"/>
  <c r="AZ20" i="33"/>
  <c r="AI20" i="33"/>
  <c r="AH20" i="33"/>
  <c r="AA20" i="33"/>
  <c r="Z20" i="33"/>
  <c r="W20" i="33"/>
  <c r="V20" i="33"/>
  <c r="C20" i="33"/>
  <c r="B20" i="33"/>
  <c r="DQ19" i="33"/>
  <c r="DP19" i="33"/>
  <c r="EB19" i="33" s="1"/>
  <c r="DG19" i="33"/>
  <c r="EC19" i="33" s="1"/>
  <c r="DF19" i="33"/>
  <c r="CW19" i="33"/>
  <c r="CV19" i="33"/>
  <c r="CO19" i="33"/>
  <c r="CN19" i="33"/>
  <c r="CG19" i="33"/>
  <c r="CF19" i="33"/>
  <c r="BS19" i="33"/>
  <c r="BR19" i="33"/>
  <c r="BK19" i="33"/>
  <c r="BJ19" i="33"/>
  <c r="BA19" i="33"/>
  <c r="AZ19" i="33"/>
  <c r="AI19" i="33"/>
  <c r="AH19" i="33"/>
  <c r="AA19" i="33"/>
  <c r="Z19" i="33"/>
  <c r="W19" i="33"/>
  <c r="V19" i="33"/>
  <c r="C19" i="33"/>
  <c r="B19" i="33"/>
  <c r="DQ18" i="33"/>
  <c r="EC18" i="33" s="1"/>
  <c r="DP18" i="33"/>
  <c r="DG18" i="33"/>
  <c r="DF18" i="33"/>
  <c r="EB18" i="33" s="1"/>
  <c r="CW18" i="33"/>
  <c r="CV18" i="33"/>
  <c r="CO18" i="33"/>
  <c r="CN18" i="33"/>
  <c r="CG18" i="33"/>
  <c r="CF18" i="33"/>
  <c r="BS18" i="33"/>
  <c r="BR18" i="33"/>
  <c r="BK18" i="33"/>
  <c r="BJ18" i="33"/>
  <c r="BA18" i="33"/>
  <c r="AZ18" i="33"/>
  <c r="AI18" i="33"/>
  <c r="AH18" i="33"/>
  <c r="AA18" i="33"/>
  <c r="Z18" i="33"/>
  <c r="W18" i="33"/>
  <c r="V18" i="33"/>
  <c r="C18" i="33"/>
  <c r="B18" i="33"/>
  <c r="DQ17" i="33"/>
  <c r="DP17" i="33"/>
  <c r="EB17" i="33" s="1"/>
  <c r="DG17" i="33"/>
  <c r="EC17" i="33" s="1"/>
  <c r="DF17" i="33"/>
  <c r="CW17" i="33"/>
  <c r="CV17" i="33"/>
  <c r="CO17" i="33"/>
  <c r="CN17" i="33"/>
  <c r="CG17" i="33"/>
  <c r="CF17" i="33"/>
  <c r="BS17" i="33"/>
  <c r="BR17" i="33"/>
  <c r="BK17" i="33"/>
  <c r="BJ17" i="33"/>
  <c r="BA17" i="33"/>
  <c r="AZ17" i="33"/>
  <c r="AI17" i="33"/>
  <c r="AH17" i="33"/>
  <c r="AA17" i="33"/>
  <c r="Z17" i="33"/>
  <c r="W17" i="33"/>
  <c r="V17" i="33"/>
  <c r="C17" i="33"/>
  <c r="B17" i="33"/>
  <c r="DQ16" i="33"/>
  <c r="EC16" i="33" s="1"/>
  <c r="DP16" i="33"/>
  <c r="DG16" i="33"/>
  <c r="DF16" i="33"/>
  <c r="EB16" i="33" s="1"/>
  <c r="CW16" i="33"/>
  <c r="CV16" i="33"/>
  <c r="CO16" i="33"/>
  <c r="CN16" i="33"/>
  <c r="CG16" i="33"/>
  <c r="CF16" i="33"/>
  <c r="BS16" i="33"/>
  <c r="BR16" i="33"/>
  <c r="BK16" i="33"/>
  <c r="BJ16" i="33"/>
  <c r="BA16" i="33"/>
  <c r="AZ16" i="33"/>
  <c r="AI16" i="33"/>
  <c r="AH16" i="33"/>
  <c r="AA16" i="33"/>
  <c r="Z16" i="33"/>
  <c r="W16" i="33"/>
  <c r="V16" i="33"/>
  <c r="C16" i="33"/>
  <c r="B16" i="33"/>
  <c r="DQ15" i="33"/>
  <c r="DP15" i="33"/>
  <c r="EB15" i="33" s="1"/>
  <c r="DG15" i="33"/>
  <c r="EC15" i="33" s="1"/>
  <c r="DF15" i="33"/>
  <c r="CW15" i="33"/>
  <c r="CV15" i="33"/>
  <c r="CO15" i="33"/>
  <c r="CN15" i="33"/>
  <c r="CG15" i="33"/>
  <c r="CF15" i="33"/>
  <c r="BS15" i="33"/>
  <c r="BR15" i="33"/>
  <c r="BK15" i="33"/>
  <c r="BJ15" i="33"/>
  <c r="BA15" i="33"/>
  <c r="AZ15" i="33"/>
  <c r="AI15" i="33"/>
  <c r="AH15" i="33"/>
  <c r="AA15" i="33"/>
  <c r="Z15" i="33"/>
  <c r="W15" i="33"/>
  <c r="V15" i="33"/>
  <c r="C15" i="33"/>
  <c r="B15" i="33"/>
  <c r="DQ14" i="33"/>
  <c r="EC14" i="33" s="1"/>
  <c r="DP14" i="33"/>
  <c r="DG14" i="33"/>
  <c r="DF14" i="33"/>
  <c r="EB14" i="33" s="1"/>
  <c r="CW14" i="33"/>
  <c r="CV14" i="33"/>
  <c r="CO14" i="33"/>
  <c r="CN14" i="33"/>
  <c r="CG14" i="33"/>
  <c r="CF14" i="33"/>
  <c r="BS14" i="33"/>
  <c r="BR14" i="33"/>
  <c r="BK14" i="33"/>
  <c r="BJ14" i="33"/>
  <c r="BA14" i="33"/>
  <c r="AZ14" i="33"/>
  <c r="AI14" i="33"/>
  <c r="AH14" i="33"/>
  <c r="AA14" i="33"/>
  <c r="Z14" i="33"/>
  <c r="W14" i="33"/>
  <c r="V14" i="33"/>
  <c r="C14" i="33"/>
  <c r="B14" i="33"/>
  <c r="DQ13" i="33"/>
  <c r="DP13" i="33"/>
  <c r="EB13" i="33" s="1"/>
  <c r="DG13" i="33"/>
  <c r="EC13" i="33" s="1"/>
  <c r="DF13" i="33"/>
  <c r="CW13" i="33"/>
  <c r="CV13" i="33"/>
  <c r="CO13" i="33"/>
  <c r="CN13" i="33"/>
  <c r="CG13" i="33"/>
  <c r="CF13" i="33"/>
  <c r="BS13" i="33"/>
  <c r="BR13" i="33"/>
  <c r="BK13" i="33"/>
  <c r="BJ13" i="33"/>
  <c r="BA13" i="33"/>
  <c r="AZ13" i="33"/>
  <c r="AI13" i="33"/>
  <c r="AH13" i="33"/>
  <c r="AA13" i="33"/>
  <c r="Z13" i="33"/>
  <c r="W13" i="33"/>
  <c r="V13" i="33"/>
  <c r="C13" i="33"/>
  <c r="B13" i="33"/>
  <c r="DQ12" i="33"/>
  <c r="EC12" i="33" s="1"/>
  <c r="DP12" i="33"/>
  <c r="DG12" i="33"/>
  <c r="DF12" i="33"/>
  <c r="EB12" i="33" s="1"/>
  <c r="CW12" i="33"/>
  <c r="CV12" i="33"/>
  <c r="CO12" i="33"/>
  <c r="CN12" i="33"/>
  <c r="CG12" i="33"/>
  <c r="CF12" i="33"/>
  <c r="BS12" i="33"/>
  <c r="BR12" i="33"/>
  <c r="BK12" i="33"/>
  <c r="BJ12" i="33"/>
  <c r="BA12" i="33"/>
  <c r="AZ12" i="33"/>
  <c r="AI12" i="33"/>
  <c r="AH12" i="33"/>
  <c r="AA12" i="33"/>
  <c r="Z12" i="33"/>
  <c r="W12" i="33"/>
  <c r="V12" i="33"/>
  <c r="C12" i="33"/>
  <c r="B12" i="33"/>
  <c r="DQ11" i="33"/>
  <c r="DP11" i="33"/>
  <c r="EB11" i="33" s="1"/>
  <c r="DG11" i="33"/>
  <c r="EC11" i="33" s="1"/>
  <c r="DF11" i="33"/>
  <c r="CW11" i="33"/>
  <c r="CV11" i="33"/>
  <c r="CO11" i="33"/>
  <c r="CN11" i="33"/>
  <c r="CG11" i="33"/>
  <c r="CF11" i="33"/>
  <c r="BS11" i="33"/>
  <c r="BR11" i="33"/>
  <c r="BK11" i="33"/>
  <c r="BJ11" i="33"/>
  <c r="BA11" i="33"/>
  <c r="AZ11" i="33"/>
  <c r="AI11" i="33"/>
  <c r="AH11" i="33"/>
  <c r="AA11" i="33"/>
  <c r="Z11" i="33"/>
  <c r="W11" i="33"/>
  <c r="V11" i="33"/>
  <c r="C11" i="33"/>
  <c r="B11" i="33"/>
  <c r="DQ10" i="33"/>
  <c r="EC10" i="33" s="1"/>
  <c r="DP10" i="33"/>
  <c r="DG10" i="33"/>
  <c r="DF10" i="33"/>
  <c r="EB10" i="33" s="1"/>
  <c r="CW10" i="33"/>
  <c r="CV10" i="33"/>
  <c r="CO10" i="33"/>
  <c r="CN10" i="33"/>
  <c r="CG10" i="33"/>
  <c r="CF10" i="33"/>
  <c r="BS10" i="33"/>
  <c r="BR10" i="33"/>
  <c r="BK10" i="33"/>
  <c r="BJ10" i="33"/>
  <c r="BA10" i="33"/>
  <c r="AZ10" i="33"/>
  <c r="AI10" i="33"/>
  <c r="AH10" i="33"/>
  <c r="AA10" i="33"/>
  <c r="Z10" i="33"/>
  <c r="W10" i="33"/>
  <c r="V10" i="33"/>
  <c r="C10" i="33"/>
  <c r="B10" i="33"/>
  <c r="DQ9" i="33"/>
  <c r="DP9" i="33"/>
  <c r="EB9" i="33" s="1"/>
  <c r="DG9" i="33"/>
  <c r="EC9" i="33" s="1"/>
  <c r="DF9" i="33"/>
  <c r="CW9" i="33"/>
  <c r="CV9" i="33"/>
  <c r="CO9" i="33"/>
  <c r="CN9" i="33"/>
  <c r="CG9" i="33"/>
  <c r="CF9" i="33"/>
  <c r="BS9" i="33"/>
  <c r="BR9" i="33"/>
  <c r="BK9" i="33"/>
  <c r="BJ9" i="33"/>
  <c r="BA9" i="33"/>
  <c r="AZ9" i="33"/>
  <c r="AI9" i="33"/>
  <c r="AH9" i="33"/>
  <c r="AA9" i="33"/>
  <c r="Z9" i="33"/>
  <c r="W9" i="33"/>
  <c r="V9" i="33"/>
  <c r="C9" i="33"/>
  <c r="B9" i="33"/>
  <c r="DQ8" i="33"/>
  <c r="DP8" i="33"/>
  <c r="DG8" i="33"/>
  <c r="DF8" i="33"/>
  <c r="EB8" i="33" s="1"/>
  <c r="CW8" i="33"/>
  <c r="CV8" i="33"/>
  <c r="CO8" i="33"/>
  <c r="CN8" i="33"/>
  <c r="CG8" i="33"/>
  <c r="CF8" i="33"/>
  <c r="BS8" i="33"/>
  <c r="BR8" i="33"/>
  <c r="BK8" i="33"/>
  <c r="BJ8" i="33"/>
  <c r="BA8" i="33"/>
  <c r="AZ8" i="33"/>
  <c r="AI8" i="33"/>
  <c r="AH8" i="33"/>
  <c r="AA8" i="33"/>
  <c r="Z8" i="33"/>
  <c r="W8" i="33"/>
  <c r="V8" i="33"/>
  <c r="C8" i="33"/>
  <c r="B8" i="33"/>
  <c r="DQ7" i="33"/>
  <c r="DP7" i="33"/>
  <c r="EB7" i="33" s="1"/>
  <c r="DG7" i="33"/>
  <c r="EC7" i="33" s="1"/>
  <c r="DF7" i="33"/>
  <c r="CW7" i="33"/>
  <c r="CV7" i="33"/>
  <c r="CO7" i="33"/>
  <c r="CN7" i="33"/>
  <c r="CG7" i="33"/>
  <c r="CF7" i="33"/>
  <c r="BS7" i="33"/>
  <c r="BR7" i="33"/>
  <c r="BK7" i="33"/>
  <c r="BJ7" i="33"/>
  <c r="BA7" i="33"/>
  <c r="AZ7" i="33"/>
  <c r="AI7" i="33"/>
  <c r="AH7" i="33"/>
  <c r="AA7" i="33"/>
  <c r="Z7" i="33"/>
  <c r="W7" i="33"/>
  <c r="V7" i="33"/>
  <c r="C7" i="33"/>
  <c r="B7" i="33"/>
  <c r="EG6" i="33"/>
  <c r="EF6" i="33"/>
  <c r="EE6" i="33"/>
  <c r="ED6" i="33"/>
  <c r="EA6" i="33"/>
  <c r="DZ6" i="33"/>
  <c r="DY6" i="33"/>
  <c r="DX6" i="33"/>
  <c r="DW6" i="33"/>
  <c r="DV6" i="33"/>
  <c r="DU6" i="33"/>
  <c r="DT6" i="33"/>
  <c r="DS6" i="33"/>
  <c r="DR6" i="33"/>
  <c r="DO6" i="33"/>
  <c r="DN6" i="33"/>
  <c r="DM6" i="33"/>
  <c r="DL6" i="33"/>
  <c r="DK6" i="33"/>
  <c r="DJ6" i="33"/>
  <c r="DI6" i="33"/>
  <c r="DH6" i="33"/>
  <c r="DE6" i="33"/>
  <c r="DD6" i="33"/>
  <c r="DC6" i="33"/>
  <c r="DB6" i="33"/>
  <c r="DA6" i="33"/>
  <c r="CZ6" i="33"/>
  <c r="CY6" i="33"/>
  <c r="CX6" i="33"/>
  <c r="CU6" i="33"/>
  <c r="CT6" i="33"/>
  <c r="CS6" i="33"/>
  <c r="CR6" i="33"/>
  <c r="CQ6" i="33"/>
  <c r="CP6" i="33"/>
  <c r="CM6" i="33"/>
  <c r="CL6" i="33"/>
  <c r="CK6" i="33"/>
  <c r="CJ6" i="33"/>
  <c r="CI6" i="33"/>
  <c r="CH6" i="33"/>
  <c r="CE6" i="33"/>
  <c r="CD6" i="33"/>
  <c r="CC6" i="33"/>
  <c r="CB6" i="33"/>
  <c r="CA6" i="33"/>
  <c r="BZ6" i="33"/>
  <c r="BY6" i="33"/>
  <c r="BX6" i="33"/>
  <c r="BW6" i="33"/>
  <c r="BV6" i="33"/>
  <c r="BU6" i="33"/>
  <c r="BT6" i="33"/>
  <c r="BQ6" i="33"/>
  <c r="BP6" i="33"/>
  <c r="BO6" i="33"/>
  <c r="BN6" i="33"/>
  <c r="BM6" i="33"/>
  <c r="BL6" i="33"/>
  <c r="BI6" i="33"/>
  <c r="BH6" i="33"/>
  <c r="BG6" i="33"/>
  <c r="BF6" i="33"/>
  <c r="BE6" i="33"/>
  <c r="BD6" i="33"/>
  <c r="BC6" i="33"/>
  <c r="BB6" i="33"/>
  <c r="AY6" i="33"/>
  <c r="AX6" i="33"/>
  <c r="AW6" i="33"/>
  <c r="AV6" i="33"/>
  <c r="AU6" i="33"/>
  <c r="AT6" i="33"/>
  <c r="AS6" i="33"/>
  <c r="AR6" i="33"/>
  <c r="AQ6" i="33"/>
  <c r="AP6" i="33"/>
  <c r="AO6" i="33"/>
  <c r="AN6" i="33"/>
  <c r="AM6" i="33"/>
  <c r="AL6" i="33"/>
  <c r="AK6" i="33"/>
  <c r="AJ6" i="33"/>
  <c r="AG6" i="33"/>
  <c r="AF6" i="33"/>
  <c r="AE6" i="33"/>
  <c r="AD6" i="33"/>
  <c r="AC6" i="33"/>
  <c r="AB6" i="33"/>
  <c r="Y6" i="33"/>
  <c r="X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AF70" i="32"/>
  <c r="AE70" i="32"/>
  <c r="AD70" i="32"/>
  <c r="AC70" i="32"/>
  <c r="AB70" i="32"/>
  <c r="AA70" i="32"/>
  <c r="Y70" i="32"/>
  <c r="X70" i="32"/>
  <c r="W70" i="32"/>
  <c r="V70" i="32"/>
  <c r="U70" i="32"/>
  <c r="T70" i="32"/>
  <c r="S70" i="32"/>
  <c r="P70" i="32"/>
  <c r="O70" i="32"/>
  <c r="N70" i="32"/>
  <c r="M70" i="32"/>
  <c r="L70" i="32"/>
  <c r="K70" i="32"/>
  <c r="I70" i="32"/>
  <c r="H70" i="32"/>
  <c r="G70" i="32"/>
  <c r="F70" i="32"/>
  <c r="E70" i="32"/>
  <c r="D70" i="32"/>
  <c r="B70" i="32"/>
  <c r="AG69" i="32"/>
  <c r="Z69" i="32"/>
  <c r="R69" i="32"/>
  <c r="Q69" i="32"/>
  <c r="J69" i="32"/>
  <c r="C69" i="32"/>
  <c r="AG68" i="32"/>
  <c r="Z68" i="32"/>
  <c r="R68" i="32"/>
  <c r="Q68" i="32"/>
  <c r="J68" i="32"/>
  <c r="C68" i="32"/>
  <c r="AG67" i="32"/>
  <c r="Z67" i="32"/>
  <c r="R67" i="32"/>
  <c r="Q67" i="32"/>
  <c r="J67" i="32"/>
  <c r="C67" i="32"/>
  <c r="AG66" i="32"/>
  <c r="Z66" i="32"/>
  <c r="R66" i="32"/>
  <c r="Q66" i="32"/>
  <c r="J66" i="32"/>
  <c r="C66" i="32"/>
  <c r="AG65" i="32"/>
  <c r="Z65" i="32"/>
  <c r="R65" i="32"/>
  <c r="Q65" i="32"/>
  <c r="J65" i="32"/>
  <c r="C65" i="32"/>
  <c r="AG64" i="32"/>
  <c r="Z64" i="32"/>
  <c r="R64" i="32"/>
  <c r="Q64" i="32"/>
  <c r="J64" i="32"/>
  <c r="C64" i="32"/>
  <c r="AG63" i="32"/>
  <c r="Z63" i="32"/>
  <c r="R63" i="32"/>
  <c r="Q63" i="32"/>
  <c r="J63" i="32"/>
  <c r="C63" i="32"/>
  <c r="AG62" i="32"/>
  <c r="Z62" i="32"/>
  <c r="R62" i="32"/>
  <c r="Q62" i="32"/>
  <c r="J62" i="32"/>
  <c r="C62" i="32"/>
  <c r="AG61" i="32"/>
  <c r="Z61" i="32"/>
  <c r="R61" i="32"/>
  <c r="Q61" i="32"/>
  <c r="J61" i="32"/>
  <c r="C61" i="32"/>
  <c r="AG60" i="32"/>
  <c r="Z60" i="32"/>
  <c r="R60" i="32"/>
  <c r="Q60" i="32"/>
  <c r="J60" i="32"/>
  <c r="C60" i="32"/>
  <c r="AG59" i="32"/>
  <c r="Z59" i="32"/>
  <c r="R59" i="32"/>
  <c r="Q59" i="32"/>
  <c r="J59" i="32"/>
  <c r="C59" i="32"/>
  <c r="AG58" i="32"/>
  <c r="Z58" i="32"/>
  <c r="R58" i="32"/>
  <c r="Q58" i="32"/>
  <c r="J58" i="32"/>
  <c r="C58" i="32"/>
  <c r="AG57" i="32"/>
  <c r="Z57" i="32"/>
  <c r="R57" i="32"/>
  <c r="Q57" i="32"/>
  <c r="J57" i="32"/>
  <c r="C57" i="32"/>
  <c r="AG56" i="32"/>
  <c r="Z56" i="32"/>
  <c r="R56" i="32"/>
  <c r="Q56" i="32"/>
  <c r="J56" i="32"/>
  <c r="C56" i="32"/>
  <c r="AG55" i="32"/>
  <c r="Z55" i="32"/>
  <c r="R55" i="32"/>
  <c r="Q55" i="32"/>
  <c r="J55" i="32"/>
  <c r="C55" i="32"/>
  <c r="AG54" i="32"/>
  <c r="Z54" i="32"/>
  <c r="R54" i="32"/>
  <c r="Q54" i="32"/>
  <c r="J54" i="32"/>
  <c r="C54" i="32"/>
  <c r="AG53" i="32"/>
  <c r="Z53" i="32"/>
  <c r="R53" i="32"/>
  <c r="Q53" i="32"/>
  <c r="J53" i="32"/>
  <c r="C53" i="32"/>
  <c r="AG52" i="32"/>
  <c r="Z52" i="32"/>
  <c r="R52" i="32"/>
  <c r="Q52" i="32"/>
  <c r="J52" i="32"/>
  <c r="C52" i="32"/>
  <c r="AG51" i="32"/>
  <c r="Z51" i="32"/>
  <c r="R51" i="32"/>
  <c r="Q51" i="32"/>
  <c r="J51" i="32"/>
  <c r="C51" i="32"/>
  <c r="AG50" i="32"/>
  <c r="Z50" i="32"/>
  <c r="R50" i="32"/>
  <c r="Q50" i="32"/>
  <c r="J50" i="32"/>
  <c r="C50" i="32"/>
  <c r="AG49" i="32"/>
  <c r="Z49" i="32"/>
  <c r="R49" i="32"/>
  <c r="Q49" i="32"/>
  <c r="J49" i="32"/>
  <c r="C49" i="32"/>
  <c r="AG48" i="32"/>
  <c r="Z48" i="32"/>
  <c r="R48" i="32"/>
  <c r="Q48" i="32"/>
  <c r="J48" i="32"/>
  <c r="C48" i="32"/>
  <c r="AG47" i="32"/>
  <c r="Z47" i="32"/>
  <c r="R47" i="32"/>
  <c r="Q47" i="32"/>
  <c r="J47" i="32"/>
  <c r="C47" i="32"/>
  <c r="AG46" i="32"/>
  <c r="Z46" i="32"/>
  <c r="R46" i="32"/>
  <c r="Q46" i="32"/>
  <c r="J46" i="32"/>
  <c r="C46" i="32"/>
  <c r="AG45" i="32"/>
  <c r="Z45" i="32"/>
  <c r="R45" i="32"/>
  <c r="Q45" i="32"/>
  <c r="J45" i="32"/>
  <c r="C45" i="32"/>
  <c r="AG44" i="32"/>
  <c r="Z44" i="32"/>
  <c r="R44" i="32"/>
  <c r="Q44" i="32"/>
  <c r="J44" i="32"/>
  <c r="C44" i="32"/>
  <c r="AG43" i="32"/>
  <c r="Z43" i="32"/>
  <c r="R43" i="32"/>
  <c r="Q43" i="32"/>
  <c r="J43" i="32"/>
  <c r="C43" i="32"/>
  <c r="AG42" i="32"/>
  <c r="Z42" i="32"/>
  <c r="R42" i="32"/>
  <c r="Q42" i="32"/>
  <c r="J42" i="32"/>
  <c r="C42" i="32"/>
  <c r="AG41" i="32"/>
  <c r="Z41" i="32"/>
  <c r="R41" i="32"/>
  <c r="Q41" i="32"/>
  <c r="J41" i="32"/>
  <c r="C41" i="32"/>
  <c r="AG40" i="32"/>
  <c r="Z40" i="32"/>
  <c r="R40" i="32"/>
  <c r="Q40" i="32"/>
  <c r="J40" i="32"/>
  <c r="C40" i="32"/>
  <c r="AG39" i="32"/>
  <c r="Z39" i="32"/>
  <c r="R39" i="32"/>
  <c r="Q39" i="32"/>
  <c r="J39" i="32"/>
  <c r="C39" i="32"/>
  <c r="AG38" i="32"/>
  <c r="Z38" i="32"/>
  <c r="R38" i="32"/>
  <c r="Q38" i="32"/>
  <c r="J38" i="32"/>
  <c r="C38" i="32"/>
  <c r="AG37" i="32"/>
  <c r="Z37" i="32"/>
  <c r="R37" i="32"/>
  <c r="Q37" i="32"/>
  <c r="J37" i="32"/>
  <c r="C37" i="32"/>
  <c r="AG36" i="32"/>
  <c r="Z36" i="32"/>
  <c r="R36" i="32"/>
  <c r="Q36" i="32"/>
  <c r="J36" i="32"/>
  <c r="C36" i="32"/>
  <c r="AG35" i="32"/>
  <c r="Z35" i="32"/>
  <c r="R35" i="32"/>
  <c r="Q35" i="32"/>
  <c r="J35" i="32"/>
  <c r="C35" i="32"/>
  <c r="AG34" i="32"/>
  <c r="Z34" i="32"/>
  <c r="R34" i="32"/>
  <c r="Q34" i="32"/>
  <c r="J34" i="32"/>
  <c r="C34" i="32"/>
  <c r="AG33" i="32"/>
  <c r="Z33" i="32"/>
  <c r="R33" i="32"/>
  <c r="Q33" i="32"/>
  <c r="J33" i="32"/>
  <c r="C33" i="32"/>
  <c r="AG32" i="32"/>
  <c r="Z32" i="32"/>
  <c r="R32" i="32"/>
  <c r="Q32" i="32"/>
  <c r="J32" i="32"/>
  <c r="C32" i="32"/>
  <c r="AG31" i="32"/>
  <c r="Z31" i="32"/>
  <c r="R31" i="32"/>
  <c r="Q31" i="32"/>
  <c r="J31" i="32"/>
  <c r="C31" i="32"/>
  <c r="AG30" i="32"/>
  <c r="Z30" i="32"/>
  <c r="R30" i="32"/>
  <c r="Q30" i="32"/>
  <c r="J30" i="32"/>
  <c r="C30" i="32"/>
  <c r="AG29" i="32"/>
  <c r="Z29" i="32"/>
  <c r="R29" i="32"/>
  <c r="Q29" i="32"/>
  <c r="J29" i="32"/>
  <c r="C29" i="32"/>
  <c r="AG28" i="32"/>
  <c r="Z28" i="32"/>
  <c r="R28" i="32"/>
  <c r="Q28" i="32"/>
  <c r="J28" i="32"/>
  <c r="C28" i="32"/>
  <c r="AG27" i="32"/>
  <c r="Z27" i="32"/>
  <c r="R27" i="32"/>
  <c r="Q27" i="32"/>
  <c r="J27" i="32"/>
  <c r="C27" i="32"/>
  <c r="AG26" i="32"/>
  <c r="Z26" i="32"/>
  <c r="R26" i="32"/>
  <c r="Q26" i="32"/>
  <c r="J26" i="32"/>
  <c r="C26" i="32"/>
  <c r="AG25" i="32"/>
  <c r="Z25" i="32"/>
  <c r="R25" i="32"/>
  <c r="Q25" i="32"/>
  <c r="J25" i="32"/>
  <c r="C25" i="32"/>
  <c r="AG24" i="32"/>
  <c r="Z24" i="32"/>
  <c r="R24" i="32"/>
  <c r="Q24" i="32"/>
  <c r="J24" i="32"/>
  <c r="C24" i="32"/>
  <c r="AG23" i="32"/>
  <c r="Z23" i="32"/>
  <c r="R23" i="32"/>
  <c r="Q23" i="32"/>
  <c r="J23" i="32"/>
  <c r="C23" i="32"/>
  <c r="AG22" i="32"/>
  <c r="Z22" i="32"/>
  <c r="R22" i="32"/>
  <c r="Q22" i="32"/>
  <c r="J22" i="32"/>
  <c r="C22" i="32"/>
  <c r="AG21" i="32"/>
  <c r="Z21" i="32"/>
  <c r="R21" i="32"/>
  <c r="Q21" i="32"/>
  <c r="J21" i="32"/>
  <c r="C21" i="32"/>
  <c r="AG20" i="32"/>
  <c r="Z20" i="32"/>
  <c r="R20" i="32"/>
  <c r="Q20" i="32"/>
  <c r="J20" i="32"/>
  <c r="C20" i="32"/>
  <c r="AG19" i="32"/>
  <c r="Z19" i="32"/>
  <c r="R19" i="32"/>
  <c r="Q19" i="32"/>
  <c r="J19" i="32"/>
  <c r="C19" i="32"/>
  <c r="AG18" i="32"/>
  <c r="Z18" i="32"/>
  <c r="R18" i="32"/>
  <c r="Q18" i="32"/>
  <c r="J18" i="32"/>
  <c r="C18" i="32"/>
  <c r="AG17" i="32"/>
  <c r="Z17" i="32"/>
  <c r="R17" i="32"/>
  <c r="Q17" i="32"/>
  <c r="J17" i="32"/>
  <c r="C17" i="32"/>
  <c r="AG16" i="32"/>
  <c r="Z16" i="32"/>
  <c r="R16" i="32"/>
  <c r="Q16" i="32"/>
  <c r="J16" i="32"/>
  <c r="C16" i="32"/>
  <c r="AG15" i="32"/>
  <c r="Z15" i="32"/>
  <c r="R15" i="32"/>
  <c r="Q15" i="32"/>
  <c r="J15" i="32"/>
  <c r="C15" i="32"/>
  <c r="AG14" i="32"/>
  <c r="Z14" i="32"/>
  <c r="R14" i="32"/>
  <c r="Q14" i="32"/>
  <c r="J14" i="32"/>
  <c r="C14" i="32"/>
  <c r="AG13" i="32"/>
  <c r="Z13" i="32"/>
  <c r="R13" i="32"/>
  <c r="Q13" i="32"/>
  <c r="J13" i="32"/>
  <c r="C13" i="32"/>
  <c r="AG12" i="32"/>
  <c r="Z12" i="32"/>
  <c r="R12" i="32"/>
  <c r="Q12" i="32"/>
  <c r="J12" i="32"/>
  <c r="C12" i="32"/>
  <c r="AG11" i="32"/>
  <c r="Z11" i="32"/>
  <c r="R11" i="32"/>
  <c r="Q11" i="32"/>
  <c r="J11" i="32"/>
  <c r="C11" i="32"/>
  <c r="AG10" i="32"/>
  <c r="Z10" i="32"/>
  <c r="R10" i="32"/>
  <c r="Q10" i="32"/>
  <c r="J10" i="32"/>
  <c r="C10" i="32"/>
  <c r="AG9" i="32"/>
  <c r="Z9" i="32"/>
  <c r="R9" i="32"/>
  <c r="Q9" i="32"/>
  <c r="J9" i="32"/>
  <c r="C9" i="32"/>
  <c r="U8" i="32"/>
  <c r="V8" i="32" s="1"/>
  <c r="W8" i="32" s="1"/>
  <c r="X8" i="32" s="1"/>
  <c r="Y8" i="32" s="1"/>
  <c r="Z8" i="32" s="1"/>
  <c r="AA8" i="32" s="1"/>
  <c r="AB8" i="32" s="1"/>
  <c r="AC8" i="32" s="1"/>
  <c r="AD8" i="32" s="1"/>
  <c r="AE8" i="32" s="1"/>
  <c r="AF8" i="32" s="1"/>
  <c r="AG8" i="32" s="1"/>
  <c r="E8" i="32"/>
  <c r="F8" i="32" s="1"/>
  <c r="G8" i="32" s="1"/>
  <c r="H8" i="32" s="1"/>
  <c r="I8" i="32" s="1"/>
  <c r="J8" i="32" s="1"/>
  <c r="K8" i="32" s="1"/>
  <c r="L8" i="32" s="1"/>
  <c r="M8" i="32" s="1"/>
  <c r="N8" i="32" s="1"/>
  <c r="O8" i="32" s="1"/>
  <c r="P8" i="32" s="1"/>
  <c r="Q8" i="32" s="1"/>
  <c r="D8" i="32"/>
  <c r="AE70" i="31"/>
  <c r="AD70" i="31"/>
  <c r="AC70" i="31"/>
  <c r="AB70" i="31"/>
  <c r="AA70" i="31"/>
  <c r="Z70" i="31"/>
  <c r="X70" i="31"/>
  <c r="W70" i="31"/>
  <c r="V70" i="31"/>
  <c r="U70" i="31"/>
  <c r="T70" i="31"/>
  <c r="S70" i="31"/>
  <c r="P70" i="31"/>
  <c r="O70" i="31"/>
  <c r="N70" i="31"/>
  <c r="M70" i="31"/>
  <c r="L70" i="31"/>
  <c r="K70" i="31"/>
  <c r="I70" i="31"/>
  <c r="H70" i="31"/>
  <c r="G70" i="31"/>
  <c r="F70" i="31"/>
  <c r="E70" i="31"/>
  <c r="D70" i="31"/>
  <c r="AF69" i="31"/>
  <c r="AE69" i="31"/>
  <c r="Y69" i="31"/>
  <c r="R69" i="31"/>
  <c r="Q69" i="31"/>
  <c r="J69" i="31"/>
  <c r="C69" i="31"/>
  <c r="AF68" i="31"/>
  <c r="Y68" i="31"/>
  <c r="R68" i="31"/>
  <c r="Q68" i="31"/>
  <c r="J68" i="31"/>
  <c r="C68" i="31"/>
  <c r="AF67" i="31"/>
  <c r="Y67" i="31"/>
  <c r="R67" i="31"/>
  <c r="Q67" i="31"/>
  <c r="J67" i="31"/>
  <c r="C67" i="31"/>
  <c r="AF66" i="31"/>
  <c r="Y66" i="31"/>
  <c r="R66" i="31"/>
  <c r="Q66" i="31"/>
  <c r="J66" i="31"/>
  <c r="C66" i="31"/>
  <c r="AF65" i="31"/>
  <c r="Y65" i="31"/>
  <c r="R65" i="31"/>
  <c r="Q65" i="31"/>
  <c r="J65" i="31"/>
  <c r="C65" i="31"/>
  <c r="AF64" i="31"/>
  <c r="Y64" i="31"/>
  <c r="R64" i="31"/>
  <c r="Q64" i="31"/>
  <c r="J64" i="31"/>
  <c r="C64" i="31"/>
  <c r="AF63" i="31"/>
  <c r="Y63" i="31"/>
  <c r="R63" i="31"/>
  <c r="Q63" i="31"/>
  <c r="J63" i="31"/>
  <c r="C63" i="31"/>
  <c r="AF62" i="31"/>
  <c r="Y62" i="31"/>
  <c r="R62" i="31"/>
  <c r="Q62" i="31"/>
  <c r="J62" i="31"/>
  <c r="C62" i="31"/>
  <c r="AF61" i="31"/>
  <c r="Y61" i="31"/>
  <c r="R61" i="31"/>
  <c r="Q61" i="31"/>
  <c r="J61" i="31"/>
  <c r="C61" i="31"/>
  <c r="AF60" i="31"/>
  <c r="Y60" i="31"/>
  <c r="R60" i="31"/>
  <c r="Q60" i="31"/>
  <c r="J60" i="31"/>
  <c r="C60" i="31"/>
  <c r="AF59" i="31"/>
  <c r="Y59" i="31"/>
  <c r="R59" i="31"/>
  <c r="Q59" i="31"/>
  <c r="J59" i="31"/>
  <c r="C59" i="31"/>
  <c r="AF58" i="31"/>
  <c r="Y58" i="31"/>
  <c r="R58" i="31"/>
  <c r="Q58" i="31"/>
  <c r="J58" i="31"/>
  <c r="C58" i="31"/>
  <c r="AF57" i="31"/>
  <c r="Y57" i="31"/>
  <c r="R57" i="31"/>
  <c r="Q57" i="31"/>
  <c r="J57" i="31"/>
  <c r="C57" i="31"/>
  <c r="AF56" i="31"/>
  <c r="Y56" i="31"/>
  <c r="R56" i="31"/>
  <c r="Q56" i="31"/>
  <c r="J56" i="31"/>
  <c r="C56" i="31"/>
  <c r="AF55" i="31"/>
  <c r="Y55" i="31"/>
  <c r="R55" i="31"/>
  <c r="Q55" i="31"/>
  <c r="J55" i="31"/>
  <c r="C55" i="31"/>
  <c r="AF54" i="31"/>
  <c r="Y54" i="31"/>
  <c r="R54" i="31"/>
  <c r="Q54" i="31"/>
  <c r="J54" i="31"/>
  <c r="C54" i="31"/>
  <c r="AF53" i="31"/>
  <c r="Y53" i="31"/>
  <c r="R53" i="31"/>
  <c r="Q53" i="31"/>
  <c r="J53" i="31"/>
  <c r="C53" i="31"/>
  <c r="AF52" i="31"/>
  <c r="Y52" i="31"/>
  <c r="R52" i="31"/>
  <c r="Q52" i="31"/>
  <c r="J52" i="31"/>
  <c r="C52" i="31"/>
  <c r="AF51" i="31"/>
  <c r="Y51" i="31"/>
  <c r="R51" i="31"/>
  <c r="Q51" i="31"/>
  <c r="J51" i="31"/>
  <c r="C51" i="31"/>
  <c r="AF50" i="31"/>
  <c r="Y50" i="31"/>
  <c r="R50" i="31"/>
  <c r="Q50" i="31"/>
  <c r="J50" i="31"/>
  <c r="C50" i="31"/>
  <c r="AF49" i="31"/>
  <c r="Y49" i="31"/>
  <c r="R49" i="31"/>
  <c r="Q49" i="31"/>
  <c r="J49" i="31"/>
  <c r="C49" i="31"/>
  <c r="AF48" i="31"/>
  <c r="Y48" i="31"/>
  <c r="R48" i="31"/>
  <c r="Q48" i="31"/>
  <c r="J48" i="31"/>
  <c r="C48" i="31"/>
  <c r="AF47" i="31"/>
  <c r="Y47" i="31"/>
  <c r="R47" i="31"/>
  <c r="Q47" i="31"/>
  <c r="J47" i="31"/>
  <c r="C47" i="31"/>
  <c r="AF46" i="31"/>
  <c r="Y46" i="31"/>
  <c r="R46" i="31"/>
  <c r="Q46" i="31"/>
  <c r="J46" i="31"/>
  <c r="C46" i="31"/>
  <c r="AF45" i="31"/>
  <c r="Y45" i="31"/>
  <c r="R45" i="31"/>
  <c r="Q45" i="31"/>
  <c r="J45" i="31"/>
  <c r="C45" i="31"/>
  <c r="AF44" i="31"/>
  <c r="Y44" i="31"/>
  <c r="R44" i="31"/>
  <c r="Q44" i="31"/>
  <c r="J44" i="31"/>
  <c r="C44" i="31"/>
  <c r="AF43" i="31"/>
  <c r="Y43" i="31"/>
  <c r="R43" i="31"/>
  <c r="Q43" i="31"/>
  <c r="J43" i="31"/>
  <c r="C43" i="31"/>
  <c r="AF42" i="31"/>
  <c r="Y42" i="31"/>
  <c r="R42" i="31"/>
  <c r="Q42" i="31"/>
  <c r="J42" i="31"/>
  <c r="C42" i="31"/>
  <c r="AF41" i="31"/>
  <c r="Y41" i="31"/>
  <c r="R41" i="31"/>
  <c r="Q41" i="31"/>
  <c r="J41" i="31"/>
  <c r="C41" i="31"/>
  <c r="AF40" i="31"/>
  <c r="Y40" i="31"/>
  <c r="R40" i="31"/>
  <c r="Q40" i="31"/>
  <c r="J40" i="31"/>
  <c r="C40" i="31"/>
  <c r="AF39" i="31"/>
  <c r="Y39" i="31"/>
  <c r="R39" i="31"/>
  <c r="Q39" i="31"/>
  <c r="J39" i="31"/>
  <c r="C39" i="31"/>
  <c r="AF38" i="31"/>
  <c r="Y38" i="31"/>
  <c r="R38" i="31"/>
  <c r="Q38" i="31"/>
  <c r="J38" i="31"/>
  <c r="C38" i="31"/>
  <c r="AF37" i="31"/>
  <c r="Y37" i="31"/>
  <c r="R37" i="31"/>
  <c r="Q37" i="31"/>
  <c r="J37" i="31"/>
  <c r="C37" i="31"/>
  <c r="AF36" i="31"/>
  <c r="Y36" i="31"/>
  <c r="R36" i="31"/>
  <c r="Q36" i="31"/>
  <c r="J36" i="31"/>
  <c r="C36" i="31"/>
  <c r="AF35" i="31"/>
  <c r="Y35" i="31"/>
  <c r="R35" i="31"/>
  <c r="Q35" i="31"/>
  <c r="J35" i="31"/>
  <c r="C35" i="31"/>
  <c r="AF34" i="31"/>
  <c r="Y34" i="31"/>
  <c r="R34" i="31"/>
  <c r="Q34" i="31"/>
  <c r="J34" i="31"/>
  <c r="C34" i="31"/>
  <c r="AF33" i="31"/>
  <c r="Y33" i="31"/>
  <c r="R33" i="31"/>
  <c r="Q33" i="31"/>
  <c r="J33" i="31"/>
  <c r="C33" i="31"/>
  <c r="AF32" i="31"/>
  <c r="Y32" i="31"/>
  <c r="R32" i="31"/>
  <c r="Q32" i="31"/>
  <c r="J32" i="31"/>
  <c r="C32" i="31"/>
  <c r="AF31" i="31"/>
  <c r="Y31" i="31"/>
  <c r="R31" i="31"/>
  <c r="Q31" i="31"/>
  <c r="J31" i="31"/>
  <c r="C31" i="31"/>
  <c r="AF30" i="31"/>
  <c r="Y30" i="31"/>
  <c r="R30" i="31"/>
  <c r="Q30" i="31"/>
  <c r="J30" i="31"/>
  <c r="C30" i="31"/>
  <c r="AF29" i="31"/>
  <c r="Y29" i="31"/>
  <c r="R29" i="31"/>
  <c r="Q29" i="31"/>
  <c r="J29" i="31"/>
  <c r="C29" i="31"/>
  <c r="AF28" i="31"/>
  <c r="Y28" i="31"/>
  <c r="R28" i="31"/>
  <c r="Q28" i="31"/>
  <c r="J28" i="31"/>
  <c r="C28" i="31"/>
  <c r="AF27" i="31"/>
  <c r="Y27" i="31"/>
  <c r="R27" i="31"/>
  <c r="Q27" i="31"/>
  <c r="J27" i="31"/>
  <c r="C27" i="31"/>
  <c r="AF26" i="31"/>
  <c r="Y26" i="31"/>
  <c r="R26" i="31"/>
  <c r="Q26" i="31"/>
  <c r="J26" i="31"/>
  <c r="C26" i="31"/>
  <c r="AF25" i="31"/>
  <c r="Y25" i="31"/>
  <c r="R25" i="31"/>
  <c r="Q25" i="31"/>
  <c r="J25" i="31"/>
  <c r="C25" i="31"/>
  <c r="AF24" i="31"/>
  <c r="Y24" i="31"/>
  <c r="R24" i="31"/>
  <c r="Q24" i="31"/>
  <c r="J24" i="31"/>
  <c r="C24" i="31"/>
  <c r="AF23" i="31"/>
  <c r="Y23" i="31"/>
  <c r="R23" i="31"/>
  <c r="Q23" i="31"/>
  <c r="J23" i="31"/>
  <c r="C23" i="31"/>
  <c r="AF22" i="31"/>
  <c r="Y22" i="31"/>
  <c r="R22" i="31"/>
  <c r="Q22" i="31"/>
  <c r="J22" i="31"/>
  <c r="C22" i="31"/>
  <c r="AF21" i="31"/>
  <c r="Y21" i="31"/>
  <c r="R21" i="31"/>
  <c r="Q21" i="31"/>
  <c r="J21" i="31"/>
  <c r="C21" i="31"/>
  <c r="AF20" i="31"/>
  <c r="Y20" i="31"/>
  <c r="R20" i="31"/>
  <c r="Q20" i="31"/>
  <c r="J20" i="31"/>
  <c r="C20" i="31"/>
  <c r="AF19" i="31"/>
  <c r="Y19" i="31"/>
  <c r="R19" i="31"/>
  <c r="Q19" i="31"/>
  <c r="J19" i="31"/>
  <c r="C19" i="31"/>
  <c r="AF18" i="31"/>
  <c r="Y18" i="31"/>
  <c r="R18" i="31"/>
  <c r="Q18" i="31"/>
  <c r="J18" i="31"/>
  <c r="C18" i="31"/>
  <c r="AF17" i="31"/>
  <c r="Y17" i="31"/>
  <c r="R17" i="31"/>
  <c r="Q17" i="31"/>
  <c r="J17" i="31"/>
  <c r="C17" i="31"/>
  <c r="AF16" i="31"/>
  <c r="Y16" i="31"/>
  <c r="R16" i="31"/>
  <c r="Q16" i="31"/>
  <c r="J16" i="31"/>
  <c r="C16" i="31"/>
  <c r="AF15" i="31"/>
  <c r="Y15" i="31"/>
  <c r="R15" i="31"/>
  <c r="Q15" i="31"/>
  <c r="J15" i="31"/>
  <c r="C15" i="31"/>
  <c r="AF14" i="31"/>
  <c r="Y14" i="31"/>
  <c r="R14" i="31"/>
  <c r="Q14" i="31"/>
  <c r="J14" i="31"/>
  <c r="C14" i="31"/>
  <c r="AF13" i="31"/>
  <c r="Y13" i="31"/>
  <c r="R13" i="31"/>
  <c r="Q13" i="31"/>
  <c r="J13" i="31"/>
  <c r="C13" i="31"/>
  <c r="AF12" i="31"/>
  <c r="Y12" i="31"/>
  <c r="R12" i="31"/>
  <c r="Q12" i="31"/>
  <c r="J12" i="31"/>
  <c r="C12" i="31"/>
  <c r="AF11" i="31"/>
  <c r="Y11" i="31"/>
  <c r="R11" i="31"/>
  <c r="Q11" i="31"/>
  <c r="J11" i="31"/>
  <c r="C11" i="31"/>
  <c r="AF10" i="31"/>
  <c r="Y10" i="31"/>
  <c r="R10" i="31"/>
  <c r="Q10" i="31"/>
  <c r="J10" i="31"/>
  <c r="C10" i="31"/>
  <c r="AF9" i="31"/>
  <c r="Y9" i="31"/>
  <c r="R9" i="31"/>
  <c r="R70" i="31" s="1"/>
  <c r="Q9" i="31"/>
  <c r="J9" i="31"/>
  <c r="C9" i="31"/>
  <c r="U8" i="31"/>
  <c r="V8" i="31" s="1"/>
  <c r="W8" i="31" s="1"/>
  <c r="X8" i="31" s="1"/>
  <c r="Y8" i="31" s="1"/>
  <c r="Z8" i="31" s="1"/>
  <c r="AA8" i="31" s="1"/>
  <c r="AB8" i="31" s="1"/>
  <c r="AC8" i="31" s="1"/>
  <c r="AD8" i="31" s="1"/>
  <c r="AE8" i="31" s="1"/>
  <c r="AF8" i="31" s="1"/>
  <c r="T8" i="31"/>
  <c r="E8" i="31"/>
  <c r="F8" i="31" s="1"/>
  <c r="G8" i="31" s="1"/>
  <c r="H8" i="31" s="1"/>
  <c r="I8" i="31" s="1"/>
  <c r="J8" i="31" s="1"/>
  <c r="K8" i="31" s="1"/>
  <c r="L8" i="31" s="1"/>
  <c r="M8" i="31" s="1"/>
  <c r="N8" i="31" s="1"/>
  <c r="O8" i="31" s="1"/>
  <c r="P8" i="31" s="1"/>
  <c r="Q8" i="31" s="1"/>
  <c r="D8" i="31"/>
  <c r="CN6" i="33" l="1"/>
  <c r="AZ6" i="33"/>
  <c r="B6" i="33"/>
  <c r="Z6" i="33"/>
  <c r="AH6" i="33"/>
  <c r="C6" i="33"/>
  <c r="AA6" i="33"/>
  <c r="BA6" i="33"/>
  <c r="BS6" i="33"/>
  <c r="CO6" i="33"/>
  <c r="V6" i="33"/>
  <c r="BJ6" i="33"/>
  <c r="DF6" i="33"/>
  <c r="CF6" i="33"/>
  <c r="CV6" i="33"/>
  <c r="W6" i="33"/>
  <c r="AI6" i="33"/>
  <c r="BK6" i="33"/>
  <c r="CG6" i="33"/>
  <c r="CW6" i="33"/>
  <c r="DQ6" i="33"/>
  <c r="EB6" i="33"/>
  <c r="DG6" i="33"/>
  <c r="DP6" i="33"/>
  <c r="EC8" i="33"/>
  <c r="EC6" i="33" s="1"/>
  <c r="J70" i="32"/>
  <c r="AG70" i="32"/>
  <c r="R70" i="32"/>
  <c r="Q70" i="32"/>
  <c r="C70" i="32"/>
  <c r="Z70" i="32"/>
  <c r="C70" i="31"/>
  <c r="Y70" i="31"/>
  <c r="AF70" i="31"/>
  <c r="J70" i="31"/>
  <c r="Q70" i="31"/>
  <c r="DO67" i="30" l="1"/>
  <c r="DN67" i="30"/>
  <c r="DZ67" i="30" s="1"/>
  <c r="DE67" i="30"/>
  <c r="DD67" i="30"/>
  <c r="CU67" i="30"/>
  <c r="CT67" i="30"/>
  <c r="CO67" i="30"/>
  <c r="CN67" i="30"/>
  <c r="CG67" i="30"/>
  <c r="CF67" i="30"/>
  <c r="BS67" i="30"/>
  <c r="BR67" i="30"/>
  <c r="BK67" i="30"/>
  <c r="BJ67" i="30"/>
  <c r="BA67" i="30"/>
  <c r="AZ67" i="30"/>
  <c r="AI67" i="30"/>
  <c r="AH67" i="30"/>
  <c r="AA67" i="30"/>
  <c r="Z67" i="30"/>
  <c r="W67" i="30"/>
  <c r="V67" i="30"/>
  <c r="C67" i="30"/>
  <c r="B67" i="30"/>
  <c r="DO66" i="30"/>
  <c r="DN66" i="30"/>
  <c r="DE66" i="30"/>
  <c r="DD66" i="30"/>
  <c r="CU66" i="30"/>
  <c r="CT66" i="30"/>
  <c r="CO66" i="30"/>
  <c r="CN66" i="30"/>
  <c r="CG66" i="30"/>
  <c r="CF66" i="30"/>
  <c r="BS66" i="30"/>
  <c r="BR66" i="30"/>
  <c r="BK66" i="30"/>
  <c r="BJ66" i="30"/>
  <c r="BA66" i="30"/>
  <c r="AZ66" i="30"/>
  <c r="AI66" i="30"/>
  <c r="AH66" i="30"/>
  <c r="AA66" i="30"/>
  <c r="Z66" i="30"/>
  <c r="W66" i="30"/>
  <c r="V66" i="30"/>
  <c r="C66" i="30"/>
  <c r="B66" i="30"/>
  <c r="DO65" i="30"/>
  <c r="DN65" i="30"/>
  <c r="DE65" i="30"/>
  <c r="DD65" i="30"/>
  <c r="CU65" i="30"/>
  <c r="CT65" i="30"/>
  <c r="CO65" i="30"/>
  <c r="CN65" i="30"/>
  <c r="CG65" i="30"/>
  <c r="CF65" i="30"/>
  <c r="BS65" i="30"/>
  <c r="BR65" i="30"/>
  <c r="BK65" i="30"/>
  <c r="BJ65" i="30"/>
  <c r="BA65" i="30"/>
  <c r="AZ65" i="30"/>
  <c r="AI65" i="30"/>
  <c r="AH65" i="30"/>
  <c r="AA65" i="30"/>
  <c r="Z65" i="30"/>
  <c r="W65" i="30"/>
  <c r="V65" i="30"/>
  <c r="C65" i="30"/>
  <c r="B65" i="30"/>
  <c r="DO64" i="30"/>
  <c r="DN64" i="30"/>
  <c r="DE64" i="30"/>
  <c r="DD64" i="30"/>
  <c r="CU64" i="30"/>
  <c r="CT64" i="30"/>
  <c r="CO64" i="30"/>
  <c r="CN64" i="30"/>
  <c r="CG64" i="30"/>
  <c r="CF64" i="30"/>
  <c r="BS64" i="30"/>
  <c r="BR64" i="30"/>
  <c r="BK64" i="30"/>
  <c r="BJ64" i="30"/>
  <c r="BA64" i="30"/>
  <c r="AZ64" i="30"/>
  <c r="AI64" i="30"/>
  <c r="AH64" i="30"/>
  <c r="AA64" i="30"/>
  <c r="Z64" i="30"/>
  <c r="W64" i="30"/>
  <c r="V64" i="30"/>
  <c r="C64" i="30"/>
  <c r="B64" i="30"/>
  <c r="DO63" i="30"/>
  <c r="DN63" i="30"/>
  <c r="DE63" i="30"/>
  <c r="DD63" i="30"/>
  <c r="CU63" i="30"/>
  <c r="CT63" i="30"/>
  <c r="CO63" i="30"/>
  <c r="CN63" i="30"/>
  <c r="CG63" i="30"/>
  <c r="CF63" i="30"/>
  <c r="BS63" i="30"/>
  <c r="BR63" i="30"/>
  <c r="BK63" i="30"/>
  <c r="BJ63" i="30"/>
  <c r="BA63" i="30"/>
  <c r="AZ63" i="30"/>
  <c r="AI63" i="30"/>
  <c r="AH63" i="30"/>
  <c r="AA63" i="30"/>
  <c r="Z63" i="30"/>
  <c r="W63" i="30"/>
  <c r="V63" i="30"/>
  <c r="C63" i="30"/>
  <c r="B63" i="30"/>
  <c r="DO62" i="30"/>
  <c r="DN62" i="30"/>
  <c r="DE62" i="30"/>
  <c r="DD62" i="30"/>
  <c r="CU62" i="30"/>
  <c r="CT62" i="30"/>
  <c r="CO62" i="30"/>
  <c r="CN62" i="30"/>
  <c r="CG62" i="30"/>
  <c r="CF62" i="30"/>
  <c r="BS62" i="30"/>
  <c r="BR62" i="30"/>
  <c r="BK62" i="30"/>
  <c r="BJ62" i="30"/>
  <c r="BA62" i="30"/>
  <c r="AZ62" i="30"/>
  <c r="AI62" i="30"/>
  <c r="AH62" i="30"/>
  <c r="AA62" i="30"/>
  <c r="Z62" i="30"/>
  <c r="W62" i="30"/>
  <c r="V62" i="30"/>
  <c r="C62" i="30"/>
  <c r="B62" i="30"/>
  <c r="DO61" i="30"/>
  <c r="DN61" i="30"/>
  <c r="DZ61" i="30" s="1"/>
  <c r="DE61" i="30"/>
  <c r="EA61" i="30" s="1"/>
  <c r="DD61" i="30"/>
  <c r="CU61" i="30"/>
  <c r="CT61" i="30"/>
  <c r="CO61" i="30"/>
  <c r="CN61" i="30"/>
  <c r="CG61" i="30"/>
  <c r="CF61" i="30"/>
  <c r="BS61" i="30"/>
  <c r="BR61" i="30"/>
  <c r="BK61" i="30"/>
  <c r="BJ61" i="30"/>
  <c r="BA61" i="30"/>
  <c r="AZ61" i="30"/>
  <c r="AI61" i="30"/>
  <c r="AH61" i="30"/>
  <c r="AA61" i="30"/>
  <c r="Z61" i="30"/>
  <c r="W61" i="30"/>
  <c r="V61" i="30"/>
  <c r="C61" i="30"/>
  <c r="B61" i="30"/>
  <c r="DO60" i="30"/>
  <c r="DN60" i="30"/>
  <c r="DE60" i="30"/>
  <c r="DD60" i="30"/>
  <c r="CU60" i="30"/>
  <c r="CT60" i="30"/>
  <c r="CO60" i="30"/>
  <c r="CN60" i="30"/>
  <c r="CG60" i="30"/>
  <c r="CF60" i="30"/>
  <c r="BS60" i="30"/>
  <c r="BR60" i="30"/>
  <c r="BK60" i="30"/>
  <c r="BJ60" i="30"/>
  <c r="BA60" i="30"/>
  <c r="AZ60" i="30"/>
  <c r="AI60" i="30"/>
  <c r="AH60" i="30"/>
  <c r="AA60" i="30"/>
  <c r="Z60" i="30"/>
  <c r="W60" i="30"/>
  <c r="V60" i="30"/>
  <c r="C60" i="30"/>
  <c r="B60" i="30"/>
  <c r="DO59" i="30"/>
  <c r="DN59" i="30"/>
  <c r="DE59" i="30"/>
  <c r="DD59" i="30"/>
  <c r="CU59" i="30"/>
  <c r="CT59" i="30"/>
  <c r="CO59" i="30"/>
  <c r="CN59" i="30"/>
  <c r="CG59" i="30"/>
  <c r="CF59" i="30"/>
  <c r="BS59" i="30"/>
  <c r="BR59" i="30"/>
  <c r="BK59" i="30"/>
  <c r="BJ59" i="30"/>
  <c r="BA59" i="30"/>
  <c r="AZ59" i="30"/>
  <c r="AI59" i="30"/>
  <c r="AH59" i="30"/>
  <c r="AA59" i="30"/>
  <c r="Z59" i="30"/>
  <c r="W59" i="30"/>
  <c r="V59" i="30"/>
  <c r="C59" i="30"/>
  <c r="B59" i="30"/>
  <c r="DO58" i="30"/>
  <c r="DN58" i="30"/>
  <c r="DE58" i="30"/>
  <c r="DD58" i="30"/>
  <c r="CU58" i="30"/>
  <c r="CT58" i="30"/>
  <c r="CO58" i="30"/>
  <c r="CN58" i="30"/>
  <c r="CG58" i="30"/>
  <c r="CF58" i="30"/>
  <c r="BS58" i="30"/>
  <c r="BR58" i="30"/>
  <c r="BK58" i="30"/>
  <c r="BJ58" i="30"/>
  <c r="BA58" i="30"/>
  <c r="AZ58" i="30"/>
  <c r="AI58" i="30"/>
  <c r="AH58" i="30"/>
  <c r="AA58" i="30"/>
  <c r="Z58" i="30"/>
  <c r="W58" i="30"/>
  <c r="V58" i="30"/>
  <c r="C58" i="30"/>
  <c r="B58" i="30"/>
  <c r="DO57" i="30"/>
  <c r="DN57" i="30"/>
  <c r="DE57" i="30"/>
  <c r="DD57" i="30"/>
  <c r="CU57" i="30"/>
  <c r="CT57" i="30"/>
  <c r="CO57" i="30"/>
  <c r="CN57" i="30"/>
  <c r="CG57" i="30"/>
  <c r="CF57" i="30"/>
  <c r="BS57" i="30"/>
  <c r="BR57" i="30"/>
  <c r="BK57" i="30"/>
  <c r="BJ57" i="30"/>
  <c r="BA57" i="30"/>
  <c r="AZ57" i="30"/>
  <c r="AI57" i="30"/>
  <c r="AH57" i="30"/>
  <c r="AA57" i="30"/>
  <c r="Z57" i="30"/>
  <c r="W57" i="30"/>
  <c r="V57" i="30"/>
  <c r="C57" i="30"/>
  <c r="B57" i="30"/>
  <c r="DO56" i="30"/>
  <c r="DN56" i="30"/>
  <c r="DE56" i="30"/>
  <c r="DD56" i="30"/>
  <c r="CU56" i="30"/>
  <c r="CT56" i="30"/>
  <c r="CO56" i="30"/>
  <c r="CN56" i="30"/>
  <c r="CG56" i="30"/>
  <c r="CF56" i="30"/>
  <c r="BS56" i="30"/>
  <c r="BR56" i="30"/>
  <c r="BK56" i="30"/>
  <c r="BJ56" i="30"/>
  <c r="BA56" i="30"/>
  <c r="AZ56" i="30"/>
  <c r="AI56" i="30"/>
  <c r="AH56" i="30"/>
  <c r="AA56" i="30"/>
  <c r="Z56" i="30"/>
  <c r="W56" i="30"/>
  <c r="V56" i="30"/>
  <c r="C56" i="30"/>
  <c r="B56" i="30"/>
  <c r="DO55" i="30"/>
  <c r="DN55" i="30"/>
  <c r="DE55" i="30"/>
  <c r="DD55" i="30"/>
  <c r="CU55" i="30"/>
  <c r="CT55" i="30"/>
  <c r="CO55" i="30"/>
  <c r="CN55" i="30"/>
  <c r="CG55" i="30"/>
  <c r="CF55" i="30"/>
  <c r="BS55" i="30"/>
  <c r="BR55" i="30"/>
  <c r="BK55" i="30"/>
  <c r="BJ55" i="30"/>
  <c r="BA55" i="30"/>
  <c r="AZ55" i="30"/>
  <c r="AI55" i="30"/>
  <c r="AH55" i="30"/>
  <c r="AA55" i="30"/>
  <c r="Z55" i="30"/>
  <c r="W55" i="30"/>
  <c r="V55" i="30"/>
  <c r="C55" i="30"/>
  <c r="B55" i="30"/>
  <c r="DO54" i="30"/>
  <c r="DN54" i="30"/>
  <c r="DE54" i="30"/>
  <c r="DD54" i="30"/>
  <c r="CU54" i="30"/>
  <c r="CT54" i="30"/>
  <c r="CO54" i="30"/>
  <c r="CN54" i="30"/>
  <c r="CG54" i="30"/>
  <c r="CF54" i="30"/>
  <c r="BS54" i="30"/>
  <c r="BR54" i="30"/>
  <c r="BK54" i="30"/>
  <c r="BJ54" i="30"/>
  <c r="BA54" i="30"/>
  <c r="AZ54" i="30"/>
  <c r="AI54" i="30"/>
  <c r="AH54" i="30"/>
  <c r="AA54" i="30"/>
  <c r="Z54" i="30"/>
  <c r="W54" i="30"/>
  <c r="V54" i="30"/>
  <c r="C54" i="30"/>
  <c r="B54" i="30"/>
  <c r="DO53" i="30"/>
  <c r="DN53" i="30"/>
  <c r="DE53" i="30"/>
  <c r="DD53" i="30"/>
  <c r="CU53" i="30"/>
  <c r="CT53" i="30"/>
  <c r="CO53" i="30"/>
  <c r="CN53" i="30"/>
  <c r="CG53" i="30"/>
  <c r="CF53" i="30"/>
  <c r="BS53" i="30"/>
  <c r="BR53" i="30"/>
  <c r="BK53" i="30"/>
  <c r="BJ53" i="30"/>
  <c r="BA53" i="30"/>
  <c r="AZ53" i="30"/>
  <c r="AI53" i="30"/>
  <c r="AH53" i="30"/>
  <c r="AA53" i="30"/>
  <c r="Z53" i="30"/>
  <c r="W53" i="30"/>
  <c r="V53" i="30"/>
  <c r="C53" i="30"/>
  <c r="B53" i="30"/>
  <c r="DO52" i="30"/>
  <c r="DN52" i="30"/>
  <c r="DE52" i="30"/>
  <c r="DD52" i="30"/>
  <c r="CU52" i="30"/>
  <c r="CT52" i="30"/>
  <c r="CO52" i="30"/>
  <c r="CN52" i="30"/>
  <c r="CG52" i="30"/>
  <c r="CF52" i="30"/>
  <c r="BS52" i="30"/>
  <c r="BR52" i="30"/>
  <c r="BK52" i="30"/>
  <c r="BJ52" i="30"/>
  <c r="BA52" i="30"/>
  <c r="AZ52" i="30"/>
  <c r="AI52" i="30"/>
  <c r="AH52" i="30"/>
  <c r="AA52" i="30"/>
  <c r="Z52" i="30"/>
  <c r="W52" i="30"/>
  <c r="V52" i="30"/>
  <c r="C52" i="30"/>
  <c r="B52" i="30"/>
  <c r="DO51" i="30"/>
  <c r="DN51" i="30"/>
  <c r="DE51" i="30"/>
  <c r="DD51" i="30"/>
  <c r="CU51" i="30"/>
  <c r="CT51" i="30"/>
  <c r="CO51" i="30"/>
  <c r="CN51" i="30"/>
  <c r="CG51" i="30"/>
  <c r="CF51" i="30"/>
  <c r="BS51" i="30"/>
  <c r="BR51" i="30"/>
  <c r="BK51" i="30"/>
  <c r="BJ51" i="30"/>
  <c r="BA51" i="30"/>
  <c r="AZ51" i="30"/>
  <c r="AI51" i="30"/>
  <c r="AH51" i="30"/>
  <c r="AA51" i="30"/>
  <c r="Z51" i="30"/>
  <c r="W51" i="30"/>
  <c r="V51" i="30"/>
  <c r="C51" i="30"/>
  <c r="B51" i="30"/>
  <c r="DO50" i="30"/>
  <c r="DN50" i="30"/>
  <c r="DE50" i="30"/>
  <c r="DD50" i="30"/>
  <c r="CU50" i="30"/>
  <c r="CT50" i="30"/>
  <c r="CO50" i="30"/>
  <c r="CN50" i="30"/>
  <c r="CG50" i="30"/>
  <c r="CF50" i="30"/>
  <c r="BS50" i="30"/>
  <c r="BR50" i="30"/>
  <c r="BK50" i="30"/>
  <c r="BJ50" i="30"/>
  <c r="BA50" i="30"/>
  <c r="AZ50" i="30"/>
  <c r="AI50" i="30"/>
  <c r="AH50" i="30"/>
  <c r="AA50" i="30"/>
  <c r="Z50" i="30"/>
  <c r="W50" i="30"/>
  <c r="V50" i="30"/>
  <c r="C50" i="30"/>
  <c r="B50" i="30"/>
  <c r="DO49" i="30"/>
  <c r="DN49" i="30"/>
  <c r="DE49" i="30"/>
  <c r="DD49" i="30"/>
  <c r="CU49" i="30"/>
  <c r="CT49" i="30"/>
  <c r="CO49" i="30"/>
  <c r="CN49" i="30"/>
  <c r="CG49" i="30"/>
  <c r="CF49" i="30"/>
  <c r="BS49" i="30"/>
  <c r="BR49" i="30"/>
  <c r="BK49" i="30"/>
  <c r="BJ49" i="30"/>
  <c r="BA49" i="30"/>
  <c r="AZ49" i="30"/>
  <c r="AI49" i="30"/>
  <c r="AH49" i="30"/>
  <c r="AA49" i="30"/>
  <c r="Z49" i="30"/>
  <c r="W49" i="30"/>
  <c r="V49" i="30"/>
  <c r="C49" i="30"/>
  <c r="B49" i="30"/>
  <c r="DO48" i="30"/>
  <c r="DN48" i="30"/>
  <c r="DE48" i="30"/>
  <c r="DD48" i="30"/>
  <c r="CU48" i="30"/>
  <c r="CT48" i="30"/>
  <c r="CO48" i="30"/>
  <c r="CN48" i="30"/>
  <c r="CG48" i="30"/>
  <c r="CF48" i="30"/>
  <c r="BS48" i="30"/>
  <c r="BR48" i="30"/>
  <c r="BK48" i="30"/>
  <c r="BJ48" i="30"/>
  <c r="BA48" i="30"/>
  <c r="AZ48" i="30"/>
  <c r="AI48" i="30"/>
  <c r="AH48" i="30"/>
  <c r="AA48" i="30"/>
  <c r="Z48" i="30"/>
  <c r="W48" i="30"/>
  <c r="V48" i="30"/>
  <c r="C48" i="30"/>
  <c r="B48" i="30"/>
  <c r="DO47" i="30"/>
  <c r="DN47" i="30"/>
  <c r="DE47" i="30"/>
  <c r="DD47" i="30"/>
  <c r="CU47" i="30"/>
  <c r="CT47" i="30"/>
  <c r="CO47" i="30"/>
  <c r="CN47" i="30"/>
  <c r="CG47" i="30"/>
  <c r="CF47" i="30"/>
  <c r="BS47" i="30"/>
  <c r="BR47" i="30"/>
  <c r="BK47" i="30"/>
  <c r="BJ47" i="30"/>
  <c r="BA47" i="30"/>
  <c r="AZ47" i="30"/>
  <c r="AI47" i="30"/>
  <c r="AH47" i="30"/>
  <c r="AA47" i="30"/>
  <c r="Z47" i="30"/>
  <c r="W47" i="30"/>
  <c r="V47" i="30"/>
  <c r="C47" i="30"/>
  <c r="B47" i="30"/>
  <c r="DO46" i="30"/>
  <c r="DN46" i="30"/>
  <c r="DE46" i="30"/>
  <c r="DD46" i="30"/>
  <c r="CU46" i="30"/>
  <c r="CT46" i="30"/>
  <c r="CO46" i="30"/>
  <c r="CN46" i="30"/>
  <c r="CG46" i="30"/>
  <c r="CF46" i="30"/>
  <c r="BS46" i="30"/>
  <c r="BR46" i="30"/>
  <c r="BK46" i="30"/>
  <c r="BJ46" i="30"/>
  <c r="BA46" i="30"/>
  <c r="AZ46" i="30"/>
  <c r="AI46" i="30"/>
  <c r="AH46" i="30"/>
  <c r="AA46" i="30"/>
  <c r="Z46" i="30"/>
  <c r="W46" i="30"/>
  <c r="V46" i="30"/>
  <c r="C46" i="30"/>
  <c r="B46" i="30"/>
  <c r="DO45" i="30"/>
  <c r="DN45" i="30"/>
  <c r="DE45" i="30"/>
  <c r="DD45" i="30"/>
  <c r="CU45" i="30"/>
  <c r="CT45" i="30"/>
  <c r="CT6" i="30" s="1"/>
  <c r="CO45" i="30"/>
  <c r="CN45" i="30"/>
  <c r="CG45" i="30"/>
  <c r="CF45" i="30"/>
  <c r="BS45" i="30"/>
  <c r="BR45" i="30"/>
  <c r="BK45" i="30"/>
  <c r="BJ45" i="30"/>
  <c r="BA45" i="30"/>
  <c r="AZ45" i="30"/>
  <c r="AI45" i="30"/>
  <c r="AH45" i="30"/>
  <c r="AA45" i="30"/>
  <c r="Z45" i="30"/>
  <c r="W45" i="30"/>
  <c r="V45" i="30"/>
  <c r="V6" i="30" s="1"/>
  <c r="C45" i="30"/>
  <c r="B45" i="30"/>
  <c r="DO44" i="30"/>
  <c r="EA44" i="30" s="1"/>
  <c r="DN44" i="30"/>
  <c r="DE44" i="30"/>
  <c r="DD44" i="30"/>
  <c r="DZ44" i="30" s="1"/>
  <c r="CU44" i="30"/>
  <c r="CT44" i="30"/>
  <c r="CO44" i="30"/>
  <c r="CN44" i="30"/>
  <c r="CG44" i="30"/>
  <c r="CF44" i="30"/>
  <c r="BS44" i="30"/>
  <c r="BR44" i="30"/>
  <c r="BK44" i="30"/>
  <c r="BJ44" i="30"/>
  <c r="BA44" i="30"/>
  <c r="AZ44" i="30"/>
  <c r="AI44" i="30"/>
  <c r="AH44" i="30"/>
  <c r="AA44" i="30"/>
  <c r="Z44" i="30"/>
  <c r="W44" i="30"/>
  <c r="V44" i="30"/>
  <c r="C44" i="30"/>
  <c r="B44" i="30"/>
  <c r="DO43" i="30"/>
  <c r="DN43" i="30"/>
  <c r="DE43" i="30"/>
  <c r="DD43" i="30"/>
  <c r="CU43" i="30"/>
  <c r="CU6" i="30" s="1"/>
  <c r="CT43" i="30"/>
  <c r="CO43" i="30"/>
  <c r="CO6" i="30" s="1"/>
  <c r="CN43" i="30"/>
  <c r="CG43" i="30"/>
  <c r="CF43" i="30"/>
  <c r="BS43" i="30"/>
  <c r="BS6" i="30" s="1"/>
  <c r="BR43" i="30"/>
  <c r="BK43" i="30"/>
  <c r="BJ43" i="30"/>
  <c r="BA43" i="30"/>
  <c r="AZ43" i="30"/>
  <c r="AI43" i="30"/>
  <c r="AH43" i="30"/>
  <c r="AA43" i="30"/>
  <c r="AA6" i="30" s="1"/>
  <c r="Z43" i="30"/>
  <c r="W43" i="30"/>
  <c r="W6" i="30" s="1"/>
  <c r="V43" i="30"/>
  <c r="C43" i="30"/>
  <c r="B43" i="30"/>
  <c r="DO42" i="30"/>
  <c r="EA42" i="30" s="1"/>
  <c r="DN42" i="30"/>
  <c r="DE42" i="30"/>
  <c r="DD42" i="30"/>
  <c r="DZ42" i="30" s="1"/>
  <c r="CU42" i="30"/>
  <c r="CT42" i="30"/>
  <c r="CO42" i="30"/>
  <c r="CN42" i="30"/>
  <c r="CG42" i="30"/>
  <c r="CF42" i="30"/>
  <c r="BS42" i="30"/>
  <c r="BR42" i="30"/>
  <c r="BK42" i="30"/>
  <c r="BJ42" i="30"/>
  <c r="BA42" i="30"/>
  <c r="AZ42" i="30"/>
  <c r="AI42" i="30"/>
  <c r="AH42" i="30"/>
  <c r="AA42" i="30"/>
  <c r="Z42" i="30"/>
  <c r="W42" i="30"/>
  <c r="V42" i="30"/>
  <c r="C42" i="30"/>
  <c r="B42" i="30"/>
  <c r="DO41" i="30"/>
  <c r="DN41" i="30"/>
  <c r="DZ41" i="30" s="1"/>
  <c r="DE41" i="30"/>
  <c r="EA41" i="30" s="1"/>
  <c r="DD41" i="30"/>
  <c r="CU41" i="30"/>
  <c r="CT41" i="30"/>
  <c r="CO41" i="30"/>
  <c r="CN41" i="30"/>
  <c r="CG41" i="30"/>
  <c r="CF41" i="30"/>
  <c r="BS41" i="30"/>
  <c r="BR41" i="30"/>
  <c r="BK41" i="30"/>
  <c r="BJ41" i="30"/>
  <c r="BA41" i="30"/>
  <c r="AZ41" i="30"/>
  <c r="AI41" i="30"/>
  <c r="AH41" i="30"/>
  <c r="AA41" i="30"/>
  <c r="Z41" i="30"/>
  <c r="W41" i="30"/>
  <c r="V41" i="30"/>
  <c r="C41" i="30"/>
  <c r="B41" i="30"/>
  <c r="DO40" i="30"/>
  <c r="DN40" i="30"/>
  <c r="DE40" i="30"/>
  <c r="DD40" i="30"/>
  <c r="CU40" i="30"/>
  <c r="CT40" i="30"/>
  <c r="CO40" i="30"/>
  <c r="CN40" i="30"/>
  <c r="CG40" i="30"/>
  <c r="CF40" i="30"/>
  <c r="BS40" i="30"/>
  <c r="BR40" i="30"/>
  <c r="BK40" i="30"/>
  <c r="BJ40" i="30"/>
  <c r="BA40" i="30"/>
  <c r="AZ40" i="30"/>
  <c r="AI40" i="30"/>
  <c r="AH40" i="30"/>
  <c r="AA40" i="30"/>
  <c r="Z40" i="30"/>
  <c r="W40" i="30"/>
  <c r="V40" i="30"/>
  <c r="C40" i="30"/>
  <c r="B40" i="30"/>
  <c r="DO39" i="30"/>
  <c r="DN39" i="30"/>
  <c r="DE39" i="30"/>
  <c r="DD39" i="30"/>
  <c r="CU39" i="30"/>
  <c r="CT39" i="30"/>
  <c r="CO39" i="30"/>
  <c r="CN39" i="30"/>
  <c r="CG39" i="30"/>
  <c r="CF39" i="30"/>
  <c r="BS39" i="30"/>
  <c r="BR39" i="30"/>
  <c r="BK39" i="30"/>
  <c r="BJ39" i="30"/>
  <c r="BA39" i="30"/>
  <c r="AZ39" i="30"/>
  <c r="AI39" i="30"/>
  <c r="AH39" i="30"/>
  <c r="AH6" i="30" s="1"/>
  <c r="AA39" i="30"/>
  <c r="Z39" i="30"/>
  <c r="W39" i="30"/>
  <c r="V39" i="30"/>
  <c r="C39" i="30"/>
  <c r="B39" i="30"/>
  <c r="DO38" i="30"/>
  <c r="EA38" i="30" s="1"/>
  <c r="DN38" i="30"/>
  <c r="DE38" i="30"/>
  <c r="DD38" i="30"/>
  <c r="DZ38" i="30" s="1"/>
  <c r="CU38" i="30"/>
  <c r="CT38" i="30"/>
  <c r="CO38" i="30"/>
  <c r="CN38" i="30"/>
  <c r="CG38" i="30"/>
  <c r="CF38" i="30"/>
  <c r="BS38" i="30"/>
  <c r="BR38" i="30"/>
  <c r="BK38" i="30"/>
  <c r="BJ38" i="30"/>
  <c r="BA38" i="30"/>
  <c r="AZ38" i="30"/>
  <c r="AI38" i="30"/>
  <c r="AH38" i="30"/>
  <c r="AA38" i="30"/>
  <c r="Z38" i="30"/>
  <c r="W38" i="30"/>
  <c r="V38" i="30"/>
  <c r="C38" i="30"/>
  <c r="B38" i="30"/>
  <c r="DO37" i="30"/>
  <c r="DN37" i="30"/>
  <c r="DE37" i="30"/>
  <c r="DD37" i="30"/>
  <c r="CU37" i="30"/>
  <c r="CT37" i="30"/>
  <c r="CO37" i="30"/>
  <c r="CN37" i="30"/>
  <c r="CG37" i="30"/>
  <c r="CF37" i="30"/>
  <c r="BS37" i="30"/>
  <c r="BR37" i="30"/>
  <c r="BK37" i="30"/>
  <c r="BJ37" i="30"/>
  <c r="BA37" i="30"/>
  <c r="AZ37" i="30"/>
  <c r="AI37" i="30"/>
  <c r="AH37" i="30"/>
  <c r="AA37" i="30"/>
  <c r="Z37" i="30"/>
  <c r="W37" i="30"/>
  <c r="V37" i="30"/>
  <c r="C37" i="30"/>
  <c r="B37" i="30"/>
  <c r="DO36" i="30"/>
  <c r="DN36" i="30"/>
  <c r="DE36" i="30"/>
  <c r="DD36" i="30"/>
  <c r="CU36" i="30"/>
  <c r="CT36" i="30"/>
  <c r="CO36" i="30"/>
  <c r="CN36" i="30"/>
  <c r="CG36" i="30"/>
  <c r="CF36" i="30"/>
  <c r="BS36" i="30"/>
  <c r="BR36" i="30"/>
  <c r="BK36" i="30"/>
  <c r="BJ36" i="30"/>
  <c r="BA36" i="30"/>
  <c r="AZ36" i="30"/>
  <c r="AI36" i="30"/>
  <c r="AH36" i="30"/>
  <c r="AA36" i="30"/>
  <c r="Z36" i="30"/>
  <c r="W36" i="30"/>
  <c r="V36" i="30"/>
  <c r="C36" i="30"/>
  <c r="B36" i="30"/>
  <c r="DO35" i="30"/>
  <c r="DN35" i="30"/>
  <c r="DE35" i="30"/>
  <c r="DD35" i="30"/>
  <c r="CU35" i="30"/>
  <c r="CT35" i="30"/>
  <c r="CO35" i="30"/>
  <c r="CN35" i="30"/>
  <c r="CG35" i="30"/>
  <c r="CF35" i="30"/>
  <c r="BS35" i="30"/>
  <c r="BR35" i="30"/>
  <c r="BK35" i="30"/>
  <c r="BJ35" i="30"/>
  <c r="BA35" i="30"/>
  <c r="AZ35" i="30"/>
  <c r="AI35" i="30"/>
  <c r="AH35" i="30"/>
  <c r="AA35" i="30"/>
  <c r="Z35" i="30"/>
  <c r="W35" i="30"/>
  <c r="V35" i="30"/>
  <c r="C35" i="30"/>
  <c r="B35" i="30"/>
  <c r="DO34" i="30"/>
  <c r="DN34" i="30"/>
  <c r="DE34" i="30"/>
  <c r="DD34" i="30"/>
  <c r="CU34" i="30"/>
  <c r="CT34" i="30"/>
  <c r="CO34" i="30"/>
  <c r="CN34" i="30"/>
  <c r="CG34" i="30"/>
  <c r="CF34" i="30"/>
  <c r="BS34" i="30"/>
  <c r="BR34" i="30"/>
  <c r="BK34" i="30"/>
  <c r="BJ34" i="30"/>
  <c r="BA34" i="30"/>
  <c r="AZ34" i="30"/>
  <c r="AI34" i="30"/>
  <c r="AH34" i="30"/>
  <c r="AA34" i="30"/>
  <c r="Z34" i="30"/>
  <c r="W34" i="30"/>
  <c r="V34" i="30"/>
  <c r="C34" i="30"/>
  <c r="C6" i="30" s="1"/>
  <c r="B34" i="30"/>
  <c r="B6" i="30" s="1"/>
  <c r="DO33" i="30"/>
  <c r="DN33" i="30"/>
  <c r="DZ33" i="30" s="1"/>
  <c r="DE33" i="30"/>
  <c r="EA33" i="30" s="1"/>
  <c r="DD33" i="30"/>
  <c r="CU33" i="30"/>
  <c r="CT33" i="30"/>
  <c r="CO33" i="30"/>
  <c r="CN33" i="30"/>
  <c r="CG33" i="30"/>
  <c r="CF33" i="30"/>
  <c r="BS33" i="30"/>
  <c r="BR33" i="30"/>
  <c r="BK33" i="30"/>
  <c r="BJ33" i="30"/>
  <c r="BA33" i="30"/>
  <c r="AZ33" i="30"/>
  <c r="AI33" i="30"/>
  <c r="AH33" i="30"/>
  <c r="AA33" i="30"/>
  <c r="Z33" i="30"/>
  <c r="W33" i="30"/>
  <c r="V33" i="30"/>
  <c r="C33" i="30"/>
  <c r="B33" i="30"/>
  <c r="DO32" i="30"/>
  <c r="EA32" i="30" s="1"/>
  <c r="DN32" i="30"/>
  <c r="DE32" i="30"/>
  <c r="DD32" i="30"/>
  <c r="DZ32" i="30" s="1"/>
  <c r="CU32" i="30"/>
  <c r="CT32" i="30"/>
  <c r="CO32" i="30"/>
  <c r="CN32" i="30"/>
  <c r="CG32" i="30"/>
  <c r="CF32" i="30"/>
  <c r="BS32" i="30"/>
  <c r="BR32" i="30"/>
  <c r="BK32" i="30"/>
  <c r="BJ32" i="30"/>
  <c r="BA32" i="30"/>
  <c r="AZ32" i="30"/>
  <c r="AI32" i="30"/>
  <c r="AH32" i="30"/>
  <c r="AA32" i="30"/>
  <c r="Z32" i="30"/>
  <c r="W32" i="30"/>
  <c r="V32" i="30"/>
  <c r="C32" i="30"/>
  <c r="B32" i="30"/>
  <c r="DO31" i="30"/>
  <c r="DN31" i="30"/>
  <c r="DE31" i="30"/>
  <c r="DD31" i="30"/>
  <c r="CU31" i="30"/>
  <c r="CT31" i="30"/>
  <c r="CO31" i="30"/>
  <c r="CN31" i="30"/>
  <c r="CG31" i="30"/>
  <c r="CF31" i="30"/>
  <c r="BS31" i="30"/>
  <c r="BR31" i="30"/>
  <c r="BK31" i="30"/>
  <c r="BJ31" i="30"/>
  <c r="BA31" i="30"/>
  <c r="AZ31" i="30"/>
  <c r="AI31" i="30"/>
  <c r="AH31" i="30"/>
  <c r="AA31" i="30"/>
  <c r="Z31" i="30"/>
  <c r="W31" i="30"/>
  <c r="V31" i="30"/>
  <c r="C31" i="30"/>
  <c r="B31" i="30"/>
  <c r="DO30" i="30"/>
  <c r="DN30" i="30"/>
  <c r="DE30" i="30"/>
  <c r="DD30" i="30"/>
  <c r="CU30" i="30"/>
  <c r="CT30" i="30"/>
  <c r="CO30" i="30"/>
  <c r="CN30" i="30"/>
  <c r="CG30" i="30"/>
  <c r="CF30" i="30"/>
  <c r="BS30" i="30"/>
  <c r="BR30" i="30"/>
  <c r="BK30" i="30"/>
  <c r="BJ30" i="30"/>
  <c r="BA30" i="30"/>
  <c r="AZ30" i="30"/>
  <c r="AI30" i="30"/>
  <c r="AH30" i="30"/>
  <c r="AA30" i="30"/>
  <c r="Z30" i="30"/>
  <c r="W30" i="30"/>
  <c r="V30" i="30"/>
  <c r="C30" i="30"/>
  <c r="B30" i="30"/>
  <c r="DO29" i="30"/>
  <c r="DN29" i="30"/>
  <c r="DE29" i="30"/>
  <c r="DD29" i="30"/>
  <c r="CU29" i="30"/>
  <c r="CT29" i="30"/>
  <c r="CO29" i="30"/>
  <c r="CN29" i="30"/>
  <c r="CG29" i="30"/>
  <c r="CF29" i="30"/>
  <c r="BS29" i="30"/>
  <c r="BR29" i="30"/>
  <c r="BK29" i="30"/>
  <c r="BJ29" i="30"/>
  <c r="BA29" i="30"/>
  <c r="AZ29" i="30"/>
  <c r="AI29" i="30"/>
  <c r="AH29" i="30"/>
  <c r="AA29" i="30"/>
  <c r="Z29" i="30"/>
  <c r="W29" i="30"/>
  <c r="V29" i="30"/>
  <c r="C29" i="30"/>
  <c r="B29" i="30"/>
  <c r="DO28" i="30"/>
  <c r="DN28" i="30"/>
  <c r="DE28" i="30"/>
  <c r="DD28" i="30"/>
  <c r="CU28" i="30"/>
  <c r="CT28" i="30"/>
  <c r="CO28" i="30"/>
  <c r="CN28" i="30"/>
  <c r="CG28" i="30"/>
  <c r="CF28" i="30"/>
  <c r="BS28" i="30"/>
  <c r="BR28" i="30"/>
  <c r="BK28" i="30"/>
  <c r="BJ28" i="30"/>
  <c r="BA28" i="30"/>
  <c r="AZ28" i="30"/>
  <c r="AI28" i="30"/>
  <c r="AH28" i="30"/>
  <c r="AA28" i="30"/>
  <c r="Z28" i="30"/>
  <c r="W28" i="30"/>
  <c r="V28" i="30"/>
  <c r="C28" i="30"/>
  <c r="B28" i="30"/>
  <c r="DO27" i="30"/>
  <c r="DN27" i="30"/>
  <c r="DE27" i="30"/>
  <c r="DD27" i="30"/>
  <c r="CU27" i="30"/>
  <c r="CT27" i="30"/>
  <c r="CO27" i="30"/>
  <c r="CN27" i="30"/>
  <c r="CG27" i="30"/>
  <c r="CF27" i="30"/>
  <c r="BS27" i="30"/>
  <c r="BR27" i="30"/>
  <c r="BK27" i="30"/>
  <c r="BJ27" i="30"/>
  <c r="BA27" i="30"/>
  <c r="AZ27" i="30"/>
  <c r="AI27" i="30"/>
  <c r="AH27" i="30"/>
  <c r="AA27" i="30"/>
  <c r="Z27" i="30"/>
  <c r="W27" i="30"/>
  <c r="V27" i="30"/>
  <c r="C27" i="30"/>
  <c r="B27" i="30"/>
  <c r="DO26" i="30"/>
  <c r="DN26" i="30"/>
  <c r="DE26" i="30"/>
  <c r="DD26" i="30"/>
  <c r="CU26" i="30"/>
  <c r="CT26" i="30"/>
  <c r="CO26" i="30"/>
  <c r="CN26" i="30"/>
  <c r="CG26" i="30"/>
  <c r="CF26" i="30"/>
  <c r="BS26" i="30"/>
  <c r="BR26" i="30"/>
  <c r="BK26" i="30"/>
  <c r="BJ26" i="30"/>
  <c r="BA26" i="30"/>
  <c r="AZ26" i="30"/>
  <c r="AI26" i="30"/>
  <c r="AH26" i="30"/>
  <c r="AA26" i="30"/>
  <c r="Z26" i="30"/>
  <c r="W26" i="30"/>
  <c r="V26" i="30"/>
  <c r="C26" i="30"/>
  <c r="B26" i="30"/>
  <c r="DO25" i="30"/>
  <c r="DN25" i="30"/>
  <c r="DE25" i="30"/>
  <c r="DD25" i="30"/>
  <c r="CU25" i="30"/>
  <c r="CT25" i="30"/>
  <c r="CO25" i="30"/>
  <c r="CN25" i="30"/>
  <c r="CG25" i="30"/>
  <c r="CF25" i="30"/>
  <c r="BS25" i="30"/>
  <c r="BR25" i="30"/>
  <c r="BK25" i="30"/>
  <c r="BJ25" i="30"/>
  <c r="BA25" i="30"/>
  <c r="AZ25" i="30"/>
  <c r="AI25" i="30"/>
  <c r="AH25" i="30"/>
  <c r="AA25" i="30"/>
  <c r="Z25" i="30"/>
  <c r="W25" i="30"/>
  <c r="V25" i="30"/>
  <c r="C25" i="30"/>
  <c r="B25" i="30"/>
  <c r="DO24" i="30"/>
  <c r="DN24" i="30"/>
  <c r="DE24" i="30"/>
  <c r="DD24" i="30"/>
  <c r="CU24" i="30"/>
  <c r="CT24" i="30"/>
  <c r="CO24" i="30"/>
  <c r="CN24" i="30"/>
  <c r="CG24" i="30"/>
  <c r="CF24" i="30"/>
  <c r="BS24" i="30"/>
  <c r="BR24" i="30"/>
  <c r="BK24" i="30"/>
  <c r="BJ24" i="30"/>
  <c r="BA24" i="30"/>
  <c r="AZ24" i="30"/>
  <c r="AI24" i="30"/>
  <c r="AH24" i="30"/>
  <c r="AA24" i="30"/>
  <c r="Z24" i="30"/>
  <c r="W24" i="30"/>
  <c r="V24" i="30"/>
  <c r="C24" i="30"/>
  <c r="B24" i="30"/>
  <c r="DO23" i="30"/>
  <c r="DN23" i="30"/>
  <c r="DE23" i="30"/>
  <c r="DD23" i="30"/>
  <c r="CU23" i="30"/>
  <c r="CT23" i="30"/>
  <c r="CO23" i="30"/>
  <c r="CN23" i="30"/>
  <c r="CG23" i="30"/>
  <c r="CF23" i="30"/>
  <c r="BS23" i="30"/>
  <c r="BR23" i="30"/>
  <c r="BK23" i="30"/>
  <c r="BJ23" i="30"/>
  <c r="BA23" i="30"/>
  <c r="AZ23" i="30"/>
  <c r="AI23" i="30"/>
  <c r="AH23" i="30"/>
  <c r="AA23" i="30"/>
  <c r="Z23" i="30"/>
  <c r="W23" i="30"/>
  <c r="V23" i="30"/>
  <c r="C23" i="30"/>
  <c r="B23" i="30"/>
  <c r="DO22" i="30"/>
  <c r="DN22" i="30"/>
  <c r="DE22" i="30"/>
  <c r="DD22" i="30"/>
  <c r="CU22" i="30"/>
  <c r="CT22" i="30"/>
  <c r="CO22" i="30"/>
  <c r="CN22" i="30"/>
  <c r="CG22" i="30"/>
  <c r="CF22" i="30"/>
  <c r="BS22" i="30"/>
  <c r="BR22" i="30"/>
  <c r="BK22" i="30"/>
  <c r="BJ22" i="30"/>
  <c r="BA22" i="30"/>
  <c r="AZ22" i="30"/>
  <c r="AI22" i="30"/>
  <c r="AH22" i="30"/>
  <c r="AA22" i="30"/>
  <c r="Z22" i="30"/>
  <c r="W22" i="30"/>
  <c r="V22" i="30"/>
  <c r="C22" i="30"/>
  <c r="B22" i="30"/>
  <c r="DO21" i="30"/>
  <c r="DN21" i="30"/>
  <c r="DE21" i="30"/>
  <c r="DD21" i="30"/>
  <c r="CU21" i="30"/>
  <c r="CT21" i="30"/>
  <c r="CO21" i="30"/>
  <c r="CN21" i="30"/>
  <c r="CG21" i="30"/>
  <c r="CF21" i="30"/>
  <c r="BS21" i="30"/>
  <c r="BR21" i="30"/>
  <c r="BK21" i="30"/>
  <c r="BJ21" i="30"/>
  <c r="BA21" i="30"/>
  <c r="AZ21" i="30"/>
  <c r="AI21" i="30"/>
  <c r="AH21" i="30"/>
  <c r="AA21" i="30"/>
  <c r="Z21" i="30"/>
  <c r="W21" i="30"/>
  <c r="V21" i="30"/>
  <c r="C21" i="30"/>
  <c r="B21" i="30"/>
  <c r="DO20" i="30"/>
  <c r="DN20" i="30"/>
  <c r="DE20" i="30"/>
  <c r="DD20" i="30"/>
  <c r="CU20" i="30"/>
  <c r="CT20" i="30"/>
  <c r="CO20" i="30"/>
  <c r="CN20" i="30"/>
  <c r="CG20" i="30"/>
  <c r="CF20" i="30"/>
  <c r="BS20" i="30"/>
  <c r="BR20" i="30"/>
  <c r="BK20" i="30"/>
  <c r="BJ20" i="30"/>
  <c r="BA20" i="30"/>
  <c r="AZ20" i="30"/>
  <c r="AI20" i="30"/>
  <c r="AH20" i="30"/>
  <c r="AA20" i="30"/>
  <c r="Z20" i="30"/>
  <c r="W20" i="30"/>
  <c r="V20" i="30"/>
  <c r="C20" i="30"/>
  <c r="B20" i="30"/>
  <c r="DO19" i="30"/>
  <c r="DN19" i="30"/>
  <c r="DE19" i="30"/>
  <c r="DD19" i="30"/>
  <c r="CU19" i="30"/>
  <c r="CT19" i="30"/>
  <c r="CO19" i="30"/>
  <c r="CN19" i="30"/>
  <c r="CG19" i="30"/>
  <c r="CF19" i="30"/>
  <c r="BS19" i="30"/>
  <c r="BR19" i="30"/>
  <c r="BK19" i="30"/>
  <c r="BJ19" i="30"/>
  <c r="BA19" i="30"/>
  <c r="AZ19" i="30"/>
  <c r="AI19" i="30"/>
  <c r="AH19" i="30"/>
  <c r="AA19" i="30"/>
  <c r="Z19" i="30"/>
  <c r="W19" i="30"/>
  <c r="V19" i="30"/>
  <c r="C19" i="30"/>
  <c r="B19" i="30"/>
  <c r="DO18" i="30"/>
  <c r="DN18" i="30"/>
  <c r="DE18" i="30"/>
  <c r="DD18" i="30"/>
  <c r="CU18" i="30"/>
  <c r="CT18" i="30"/>
  <c r="CO18" i="30"/>
  <c r="CN18" i="30"/>
  <c r="CG18" i="30"/>
  <c r="CF18" i="30"/>
  <c r="BS18" i="30"/>
  <c r="BR18" i="30"/>
  <c r="BK18" i="30"/>
  <c r="BJ18" i="30"/>
  <c r="BA18" i="30"/>
  <c r="AZ18" i="30"/>
  <c r="AI18" i="30"/>
  <c r="AH18" i="30"/>
  <c r="AA18" i="30"/>
  <c r="Z18" i="30"/>
  <c r="W18" i="30"/>
  <c r="V18" i="30"/>
  <c r="C18" i="30"/>
  <c r="B18" i="30"/>
  <c r="DO17" i="30"/>
  <c r="DN17" i="30"/>
  <c r="DE17" i="30"/>
  <c r="DD17" i="30"/>
  <c r="CU17" i="30"/>
  <c r="CT17" i="30"/>
  <c r="CO17" i="30"/>
  <c r="CN17" i="30"/>
  <c r="CG17" i="30"/>
  <c r="CF17" i="30"/>
  <c r="BS17" i="30"/>
  <c r="BR17" i="30"/>
  <c r="BK17" i="30"/>
  <c r="BJ17" i="30"/>
  <c r="BA17" i="30"/>
  <c r="AZ17" i="30"/>
  <c r="AI17" i="30"/>
  <c r="AH17" i="30"/>
  <c r="AA17" i="30"/>
  <c r="Z17" i="30"/>
  <c r="W17" i="30"/>
  <c r="V17" i="30"/>
  <c r="C17" i="30"/>
  <c r="B17" i="30"/>
  <c r="DO16" i="30"/>
  <c r="DN16" i="30"/>
  <c r="DE16" i="30"/>
  <c r="DD16" i="30"/>
  <c r="CU16" i="30"/>
  <c r="CT16" i="30"/>
  <c r="CO16" i="30"/>
  <c r="CN16" i="30"/>
  <c r="CG16" i="30"/>
  <c r="CF16" i="30"/>
  <c r="BS16" i="30"/>
  <c r="BR16" i="30"/>
  <c r="BK16" i="30"/>
  <c r="BJ16" i="30"/>
  <c r="BA16" i="30"/>
  <c r="AZ16" i="30"/>
  <c r="AI16" i="30"/>
  <c r="AH16" i="30"/>
  <c r="AA16" i="30"/>
  <c r="Z16" i="30"/>
  <c r="W16" i="30"/>
  <c r="V16" i="30"/>
  <c r="C16" i="30"/>
  <c r="B16" i="30"/>
  <c r="DO15" i="30"/>
  <c r="DN15" i="30"/>
  <c r="DE15" i="30"/>
  <c r="DD15" i="30"/>
  <c r="CU15" i="30"/>
  <c r="CT15" i="30"/>
  <c r="CO15" i="30"/>
  <c r="CN15" i="30"/>
  <c r="CG15" i="30"/>
  <c r="CF15" i="30"/>
  <c r="BS15" i="30"/>
  <c r="BR15" i="30"/>
  <c r="BK15" i="30"/>
  <c r="BJ15" i="30"/>
  <c r="BA15" i="30"/>
  <c r="AZ15" i="30"/>
  <c r="AI15" i="30"/>
  <c r="AH15" i="30"/>
  <c r="AA15" i="30"/>
  <c r="Z15" i="30"/>
  <c r="W15" i="30"/>
  <c r="V15" i="30"/>
  <c r="C15" i="30"/>
  <c r="B15" i="30"/>
  <c r="DO14" i="30"/>
  <c r="DN14" i="30"/>
  <c r="DE14" i="30"/>
  <c r="DD14" i="30"/>
  <c r="CU14" i="30"/>
  <c r="CT14" i="30"/>
  <c r="CO14" i="30"/>
  <c r="CN14" i="30"/>
  <c r="CG14" i="30"/>
  <c r="CF14" i="30"/>
  <c r="BS14" i="30"/>
  <c r="BR14" i="30"/>
  <c r="BK14" i="30"/>
  <c r="BJ14" i="30"/>
  <c r="BA14" i="30"/>
  <c r="AZ14" i="30"/>
  <c r="AI14" i="30"/>
  <c r="AH14" i="30"/>
  <c r="AA14" i="30"/>
  <c r="Z14" i="30"/>
  <c r="W14" i="30"/>
  <c r="V14" i="30"/>
  <c r="C14" i="30"/>
  <c r="B14" i="30"/>
  <c r="DO13" i="30"/>
  <c r="DN13" i="30"/>
  <c r="DE13" i="30"/>
  <c r="DD13" i="30"/>
  <c r="CU13" i="30"/>
  <c r="CT13" i="30"/>
  <c r="CO13" i="30"/>
  <c r="CN13" i="30"/>
  <c r="CG13" i="30"/>
  <c r="CF13" i="30"/>
  <c r="BS13" i="30"/>
  <c r="BR13" i="30"/>
  <c r="BK13" i="30"/>
  <c r="BJ13" i="30"/>
  <c r="BA13" i="30"/>
  <c r="AZ13" i="30"/>
  <c r="AI13" i="30"/>
  <c r="AH13" i="30"/>
  <c r="AA13" i="30"/>
  <c r="Z13" i="30"/>
  <c r="W13" i="30"/>
  <c r="V13" i="30"/>
  <c r="C13" i="30"/>
  <c r="B13" i="30"/>
  <c r="DO12" i="30"/>
  <c r="DN12" i="30"/>
  <c r="DE12" i="30"/>
  <c r="DD12" i="30"/>
  <c r="CU12" i="30"/>
  <c r="CT12" i="30"/>
  <c r="CO12" i="30"/>
  <c r="CN12" i="30"/>
  <c r="CG12" i="30"/>
  <c r="CF12" i="30"/>
  <c r="BS12" i="30"/>
  <c r="BR12" i="30"/>
  <c r="BK12" i="30"/>
  <c r="BJ12" i="30"/>
  <c r="BA12" i="30"/>
  <c r="AZ12" i="30"/>
  <c r="AI12" i="30"/>
  <c r="AH12" i="30"/>
  <c r="AA12" i="30"/>
  <c r="Z12" i="30"/>
  <c r="W12" i="30"/>
  <c r="V12" i="30"/>
  <c r="C12" i="30"/>
  <c r="B12" i="30"/>
  <c r="DO11" i="30"/>
  <c r="DN11" i="30"/>
  <c r="DE11" i="30"/>
  <c r="DD11" i="30"/>
  <c r="CU11" i="30"/>
  <c r="CT11" i="30"/>
  <c r="CO11" i="30"/>
  <c r="CN11" i="30"/>
  <c r="CG11" i="30"/>
  <c r="CF11" i="30"/>
  <c r="BS11" i="30"/>
  <c r="BR11" i="30"/>
  <c r="BK11" i="30"/>
  <c r="BJ11" i="30"/>
  <c r="BA11" i="30"/>
  <c r="AZ11" i="30"/>
  <c r="AI11" i="30"/>
  <c r="AH11" i="30"/>
  <c r="AA11" i="30"/>
  <c r="Z11" i="30"/>
  <c r="W11" i="30"/>
  <c r="V11" i="30"/>
  <c r="C11" i="30"/>
  <c r="B11" i="30"/>
  <c r="DO10" i="30"/>
  <c r="DN10" i="30"/>
  <c r="DE10" i="30"/>
  <c r="DD10" i="30"/>
  <c r="CU10" i="30"/>
  <c r="CT10" i="30"/>
  <c r="CO10" i="30"/>
  <c r="CN10" i="30"/>
  <c r="CG10" i="30"/>
  <c r="CF10" i="30"/>
  <c r="BS10" i="30"/>
  <c r="BR10" i="30"/>
  <c r="BK10" i="30"/>
  <c r="BJ10" i="30"/>
  <c r="BA10" i="30"/>
  <c r="AZ10" i="30"/>
  <c r="AI10" i="30"/>
  <c r="AH10" i="30"/>
  <c r="AA10" i="30"/>
  <c r="Z10" i="30"/>
  <c r="W10" i="30"/>
  <c r="V10" i="30"/>
  <c r="C10" i="30"/>
  <c r="B10" i="30"/>
  <c r="DO9" i="30"/>
  <c r="DN9" i="30"/>
  <c r="DE9" i="30"/>
  <c r="DD9" i="30"/>
  <c r="CU9" i="30"/>
  <c r="CT9" i="30"/>
  <c r="CO9" i="30"/>
  <c r="CN9" i="30"/>
  <c r="CG9" i="30"/>
  <c r="CF9" i="30"/>
  <c r="BS9" i="30"/>
  <c r="BR9" i="30"/>
  <c r="BK9" i="30"/>
  <c r="BJ9" i="30"/>
  <c r="BA9" i="30"/>
  <c r="AZ9" i="30"/>
  <c r="AI9" i="30"/>
  <c r="AH9" i="30"/>
  <c r="AA9" i="30"/>
  <c r="Z9" i="30"/>
  <c r="Z6" i="30" s="1"/>
  <c r="W9" i="30"/>
  <c r="V9" i="30"/>
  <c r="C9" i="30"/>
  <c r="B9" i="30"/>
  <c r="DO8" i="30"/>
  <c r="DN8" i="30"/>
  <c r="DE8" i="30"/>
  <c r="DD8" i="30"/>
  <c r="CU8" i="30"/>
  <c r="CT8" i="30"/>
  <c r="CO8" i="30"/>
  <c r="CN8" i="30"/>
  <c r="CG8" i="30"/>
  <c r="CF8" i="30"/>
  <c r="BS8" i="30"/>
  <c r="BR8" i="30"/>
  <c r="BK8" i="30"/>
  <c r="BJ8" i="30"/>
  <c r="BA8" i="30"/>
  <c r="AZ8" i="30"/>
  <c r="AI8" i="30"/>
  <c r="AH8" i="30"/>
  <c r="AA8" i="30"/>
  <c r="Z8" i="30"/>
  <c r="W8" i="30"/>
  <c r="V8" i="30"/>
  <c r="C8" i="30"/>
  <c r="B8" i="30"/>
  <c r="DO7" i="30"/>
  <c r="DN7" i="30"/>
  <c r="DE7" i="30"/>
  <c r="DE6" i="30" s="1"/>
  <c r="DD7" i="30"/>
  <c r="CU7" i="30"/>
  <c r="CT7" i="30"/>
  <c r="CO7" i="30"/>
  <c r="CN7" i="30"/>
  <c r="CG7" i="30"/>
  <c r="CF7" i="30"/>
  <c r="CF6" i="30" s="1"/>
  <c r="BS7" i="30"/>
  <c r="BR7" i="30"/>
  <c r="BR6" i="30" s="1"/>
  <c r="BK7" i="30"/>
  <c r="BJ7" i="30"/>
  <c r="BA7" i="30"/>
  <c r="BA6" i="30" s="1"/>
  <c r="AZ7" i="30"/>
  <c r="AI7" i="30"/>
  <c r="AH7" i="30"/>
  <c r="AA7" i="30"/>
  <c r="Z7" i="30"/>
  <c r="W7" i="30"/>
  <c r="V7" i="30"/>
  <c r="C7" i="30"/>
  <c r="B7" i="30"/>
  <c r="EE6" i="30"/>
  <c r="ED6" i="30"/>
  <c r="EC6" i="30"/>
  <c r="EB6" i="30"/>
  <c r="DY6" i="30"/>
  <c r="DX6" i="30"/>
  <c r="DW6" i="30"/>
  <c r="DV6" i="30"/>
  <c r="DU6" i="30"/>
  <c r="DT6" i="30"/>
  <c r="DS6" i="30"/>
  <c r="DR6" i="30"/>
  <c r="DQ6" i="30"/>
  <c r="DP6" i="30"/>
  <c r="DO6" i="30"/>
  <c r="DM6" i="30"/>
  <c r="DL6" i="30"/>
  <c r="DK6" i="30"/>
  <c r="DJ6" i="30"/>
  <c r="DI6" i="30"/>
  <c r="DH6" i="30"/>
  <c r="DG6" i="30"/>
  <c r="DF6" i="30"/>
  <c r="DC6" i="30"/>
  <c r="DB6" i="30"/>
  <c r="DA6" i="30"/>
  <c r="CZ6" i="30"/>
  <c r="CY6" i="30"/>
  <c r="CX6" i="30"/>
  <c r="CW6" i="30"/>
  <c r="CV6" i="30"/>
  <c r="CS6" i="30"/>
  <c r="CR6" i="30"/>
  <c r="CQ6" i="30"/>
  <c r="CP6" i="30"/>
  <c r="CM6" i="30"/>
  <c r="CL6" i="30"/>
  <c r="CK6" i="30"/>
  <c r="CJ6" i="30"/>
  <c r="CI6" i="30"/>
  <c r="CH6" i="30"/>
  <c r="CG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Q6" i="30"/>
  <c r="BP6" i="30"/>
  <c r="BO6" i="30"/>
  <c r="BN6" i="30"/>
  <c r="BM6" i="30"/>
  <c r="BL6" i="30"/>
  <c r="BK6" i="30"/>
  <c r="BI6" i="30"/>
  <c r="BH6" i="30"/>
  <c r="BG6" i="30"/>
  <c r="BF6" i="30"/>
  <c r="BE6" i="30"/>
  <c r="BD6" i="30"/>
  <c r="BC6" i="30"/>
  <c r="BB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G6" i="30"/>
  <c r="AF6" i="30"/>
  <c r="AE6" i="30"/>
  <c r="AD6" i="30"/>
  <c r="AC6" i="30"/>
  <c r="AB6" i="30"/>
  <c r="Y6" i="30"/>
  <c r="X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EA65" i="30" l="1"/>
  <c r="DZ63" i="30"/>
  <c r="EA62" i="30"/>
  <c r="EA64" i="30"/>
  <c r="EA66" i="30"/>
  <c r="EA63" i="30"/>
  <c r="EA67" i="30"/>
  <c r="DZ65" i="30"/>
  <c r="DZ62" i="30"/>
  <c r="DZ64" i="30"/>
  <c r="DZ66" i="30"/>
  <c r="EA45" i="30"/>
  <c r="EA47" i="30"/>
  <c r="EA49" i="30"/>
  <c r="EA51" i="30"/>
  <c r="EA53" i="30"/>
  <c r="EA55" i="30"/>
  <c r="EA57" i="30"/>
  <c r="EA59" i="30"/>
  <c r="BJ6" i="30"/>
  <c r="DZ45" i="30"/>
  <c r="DZ47" i="30"/>
  <c r="DZ49" i="30"/>
  <c r="DZ51" i="30"/>
  <c r="DZ53" i="30"/>
  <c r="DZ55" i="30"/>
  <c r="DZ57" i="30"/>
  <c r="DZ59" i="30"/>
  <c r="EA46" i="30"/>
  <c r="EA48" i="30"/>
  <c r="EA50" i="30"/>
  <c r="EA52" i="30"/>
  <c r="EA54" i="30"/>
  <c r="EA56" i="30"/>
  <c r="EA58" i="30"/>
  <c r="EA60" i="30"/>
  <c r="DZ46" i="30"/>
  <c r="DZ48" i="30"/>
  <c r="DZ50" i="30"/>
  <c r="DZ52" i="30"/>
  <c r="DZ54" i="30"/>
  <c r="DZ56" i="30"/>
  <c r="DZ58" i="30"/>
  <c r="DZ60" i="30"/>
  <c r="EA43" i="30"/>
  <c r="DZ43" i="30"/>
  <c r="EA39" i="30"/>
  <c r="EA40" i="30"/>
  <c r="DZ39" i="30"/>
  <c r="DN6" i="30"/>
  <c r="DZ40" i="30"/>
  <c r="DZ35" i="30"/>
  <c r="DZ37" i="30"/>
  <c r="EA35" i="30"/>
  <c r="EA37" i="30"/>
  <c r="EA34" i="30"/>
  <c r="EA36" i="30"/>
  <c r="DZ34" i="30"/>
  <c r="DZ36" i="30"/>
  <c r="AZ6" i="30"/>
  <c r="CN6" i="30"/>
  <c r="DZ8" i="30"/>
  <c r="EA13" i="30"/>
  <c r="EA21" i="30"/>
  <c r="EA23" i="30"/>
  <c r="EA25" i="30"/>
  <c r="EA27" i="30"/>
  <c r="EA29" i="30"/>
  <c r="EA31" i="30"/>
  <c r="DZ7" i="30"/>
  <c r="DZ9" i="30"/>
  <c r="DZ11" i="30"/>
  <c r="DZ13" i="30"/>
  <c r="DZ15" i="30"/>
  <c r="DZ17" i="30"/>
  <c r="DZ19" i="30"/>
  <c r="DZ21" i="30"/>
  <c r="DZ23" i="30"/>
  <c r="DZ25" i="30"/>
  <c r="DZ27" i="30"/>
  <c r="DZ29" i="30"/>
  <c r="DZ31" i="30"/>
  <c r="EA7" i="30"/>
  <c r="EA8" i="30"/>
  <c r="EA9" i="30"/>
  <c r="EA10" i="30"/>
  <c r="EA11" i="30"/>
  <c r="EA12" i="30"/>
  <c r="EA14" i="30"/>
  <c r="EA15" i="30"/>
  <c r="EA16" i="30"/>
  <c r="EA17" i="30"/>
  <c r="EA18" i="30"/>
  <c r="EA19" i="30"/>
  <c r="EA20" i="30"/>
  <c r="EA22" i="30"/>
  <c r="EA24" i="30"/>
  <c r="EA26" i="30"/>
  <c r="EA28" i="30"/>
  <c r="EA30" i="30"/>
  <c r="DZ10" i="30"/>
  <c r="DZ12" i="30"/>
  <c r="DZ14" i="30"/>
  <c r="DZ16" i="30"/>
  <c r="DZ18" i="30"/>
  <c r="DZ20" i="30"/>
  <c r="DZ22" i="30"/>
  <c r="DZ24" i="30"/>
  <c r="DZ26" i="30"/>
  <c r="DZ28" i="30"/>
  <c r="DZ30" i="30"/>
  <c r="DD6" i="30"/>
  <c r="D6" i="29"/>
  <c r="E6" i="29"/>
  <c r="F6" i="29"/>
  <c r="G6" i="29"/>
  <c r="H6" i="29"/>
  <c r="I6" i="29"/>
  <c r="J6" i="29"/>
  <c r="K6" i="29"/>
  <c r="L6" i="29"/>
  <c r="M6" i="29"/>
  <c r="N6" i="29"/>
  <c r="O6" i="29"/>
  <c r="P6" i="29"/>
  <c r="Q6" i="29"/>
  <c r="R6" i="29"/>
  <c r="S6" i="29"/>
  <c r="T6" i="29"/>
  <c r="U6" i="29"/>
  <c r="X6" i="29"/>
  <c r="Y6" i="29"/>
  <c r="AB6" i="29"/>
  <c r="AC6" i="29"/>
  <c r="AD6" i="29"/>
  <c r="AE6" i="29"/>
  <c r="AF6" i="29"/>
  <c r="AG6" i="29"/>
  <c r="AH6" i="29"/>
  <c r="AI6" i="29"/>
  <c r="BB6" i="29"/>
  <c r="BC6" i="29"/>
  <c r="BD6" i="29"/>
  <c r="BE6" i="29"/>
  <c r="BF6" i="29"/>
  <c r="BG6" i="29"/>
  <c r="BH6" i="29"/>
  <c r="BI6" i="29"/>
  <c r="BL6" i="29"/>
  <c r="BM6" i="29"/>
  <c r="BN6" i="29"/>
  <c r="BO6" i="29"/>
  <c r="BP6" i="29"/>
  <c r="BQ6" i="29"/>
  <c r="BT6" i="29"/>
  <c r="BU6" i="29"/>
  <c r="BV6" i="29"/>
  <c r="BW6" i="29"/>
  <c r="BX6" i="29"/>
  <c r="BY6" i="29"/>
  <c r="BZ6" i="29"/>
  <c r="CA6" i="29"/>
  <c r="CB6" i="29"/>
  <c r="CC6" i="29"/>
  <c r="CD6" i="29"/>
  <c r="CE6" i="29"/>
  <c r="CH6" i="29"/>
  <c r="CI6" i="29"/>
  <c r="CJ6" i="29"/>
  <c r="CK6" i="29"/>
  <c r="CL6" i="29"/>
  <c r="CM6" i="29"/>
  <c r="CP6" i="29"/>
  <c r="CQ6" i="29"/>
  <c r="CR6" i="29"/>
  <c r="CS6" i="29"/>
  <c r="CT6" i="29"/>
  <c r="CU6" i="29"/>
  <c r="CX6" i="29"/>
  <c r="CY6" i="29"/>
  <c r="CZ6" i="29"/>
  <c r="DA6" i="29"/>
  <c r="DB6" i="29"/>
  <c r="DC6" i="29"/>
  <c r="DD6" i="29"/>
  <c r="DE6" i="29"/>
  <c r="DF6" i="29"/>
  <c r="DG6" i="29"/>
  <c r="DJ6" i="29"/>
  <c r="DK6" i="29"/>
  <c r="DL6" i="29"/>
  <c r="DM6" i="29"/>
  <c r="DN6" i="29"/>
  <c r="DO6" i="29"/>
  <c r="DP6" i="29"/>
  <c r="DQ6" i="29"/>
  <c r="DT6" i="29"/>
  <c r="DU6" i="29"/>
  <c r="DV6" i="29"/>
  <c r="DW6" i="29"/>
  <c r="DX6" i="29"/>
  <c r="DY6" i="29"/>
  <c r="DZ6" i="29"/>
  <c r="EA6" i="29"/>
  <c r="EB6" i="29"/>
  <c r="EC6" i="29"/>
  <c r="EF6" i="29"/>
  <c r="EG6" i="29"/>
  <c r="EI6" i="29"/>
  <c r="DS67" i="29"/>
  <c r="DR67" i="29"/>
  <c r="DI67" i="29"/>
  <c r="DH67" i="29"/>
  <c r="CW67" i="29"/>
  <c r="CV67" i="29"/>
  <c r="CO67" i="29"/>
  <c r="CN67" i="29"/>
  <c r="CG67" i="29"/>
  <c r="CF67" i="29"/>
  <c r="BS67" i="29"/>
  <c r="BR67" i="29"/>
  <c r="BK67" i="29"/>
  <c r="BJ67" i="29"/>
  <c r="BA67" i="29"/>
  <c r="AZ67" i="29"/>
  <c r="AY67" i="29"/>
  <c r="AX67" i="29"/>
  <c r="AW67" i="29"/>
  <c r="AV67" i="29"/>
  <c r="AU67" i="29"/>
  <c r="AT67" i="29"/>
  <c r="AS67" i="29"/>
  <c r="AR67" i="29"/>
  <c r="AQ67" i="29"/>
  <c r="AP67" i="29"/>
  <c r="AO67" i="29"/>
  <c r="AN67" i="29"/>
  <c r="AM67" i="29"/>
  <c r="AL67" i="29"/>
  <c r="AK67" i="29"/>
  <c r="AJ67" i="29"/>
  <c r="AA67" i="29"/>
  <c r="Z67" i="29"/>
  <c r="W67" i="29"/>
  <c r="V67" i="29"/>
  <c r="C67" i="29"/>
  <c r="B67" i="29"/>
  <c r="DS66" i="29"/>
  <c r="DR66" i="29"/>
  <c r="DI66" i="29"/>
  <c r="DH66" i="29"/>
  <c r="CW66" i="29"/>
  <c r="CV66" i="29"/>
  <c r="CO66" i="29"/>
  <c r="CN66" i="29"/>
  <c r="CG66" i="29"/>
  <c r="CF66" i="29"/>
  <c r="BS66" i="29"/>
  <c r="BR66" i="29"/>
  <c r="BK66" i="29"/>
  <c r="BJ66" i="29"/>
  <c r="BA66" i="29"/>
  <c r="AZ66" i="29"/>
  <c r="AY66" i="29"/>
  <c r="AX66" i="29"/>
  <c r="AW66" i="29"/>
  <c r="AV66" i="29"/>
  <c r="AU66" i="29"/>
  <c r="AT66" i="29"/>
  <c r="AS66" i="29"/>
  <c r="AR66" i="29"/>
  <c r="AQ66" i="29"/>
  <c r="AI66" i="29" s="1"/>
  <c r="AP66" i="29"/>
  <c r="AO66" i="29"/>
  <c r="AN66" i="29"/>
  <c r="AM66" i="29"/>
  <c r="AL66" i="29"/>
  <c r="AK66" i="29"/>
  <c r="AJ66" i="29"/>
  <c r="AA66" i="29"/>
  <c r="Z66" i="29"/>
  <c r="W66" i="29"/>
  <c r="V66" i="29"/>
  <c r="C66" i="29"/>
  <c r="B66" i="29"/>
  <c r="DS65" i="29"/>
  <c r="DR65" i="29"/>
  <c r="DI65" i="29"/>
  <c r="DH65" i="29"/>
  <c r="CW65" i="29"/>
  <c r="CV65" i="29"/>
  <c r="CO65" i="29"/>
  <c r="CN65" i="29"/>
  <c r="CG65" i="29"/>
  <c r="CF65" i="29"/>
  <c r="BS65" i="29"/>
  <c r="BR65" i="29"/>
  <c r="BK65" i="29"/>
  <c r="BJ65" i="29"/>
  <c r="BA65" i="29"/>
  <c r="AZ65" i="29"/>
  <c r="AY65" i="29"/>
  <c r="AX65" i="29"/>
  <c r="AW65" i="29"/>
  <c r="AV65" i="29"/>
  <c r="AU65" i="29"/>
  <c r="AT65" i="29"/>
  <c r="AS65" i="29"/>
  <c r="AR65" i="29"/>
  <c r="AQ65" i="29"/>
  <c r="AP65" i="29"/>
  <c r="AO65" i="29"/>
  <c r="AN65" i="29"/>
  <c r="AM65" i="29"/>
  <c r="AL65" i="29"/>
  <c r="AK65" i="29"/>
  <c r="AI65" i="29" s="1"/>
  <c r="EE65" i="29" s="1"/>
  <c r="AJ65" i="29"/>
  <c r="AA65" i="29"/>
  <c r="Z65" i="29"/>
  <c r="W65" i="29"/>
  <c r="V65" i="29"/>
  <c r="C65" i="29"/>
  <c r="B65" i="29"/>
  <c r="DS64" i="29"/>
  <c r="DR64" i="29"/>
  <c r="DI64" i="29"/>
  <c r="DH64" i="29"/>
  <c r="CW64" i="29"/>
  <c r="CV64" i="29"/>
  <c r="CO64" i="29"/>
  <c r="CN64" i="29"/>
  <c r="CG64" i="29"/>
  <c r="CF64" i="29"/>
  <c r="BS64" i="29"/>
  <c r="BR64" i="29"/>
  <c r="BK64" i="29"/>
  <c r="BJ64" i="29"/>
  <c r="BA64" i="29"/>
  <c r="AZ64" i="29"/>
  <c r="AY64" i="29"/>
  <c r="AX64" i="29"/>
  <c r="AW64" i="29"/>
  <c r="AV64" i="29"/>
  <c r="AU64" i="29"/>
  <c r="AT64" i="29"/>
  <c r="AS64" i="29"/>
  <c r="AR64" i="29"/>
  <c r="AQ64" i="29"/>
  <c r="AP64" i="29"/>
  <c r="AO64" i="29"/>
  <c r="AN64" i="29"/>
  <c r="AM64" i="29"/>
  <c r="AL64" i="29"/>
  <c r="AK64" i="29"/>
  <c r="AJ64" i="29"/>
  <c r="AH64" i="29" s="1"/>
  <c r="ED64" i="29" s="1"/>
  <c r="AA64" i="29"/>
  <c r="Z64" i="29"/>
  <c r="W64" i="29"/>
  <c r="V64" i="29"/>
  <c r="C64" i="29"/>
  <c r="B64" i="29"/>
  <c r="DS63" i="29"/>
  <c r="DR63" i="29"/>
  <c r="DI63" i="29"/>
  <c r="DH63" i="29"/>
  <c r="CW63" i="29"/>
  <c r="CV63" i="29"/>
  <c r="CO63" i="29"/>
  <c r="CN63" i="29"/>
  <c r="CG63" i="29"/>
  <c r="CF63" i="29"/>
  <c r="BS63" i="29"/>
  <c r="BR63" i="29"/>
  <c r="BK63" i="29"/>
  <c r="BJ63" i="29"/>
  <c r="BA63" i="29"/>
  <c r="AZ63" i="29"/>
  <c r="AY63" i="29"/>
  <c r="AX63" i="29"/>
  <c r="AW63" i="29"/>
  <c r="AV63" i="29"/>
  <c r="AU63" i="29"/>
  <c r="AT63" i="29"/>
  <c r="AS63" i="29"/>
  <c r="AR63" i="29"/>
  <c r="AQ63" i="29"/>
  <c r="AP63" i="29"/>
  <c r="AO63" i="29"/>
  <c r="AI63" i="29" s="1"/>
  <c r="EE63" i="29" s="1"/>
  <c r="AN63" i="29"/>
  <c r="AM63" i="29"/>
  <c r="AL63" i="29"/>
  <c r="AK63" i="29"/>
  <c r="AJ63" i="29"/>
  <c r="AH63" i="29" s="1"/>
  <c r="AA63" i="29"/>
  <c r="Z63" i="29"/>
  <c r="W63" i="29"/>
  <c r="V63" i="29"/>
  <c r="C63" i="29"/>
  <c r="B63" i="29"/>
  <c r="DS62" i="29"/>
  <c r="DR62" i="29"/>
  <c r="DI62" i="29"/>
  <c r="DH62" i="29"/>
  <c r="CW62" i="29"/>
  <c r="CV62" i="29"/>
  <c r="CO62" i="29"/>
  <c r="CN62" i="29"/>
  <c r="CG62" i="29"/>
  <c r="CF62" i="29"/>
  <c r="BS62" i="29"/>
  <c r="BR62" i="29"/>
  <c r="BK62" i="29"/>
  <c r="BJ62" i="29"/>
  <c r="BA62" i="29"/>
  <c r="AZ62" i="29"/>
  <c r="AY62" i="29"/>
  <c r="AX62" i="29"/>
  <c r="AW62" i="29"/>
  <c r="AV62" i="29"/>
  <c r="AU62" i="29"/>
  <c r="AT62" i="29"/>
  <c r="AS62" i="29"/>
  <c r="AR62" i="29"/>
  <c r="AQ62" i="29"/>
  <c r="AP62" i="29"/>
  <c r="AO62" i="29"/>
  <c r="AN62" i="29"/>
  <c r="AM62" i="29"/>
  <c r="AL62" i="29"/>
  <c r="AK62" i="29"/>
  <c r="AJ62" i="29"/>
  <c r="AH62" i="29" s="1"/>
  <c r="ED62" i="29" s="1"/>
  <c r="AA62" i="29"/>
  <c r="Z62" i="29"/>
  <c r="W62" i="29"/>
  <c r="V62" i="29"/>
  <c r="C62" i="29"/>
  <c r="B62" i="29"/>
  <c r="DS61" i="29"/>
  <c r="DR61" i="29"/>
  <c r="DI61" i="29"/>
  <c r="DH61" i="29"/>
  <c r="CW61" i="29"/>
  <c r="CV61" i="29"/>
  <c r="CO61" i="29"/>
  <c r="CN61" i="29"/>
  <c r="CG61" i="29"/>
  <c r="CF61" i="29"/>
  <c r="BS61" i="29"/>
  <c r="BR61" i="29"/>
  <c r="BK61" i="29"/>
  <c r="BJ61" i="29"/>
  <c r="BA61" i="29"/>
  <c r="AZ61" i="29"/>
  <c r="AY61" i="29"/>
  <c r="AX61" i="29"/>
  <c r="AW61" i="29"/>
  <c r="AV61" i="29"/>
  <c r="AU61" i="29"/>
  <c r="AT61" i="29"/>
  <c r="AS61" i="29"/>
  <c r="AR61" i="29"/>
  <c r="AQ61" i="29"/>
  <c r="AP61" i="29"/>
  <c r="AO61" i="29"/>
  <c r="AN61" i="29"/>
  <c r="AM61" i="29"/>
  <c r="AL61" i="29"/>
  <c r="AK61" i="29"/>
  <c r="AJ61" i="29"/>
  <c r="AA61" i="29"/>
  <c r="Z61" i="29"/>
  <c r="W61" i="29"/>
  <c r="V61" i="29"/>
  <c r="C61" i="29"/>
  <c r="B61" i="29"/>
  <c r="DS60" i="29"/>
  <c r="DR60" i="29"/>
  <c r="DI60" i="29"/>
  <c r="DH60" i="29"/>
  <c r="CW60" i="29"/>
  <c r="CV60" i="29"/>
  <c r="CO60" i="29"/>
  <c r="CN60" i="29"/>
  <c r="CG60" i="29"/>
  <c r="CF60" i="29"/>
  <c r="BS60" i="29"/>
  <c r="BR60" i="29"/>
  <c r="BK60" i="29"/>
  <c r="BJ60" i="29"/>
  <c r="BA60" i="29"/>
  <c r="AZ60" i="29"/>
  <c r="AY60" i="29"/>
  <c r="AX60" i="29"/>
  <c r="AW60" i="29"/>
  <c r="AV60" i="29"/>
  <c r="AU60" i="29"/>
  <c r="AT60" i="29"/>
  <c r="AS60" i="29"/>
  <c r="AR60" i="29"/>
  <c r="AQ60" i="29"/>
  <c r="AP60" i="29"/>
  <c r="AO60" i="29"/>
  <c r="AN60" i="29"/>
  <c r="AM60" i="29"/>
  <c r="AL60" i="29"/>
  <c r="AK60" i="29"/>
  <c r="AJ60" i="29"/>
  <c r="AA60" i="29"/>
  <c r="Z60" i="29"/>
  <c r="W60" i="29"/>
  <c r="V60" i="29"/>
  <c r="C60" i="29"/>
  <c r="B60" i="29"/>
  <c r="EH59" i="29"/>
  <c r="DS59" i="29"/>
  <c r="DR59" i="29"/>
  <c r="DI59" i="29"/>
  <c r="DH59" i="29"/>
  <c r="CW59" i="29"/>
  <c r="CV59" i="29"/>
  <c r="CO59" i="29"/>
  <c r="EE59" i="29" s="1"/>
  <c r="CN59" i="29"/>
  <c r="CG59" i="29"/>
  <c r="CF59" i="29"/>
  <c r="BS59" i="29"/>
  <c r="BR59" i="29"/>
  <c r="BK59" i="29"/>
  <c r="BJ59" i="29"/>
  <c r="BA59" i="29"/>
  <c r="AZ59" i="29"/>
  <c r="AY59" i="29"/>
  <c r="AX59" i="29"/>
  <c r="AW59" i="29"/>
  <c r="AV59" i="29"/>
  <c r="AU59" i="29"/>
  <c r="AT59" i="29"/>
  <c r="AS59" i="29"/>
  <c r="AR59" i="29"/>
  <c r="AQ59" i="29"/>
  <c r="AP59" i="29"/>
  <c r="AO59" i="29"/>
  <c r="AN59" i="29"/>
  <c r="AM59" i="29"/>
  <c r="AL59" i="29"/>
  <c r="AK59" i="29"/>
  <c r="AJ59" i="29"/>
  <c r="AA59" i="29"/>
  <c r="Z59" i="29"/>
  <c r="W59" i="29"/>
  <c r="V59" i="29"/>
  <c r="C59" i="29"/>
  <c r="B59" i="29"/>
  <c r="DS58" i="29"/>
  <c r="DR58" i="29"/>
  <c r="ED58" i="29" s="1"/>
  <c r="DI58" i="29"/>
  <c r="DH58" i="29"/>
  <c r="CW58" i="29"/>
  <c r="CV58" i="29"/>
  <c r="CO58" i="29"/>
  <c r="CN58" i="29"/>
  <c r="CG58" i="29"/>
  <c r="CF58" i="29"/>
  <c r="BS58" i="29"/>
  <c r="BR58" i="29"/>
  <c r="BK58" i="29"/>
  <c r="BJ58" i="29"/>
  <c r="BA58" i="29"/>
  <c r="AZ58" i="29"/>
  <c r="AY58" i="29"/>
  <c r="AX58" i="29"/>
  <c r="AW58" i="29"/>
  <c r="AV58" i="29"/>
  <c r="AU58" i="29"/>
  <c r="AT58" i="29"/>
  <c r="AS58" i="29"/>
  <c r="AR58" i="29"/>
  <c r="AQ58" i="29"/>
  <c r="AP58" i="29"/>
  <c r="AO58" i="29"/>
  <c r="AN58" i="29"/>
  <c r="AM58" i="29"/>
  <c r="AL58" i="29"/>
  <c r="AK58" i="29"/>
  <c r="AJ58" i="29"/>
  <c r="AA58" i="29"/>
  <c r="Z58" i="29"/>
  <c r="W58" i="29"/>
  <c r="V58" i="29"/>
  <c r="C58" i="29"/>
  <c r="B58" i="29"/>
  <c r="DS57" i="29"/>
  <c r="DR57" i="29"/>
  <c r="DI57" i="29"/>
  <c r="DH57" i="29"/>
  <c r="CW57" i="29"/>
  <c r="CV57" i="29"/>
  <c r="CO57" i="29"/>
  <c r="CN57" i="29"/>
  <c r="CG57" i="29"/>
  <c r="CF57" i="29"/>
  <c r="BS57" i="29"/>
  <c r="BR57" i="29"/>
  <c r="BK57" i="29"/>
  <c r="BJ57" i="29"/>
  <c r="BA57" i="29"/>
  <c r="AZ57" i="29"/>
  <c r="AY57" i="29"/>
  <c r="AX57" i="29"/>
  <c r="AW57" i="29"/>
  <c r="AV57" i="29"/>
  <c r="AU57" i="29"/>
  <c r="AT57" i="29"/>
  <c r="AS57" i="29"/>
  <c r="AR57" i="29"/>
  <c r="AQ57" i="29"/>
  <c r="AP57" i="29"/>
  <c r="AO57" i="29"/>
  <c r="AN57" i="29"/>
  <c r="AM57" i="29"/>
  <c r="AL57" i="29"/>
  <c r="AK57" i="29"/>
  <c r="AJ57" i="29"/>
  <c r="AA57" i="29"/>
  <c r="Z57" i="29"/>
  <c r="W57" i="29"/>
  <c r="V57" i="29"/>
  <c r="C57" i="29"/>
  <c r="B57" i="29"/>
  <c r="DS56" i="29"/>
  <c r="DR56" i="29"/>
  <c r="DI56" i="29"/>
  <c r="DH56" i="29"/>
  <c r="CW56" i="29"/>
  <c r="CV56" i="29"/>
  <c r="ED56" i="29" s="1"/>
  <c r="CO56" i="29"/>
  <c r="CN56" i="29"/>
  <c r="CG56" i="29"/>
  <c r="CF56" i="29"/>
  <c r="BS56" i="29"/>
  <c r="BR56" i="29"/>
  <c r="BK56" i="29"/>
  <c r="BJ56" i="29"/>
  <c r="BA56" i="29"/>
  <c r="AZ56" i="29"/>
  <c r="AY56" i="29"/>
  <c r="AX56" i="29"/>
  <c r="AW56" i="29"/>
  <c r="AV56" i="29"/>
  <c r="AU56" i="29"/>
  <c r="AT56" i="29"/>
  <c r="AS56" i="29"/>
  <c r="AR56" i="29"/>
  <c r="AQ56" i="29"/>
  <c r="AP56" i="29"/>
  <c r="AO56" i="29"/>
  <c r="AN56" i="29"/>
  <c r="AM56" i="29"/>
  <c r="AL56" i="29"/>
  <c r="AK56" i="29"/>
  <c r="AJ56" i="29"/>
  <c r="AA56" i="29"/>
  <c r="Z56" i="29"/>
  <c r="W56" i="29"/>
  <c r="V56" i="29"/>
  <c r="C56" i="29"/>
  <c r="B56" i="29"/>
  <c r="DS55" i="29"/>
  <c r="DR55" i="29"/>
  <c r="DI55" i="29"/>
  <c r="DH55" i="29"/>
  <c r="CW55" i="29"/>
  <c r="CV55" i="29"/>
  <c r="CO55" i="29"/>
  <c r="CN55" i="29"/>
  <c r="CG55" i="29"/>
  <c r="CF55" i="29"/>
  <c r="BS55" i="29"/>
  <c r="BR55" i="29"/>
  <c r="BK55" i="29"/>
  <c r="BJ55" i="29"/>
  <c r="BA55" i="29"/>
  <c r="AZ55" i="29"/>
  <c r="AY55" i="29"/>
  <c r="AX55" i="29"/>
  <c r="AW55" i="29"/>
  <c r="AV55" i="29"/>
  <c r="AU55" i="29"/>
  <c r="AT55" i="29"/>
  <c r="AS55" i="29"/>
  <c r="AR55" i="29"/>
  <c r="AQ55" i="29"/>
  <c r="AP55" i="29"/>
  <c r="AO55" i="29"/>
  <c r="AN55" i="29"/>
  <c r="AM55" i="29"/>
  <c r="AL55" i="29"/>
  <c r="AK55" i="29"/>
  <c r="AJ55" i="29"/>
  <c r="AA55" i="29"/>
  <c r="Z55" i="29"/>
  <c r="W55" i="29"/>
  <c r="V55" i="29"/>
  <c r="C55" i="29"/>
  <c r="B55" i="29"/>
  <c r="DS54" i="29"/>
  <c r="EE54" i="29" s="1"/>
  <c r="DR54" i="29"/>
  <c r="DI54" i="29"/>
  <c r="DH54" i="29"/>
  <c r="CW54" i="29"/>
  <c r="CV54" i="29"/>
  <c r="CO54" i="29"/>
  <c r="CN54" i="29"/>
  <c r="CG54" i="29"/>
  <c r="CF54" i="29"/>
  <c r="BS54" i="29"/>
  <c r="BR54" i="29"/>
  <c r="BK54" i="29"/>
  <c r="BJ54" i="29"/>
  <c r="BA54" i="29"/>
  <c r="AZ54" i="29"/>
  <c r="AY54" i="29"/>
  <c r="AX54" i="29"/>
  <c r="AW54" i="29"/>
  <c r="AV54" i="29"/>
  <c r="AU54" i="29"/>
  <c r="AT54" i="29"/>
  <c r="AS54" i="29"/>
  <c r="AR54" i="29"/>
  <c r="AQ54" i="29"/>
  <c r="AP54" i="29"/>
  <c r="AO54" i="29"/>
  <c r="AN54" i="29"/>
  <c r="AM54" i="29"/>
  <c r="AL54" i="29"/>
  <c r="AK54" i="29"/>
  <c r="AJ54" i="29"/>
  <c r="AA54" i="29"/>
  <c r="Z54" i="29"/>
  <c r="W54" i="29"/>
  <c r="V54" i="29"/>
  <c r="C54" i="29"/>
  <c r="B54" i="29"/>
  <c r="DS53" i="29"/>
  <c r="DR53" i="29"/>
  <c r="DI53" i="29"/>
  <c r="DH53" i="29"/>
  <c r="CW53" i="29"/>
  <c r="CV53" i="29"/>
  <c r="CO53" i="29"/>
  <c r="CN53" i="29"/>
  <c r="CG53" i="29"/>
  <c r="CF53" i="29"/>
  <c r="BS53" i="29"/>
  <c r="BR53" i="29"/>
  <c r="BK53" i="29"/>
  <c r="BJ53" i="29"/>
  <c r="BA53" i="29"/>
  <c r="AZ53" i="29"/>
  <c r="AY53" i="29"/>
  <c r="AX53" i="29"/>
  <c r="AW53" i="29"/>
  <c r="AV53" i="29"/>
  <c r="AU53" i="29"/>
  <c r="AT53" i="29"/>
  <c r="AS53" i="29"/>
  <c r="AR53" i="29"/>
  <c r="AQ53" i="29"/>
  <c r="AP53" i="29"/>
  <c r="AO53" i="29"/>
  <c r="AN53" i="29"/>
  <c r="AM53" i="29"/>
  <c r="AL53" i="29"/>
  <c r="AK53" i="29"/>
  <c r="AJ53" i="29"/>
  <c r="AA53" i="29"/>
  <c r="Z53" i="29"/>
  <c r="W53" i="29"/>
  <c r="V53" i="29"/>
  <c r="C53" i="29"/>
  <c r="B53" i="29"/>
  <c r="DS52" i="29"/>
  <c r="DR52" i="29"/>
  <c r="DI52" i="29"/>
  <c r="DH52" i="29"/>
  <c r="CW52" i="29"/>
  <c r="EE52" i="29" s="1"/>
  <c r="CV52" i="29"/>
  <c r="CO52" i="29"/>
  <c r="CN52" i="29"/>
  <c r="CG52" i="29"/>
  <c r="CF52" i="29"/>
  <c r="BS52" i="29"/>
  <c r="BR52" i="29"/>
  <c r="BK52" i="29"/>
  <c r="BJ52" i="29"/>
  <c r="BA52" i="29"/>
  <c r="AZ52" i="29"/>
  <c r="AY52" i="29"/>
  <c r="AX52" i="29"/>
  <c r="AW52" i="29"/>
  <c r="AV52" i="29"/>
  <c r="AU52" i="29"/>
  <c r="AT52" i="29"/>
  <c r="AS52" i="29"/>
  <c r="AR52" i="29"/>
  <c r="AQ52" i="29"/>
  <c r="AP52" i="29"/>
  <c r="AO52" i="29"/>
  <c r="AN52" i="29"/>
  <c r="AM52" i="29"/>
  <c r="AL52" i="29"/>
  <c r="AK52" i="29"/>
  <c r="AJ52" i="29"/>
  <c r="AA52" i="29"/>
  <c r="Z52" i="29"/>
  <c r="W52" i="29"/>
  <c r="V52" i="29"/>
  <c r="C52" i="29"/>
  <c r="B52" i="29"/>
  <c r="DS51" i="29"/>
  <c r="DR51" i="29"/>
  <c r="DI51" i="29"/>
  <c r="DH51" i="29"/>
  <c r="CW51" i="29"/>
  <c r="CV51" i="29"/>
  <c r="CO51" i="29"/>
  <c r="CN51" i="29"/>
  <c r="CG51" i="29"/>
  <c r="CF51" i="29"/>
  <c r="BS51" i="29"/>
  <c r="BR51" i="29"/>
  <c r="BK51" i="29"/>
  <c r="BJ51" i="29"/>
  <c r="BA51" i="29"/>
  <c r="AZ51" i="29"/>
  <c r="AY51" i="29"/>
  <c r="AX51" i="29"/>
  <c r="AW51" i="29"/>
  <c r="AV51" i="29"/>
  <c r="AU51" i="29"/>
  <c r="AT51" i="29"/>
  <c r="AS51" i="29"/>
  <c r="AR51" i="29"/>
  <c r="AQ51" i="29"/>
  <c r="AP51" i="29"/>
  <c r="AO51" i="29"/>
  <c r="AN51" i="29"/>
  <c r="AM51" i="29"/>
  <c r="AL51" i="29"/>
  <c r="AK51" i="29"/>
  <c r="AJ51" i="29"/>
  <c r="AA51" i="29"/>
  <c r="Z51" i="29"/>
  <c r="W51" i="29"/>
  <c r="V51" i="29"/>
  <c r="C51" i="29"/>
  <c r="B51" i="29"/>
  <c r="DS50" i="29"/>
  <c r="EE50" i="29" s="1"/>
  <c r="DR50" i="29"/>
  <c r="DI50" i="29"/>
  <c r="DH50" i="29"/>
  <c r="CW50" i="29"/>
  <c r="CV50" i="29"/>
  <c r="CO50" i="29"/>
  <c r="CN50" i="29"/>
  <c r="CG50" i="29"/>
  <c r="CF50" i="29"/>
  <c r="BS50" i="29"/>
  <c r="BR50" i="29"/>
  <c r="BK50" i="29"/>
  <c r="BJ50" i="29"/>
  <c r="BA50" i="29"/>
  <c r="AZ50" i="29"/>
  <c r="AY50" i="29"/>
  <c r="AX50" i="29"/>
  <c r="AW50" i="29"/>
  <c r="AV50" i="29"/>
  <c r="AU50" i="29"/>
  <c r="AT50" i="29"/>
  <c r="AS50" i="29"/>
  <c r="AR50" i="29"/>
  <c r="AQ50" i="29"/>
  <c r="AP50" i="29"/>
  <c r="AO50" i="29"/>
  <c r="AN50" i="29"/>
  <c r="AM50" i="29"/>
  <c r="AL50" i="29"/>
  <c r="AK50" i="29"/>
  <c r="AJ50" i="29"/>
  <c r="AA50" i="29"/>
  <c r="Z50" i="29"/>
  <c r="W50" i="29"/>
  <c r="V50" i="29"/>
  <c r="C50" i="29"/>
  <c r="B50" i="29"/>
  <c r="DS49" i="29"/>
  <c r="DR49" i="29"/>
  <c r="DI49" i="29"/>
  <c r="DH49" i="29"/>
  <c r="CW49" i="29"/>
  <c r="CV49" i="29"/>
  <c r="CO49" i="29"/>
  <c r="CN49" i="29"/>
  <c r="CG49" i="29"/>
  <c r="CF49" i="29"/>
  <c r="BS49" i="29"/>
  <c r="BR49" i="29"/>
  <c r="BK49" i="29"/>
  <c r="BJ49" i="29"/>
  <c r="BA49" i="29"/>
  <c r="AZ49" i="29"/>
  <c r="AY49" i="29"/>
  <c r="AX49" i="29"/>
  <c r="AW49" i="29"/>
  <c r="AV49" i="29"/>
  <c r="AU49" i="29"/>
  <c r="AT49" i="29"/>
  <c r="AS49" i="29"/>
  <c r="AR49" i="29"/>
  <c r="AQ49" i="29"/>
  <c r="AP49" i="29"/>
  <c r="AO49" i="29"/>
  <c r="AN49" i="29"/>
  <c r="AM49" i="29"/>
  <c r="AL49" i="29"/>
  <c r="AK49" i="29"/>
  <c r="AJ49" i="29"/>
  <c r="AA49" i="29"/>
  <c r="Z49" i="29"/>
  <c r="W49" i="29"/>
  <c r="V49" i="29"/>
  <c r="C49" i="29"/>
  <c r="B49" i="29"/>
  <c r="DS48" i="29"/>
  <c r="DR48" i="29"/>
  <c r="DI48" i="29"/>
  <c r="DH48" i="29"/>
  <c r="CW48" i="29"/>
  <c r="EE48" i="29" s="1"/>
  <c r="CV48" i="29"/>
  <c r="CO48" i="29"/>
  <c r="CN48" i="29"/>
  <c r="CG48" i="29"/>
  <c r="CF48" i="29"/>
  <c r="BS48" i="29"/>
  <c r="BR48" i="29"/>
  <c r="BK48" i="29"/>
  <c r="BJ48" i="29"/>
  <c r="BA48" i="29"/>
  <c r="AZ48" i="29"/>
  <c r="AY48" i="29"/>
  <c r="AX48" i="29"/>
  <c r="AW48" i="29"/>
  <c r="AV48" i="29"/>
  <c r="AU48" i="29"/>
  <c r="AT48" i="29"/>
  <c r="AS48" i="29"/>
  <c r="AR48" i="29"/>
  <c r="AQ48" i="29"/>
  <c r="AP48" i="29"/>
  <c r="AO48" i="29"/>
  <c r="AN48" i="29"/>
  <c r="AM48" i="29"/>
  <c r="AL48" i="29"/>
  <c r="AK48" i="29"/>
  <c r="AJ48" i="29"/>
  <c r="AA48" i="29"/>
  <c r="Z48" i="29"/>
  <c r="W48" i="29"/>
  <c r="V48" i="29"/>
  <c r="C48" i="29"/>
  <c r="B48" i="29"/>
  <c r="DS47" i="29"/>
  <c r="DR47" i="29"/>
  <c r="DI47" i="29"/>
  <c r="DH47" i="29"/>
  <c r="CW47" i="29"/>
  <c r="CV47" i="29"/>
  <c r="CO47" i="29"/>
  <c r="CN47" i="29"/>
  <c r="CG47" i="29"/>
  <c r="CF47" i="29"/>
  <c r="BS47" i="29"/>
  <c r="BR47" i="29"/>
  <c r="BK47" i="29"/>
  <c r="BJ47" i="29"/>
  <c r="BA47" i="29"/>
  <c r="AZ47" i="29"/>
  <c r="AY47" i="29"/>
  <c r="AX47" i="29"/>
  <c r="AW47" i="29"/>
  <c r="AV47" i="29"/>
  <c r="AU47" i="29"/>
  <c r="AT47" i="29"/>
  <c r="AS47" i="29"/>
  <c r="AR47" i="29"/>
  <c r="AQ47" i="29"/>
  <c r="AP47" i="29"/>
  <c r="AO47" i="29"/>
  <c r="AN47" i="29"/>
  <c r="AM47" i="29"/>
  <c r="AL47" i="29"/>
  <c r="AK47" i="29"/>
  <c r="AJ47" i="29"/>
  <c r="AA47" i="29"/>
  <c r="Z47" i="29"/>
  <c r="W47" i="29"/>
  <c r="V47" i="29"/>
  <c r="C47" i="29"/>
  <c r="B47" i="29"/>
  <c r="DS46" i="29"/>
  <c r="DR46" i="29"/>
  <c r="ED46" i="29" s="1"/>
  <c r="DI46" i="29"/>
  <c r="DH46" i="29"/>
  <c r="CW46" i="29"/>
  <c r="CV46" i="29"/>
  <c r="CO46" i="29"/>
  <c r="CN46" i="29"/>
  <c r="CG46" i="29"/>
  <c r="CF46" i="29"/>
  <c r="BS46" i="29"/>
  <c r="BR46" i="29"/>
  <c r="BK46" i="29"/>
  <c r="BJ46" i="29"/>
  <c r="BA46" i="29"/>
  <c r="AZ46" i="29"/>
  <c r="AY46" i="29"/>
  <c r="AX46" i="29"/>
  <c r="AW46" i="29"/>
  <c r="AV46" i="29"/>
  <c r="AU46" i="29"/>
  <c r="AT46" i="29"/>
  <c r="AS46" i="29"/>
  <c r="AR46" i="29"/>
  <c r="AQ46" i="29"/>
  <c r="AP46" i="29"/>
  <c r="AO46" i="29"/>
  <c r="AN46" i="29"/>
  <c r="AM46" i="29"/>
  <c r="AL46" i="29"/>
  <c r="AK46" i="29"/>
  <c r="AJ46" i="29"/>
  <c r="AA46" i="29"/>
  <c r="Z46" i="29"/>
  <c r="W46" i="29"/>
  <c r="V46" i="29"/>
  <c r="C46" i="29"/>
  <c r="B46" i="29"/>
  <c r="DS45" i="29"/>
  <c r="DR45" i="29"/>
  <c r="DI45" i="29"/>
  <c r="DH45" i="29"/>
  <c r="ED45" i="29" s="1"/>
  <c r="CW45" i="29"/>
  <c r="CV45" i="29"/>
  <c r="CO45" i="29"/>
  <c r="CN45" i="29"/>
  <c r="CG45" i="29"/>
  <c r="CF45" i="29"/>
  <c r="BS45" i="29"/>
  <c r="BR45" i="29"/>
  <c r="BK45" i="29"/>
  <c r="BJ45" i="29"/>
  <c r="BA45" i="29"/>
  <c r="AZ45" i="29"/>
  <c r="AY45" i="29"/>
  <c r="AX45" i="29"/>
  <c r="AW45" i="29"/>
  <c r="AV45" i="29"/>
  <c r="AU45" i="29"/>
  <c r="AT45" i="29"/>
  <c r="AS45" i="29"/>
  <c r="AR45" i="29"/>
  <c r="AQ45" i="29"/>
  <c r="AP45" i="29"/>
  <c r="AO45" i="29"/>
  <c r="AN45" i="29"/>
  <c r="AM45" i="29"/>
  <c r="AL45" i="29"/>
  <c r="AK45" i="29"/>
  <c r="AJ45" i="29"/>
  <c r="AA45" i="29"/>
  <c r="Z45" i="29"/>
  <c r="W45" i="29"/>
  <c r="V45" i="29"/>
  <c r="C45" i="29"/>
  <c r="B45" i="29"/>
  <c r="EH44" i="29"/>
  <c r="EH6" i="29" s="1"/>
  <c r="DS44" i="29"/>
  <c r="DR44" i="29"/>
  <c r="DI44" i="29"/>
  <c r="DH44" i="29"/>
  <c r="CW44" i="29"/>
  <c r="CV44" i="29"/>
  <c r="CO44" i="29"/>
  <c r="CN44" i="29"/>
  <c r="CG44" i="29"/>
  <c r="CF44" i="29"/>
  <c r="BS44" i="29"/>
  <c r="BR44" i="29"/>
  <c r="BK44" i="29"/>
  <c r="BJ44" i="29"/>
  <c r="BA44" i="29"/>
  <c r="AZ44" i="29"/>
  <c r="AY44" i="29"/>
  <c r="AX44" i="29"/>
  <c r="AW44" i="29"/>
  <c r="AV44" i="29"/>
  <c r="AU44" i="29"/>
  <c r="AT44" i="29"/>
  <c r="AS44" i="29"/>
  <c r="AR44" i="29"/>
  <c r="AQ44" i="29"/>
  <c r="AP44" i="29"/>
  <c r="AO44" i="29"/>
  <c r="AN44" i="29"/>
  <c r="AM44" i="29"/>
  <c r="AL44" i="29"/>
  <c r="AK44" i="29"/>
  <c r="AJ44" i="29"/>
  <c r="AA44" i="29"/>
  <c r="Z44" i="29"/>
  <c r="W44" i="29"/>
  <c r="V44" i="29"/>
  <c r="C44" i="29"/>
  <c r="B44" i="29"/>
  <c r="DS43" i="29"/>
  <c r="DR43" i="29"/>
  <c r="DI43" i="29"/>
  <c r="DH43" i="29"/>
  <c r="CW43" i="29"/>
  <c r="CV43" i="29"/>
  <c r="ED43" i="29" s="1"/>
  <c r="CO43" i="29"/>
  <c r="CN43" i="29"/>
  <c r="CG43" i="29"/>
  <c r="CF43" i="29"/>
  <c r="BS43" i="29"/>
  <c r="BR43" i="29"/>
  <c r="BK43" i="29"/>
  <c r="BJ43" i="29"/>
  <c r="BA43" i="29"/>
  <c r="AZ43" i="29"/>
  <c r="AY43" i="29"/>
  <c r="AX43" i="29"/>
  <c r="AW43" i="29"/>
  <c r="AV43" i="29"/>
  <c r="AU43" i="29"/>
  <c r="AT43" i="29"/>
  <c r="AS43" i="29"/>
  <c r="AR43" i="29"/>
  <c r="AQ43" i="29"/>
  <c r="AP43" i="29"/>
  <c r="AO43" i="29"/>
  <c r="AN43" i="29"/>
  <c r="AM43" i="29"/>
  <c r="AL43" i="29"/>
  <c r="AK43" i="29"/>
  <c r="AJ43" i="29"/>
  <c r="AA43" i="29"/>
  <c r="Z43" i="29"/>
  <c r="W43" i="29"/>
  <c r="V43" i="29"/>
  <c r="C43" i="29"/>
  <c r="B43" i="29"/>
  <c r="DS42" i="29"/>
  <c r="DR42" i="29"/>
  <c r="DI42" i="29"/>
  <c r="DH42" i="29"/>
  <c r="CW42" i="29"/>
  <c r="CV42" i="29"/>
  <c r="CO42" i="29"/>
  <c r="CN42" i="29"/>
  <c r="ED42" i="29" s="1"/>
  <c r="CG42" i="29"/>
  <c r="CF42" i="29"/>
  <c r="BS42" i="29"/>
  <c r="BR42" i="29"/>
  <c r="BK42" i="29"/>
  <c r="BJ42" i="29"/>
  <c r="BA42" i="29"/>
  <c r="AZ42" i="29"/>
  <c r="AY42" i="29"/>
  <c r="AX42" i="29"/>
  <c r="AW42" i="29"/>
  <c r="AV42" i="29"/>
  <c r="AU42" i="29"/>
  <c r="AT42" i="29"/>
  <c r="AS42" i="29"/>
  <c r="AR42" i="29"/>
  <c r="AQ42" i="29"/>
  <c r="AP42" i="29"/>
  <c r="AO42" i="29"/>
  <c r="AN42" i="29"/>
  <c r="AM42" i="29"/>
  <c r="AL42" i="29"/>
  <c r="AK42" i="29"/>
  <c r="AJ42" i="29"/>
  <c r="AA42" i="29"/>
  <c r="Z42" i="29"/>
  <c r="W42" i="29"/>
  <c r="V42" i="29"/>
  <c r="C42" i="29"/>
  <c r="B42" i="29"/>
  <c r="DS41" i="29"/>
  <c r="DR41" i="29"/>
  <c r="DI41" i="29"/>
  <c r="DH41" i="29"/>
  <c r="CW41" i="29"/>
  <c r="CV41" i="29"/>
  <c r="CO41" i="29"/>
  <c r="CN41" i="29"/>
  <c r="CG41" i="29"/>
  <c r="CF41" i="29"/>
  <c r="BS41" i="29"/>
  <c r="BR41" i="29"/>
  <c r="BK41" i="29"/>
  <c r="BJ41" i="29"/>
  <c r="BA41" i="29"/>
  <c r="AZ41" i="29"/>
  <c r="AY41" i="29"/>
  <c r="AX41" i="29"/>
  <c r="AW41" i="29"/>
  <c r="AV41" i="29"/>
  <c r="AU41" i="29"/>
  <c r="AT41" i="29"/>
  <c r="AS41" i="29"/>
  <c r="AR41" i="29"/>
  <c r="AQ41" i="29"/>
  <c r="AP41" i="29"/>
  <c r="AO41" i="29"/>
  <c r="AN41" i="29"/>
  <c r="AM41" i="29"/>
  <c r="AL41" i="29"/>
  <c r="AK41" i="29"/>
  <c r="AJ41" i="29"/>
  <c r="AA41" i="29"/>
  <c r="Z41" i="29"/>
  <c r="W41" i="29"/>
  <c r="V41" i="29"/>
  <c r="C41" i="29"/>
  <c r="B41" i="29"/>
  <c r="DS40" i="29"/>
  <c r="DR40" i="29"/>
  <c r="DI40" i="29"/>
  <c r="DH40" i="29"/>
  <c r="CW40" i="29"/>
  <c r="EE40" i="29" s="1"/>
  <c r="CV40" i="29"/>
  <c r="CO40" i="29"/>
  <c r="CN40" i="29"/>
  <c r="CG40" i="29"/>
  <c r="CF40" i="29"/>
  <c r="BS40" i="29"/>
  <c r="BR40" i="29"/>
  <c r="BK40" i="29"/>
  <c r="BJ40" i="29"/>
  <c r="BA40" i="29"/>
  <c r="AZ40" i="29"/>
  <c r="AY40" i="29"/>
  <c r="AX40" i="29"/>
  <c r="AW40" i="29"/>
  <c r="AV40" i="29"/>
  <c r="AU40" i="29"/>
  <c r="AT40" i="29"/>
  <c r="AS40" i="29"/>
  <c r="AR40" i="29"/>
  <c r="AQ40" i="29"/>
  <c r="AP40" i="29"/>
  <c r="AO40" i="29"/>
  <c r="AN40" i="29"/>
  <c r="AM40" i="29"/>
  <c r="AL40" i="29"/>
  <c r="AK40" i="29"/>
  <c r="AJ40" i="29"/>
  <c r="AA40" i="29"/>
  <c r="Z40" i="29"/>
  <c r="W40" i="29"/>
  <c r="V40" i="29"/>
  <c r="C40" i="29"/>
  <c r="B40" i="29"/>
  <c r="DS39" i="29"/>
  <c r="DR39" i="29"/>
  <c r="DI39" i="29"/>
  <c r="DH39" i="29"/>
  <c r="CW39" i="29"/>
  <c r="CV39" i="29"/>
  <c r="ED39" i="29" s="1"/>
  <c r="CO39" i="29"/>
  <c r="CN39" i="29"/>
  <c r="CG39" i="29"/>
  <c r="CF39" i="29"/>
  <c r="BS39" i="29"/>
  <c r="BR39" i="29"/>
  <c r="BK39" i="29"/>
  <c r="BJ39" i="29"/>
  <c r="BA39" i="29"/>
  <c r="AZ39" i="29"/>
  <c r="AY39" i="29"/>
  <c r="AX39" i="29"/>
  <c r="AW39" i="29"/>
  <c r="AV39" i="29"/>
  <c r="AU39" i="29"/>
  <c r="AT39" i="29"/>
  <c r="AS39" i="29"/>
  <c r="AR39" i="29"/>
  <c r="AQ39" i="29"/>
  <c r="AP39" i="29"/>
  <c r="AO39" i="29"/>
  <c r="AN39" i="29"/>
  <c r="AM39" i="29"/>
  <c r="AL39" i="29"/>
  <c r="AK39" i="29"/>
  <c r="AJ39" i="29"/>
  <c r="AA39" i="29"/>
  <c r="Z39" i="29"/>
  <c r="W39" i="29"/>
  <c r="V39" i="29"/>
  <c r="C39" i="29"/>
  <c r="B39" i="29"/>
  <c r="DS38" i="29"/>
  <c r="DR38" i="29"/>
  <c r="DI38" i="29"/>
  <c r="DH38" i="29"/>
  <c r="CW38" i="29"/>
  <c r="CV38" i="29"/>
  <c r="CO38" i="29"/>
  <c r="CN38" i="29"/>
  <c r="CG38" i="29"/>
  <c r="CF38" i="29"/>
  <c r="BS38" i="29"/>
  <c r="BR38" i="29"/>
  <c r="BK38" i="29"/>
  <c r="BJ38" i="29"/>
  <c r="BA38" i="29"/>
  <c r="AZ38" i="29"/>
  <c r="AY38" i="29"/>
  <c r="AX38" i="29"/>
  <c r="AW38" i="29"/>
  <c r="AV38" i="29"/>
  <c r="AU38" i="29"/>
  <c r="AT38" i="29"/>
  <c r="AS38" i="29"/>
  <c r="AR38" i="29"/>
  <c r="AQ38" i="29"/>
  <c r="AP38" i="29"/>
  <c r="AO38" i="29"/>
  <c r="AN38" i="29"/>
  <c r="AM38" i="29"/>
  <c r="AL38" i="29"/>
  <c r="AK38" i="29"/>
  <c r="AJ38" i="29"/>
  <c r="AA38" i="29"/>
  <c r="Z38" i="29"/>
  <c r="W38" i="29"/>
  <c r="V38" i="29"/>
  <c r="C38" i="29"/>
  <c r="B38" i="29"/>
  <c r="DS37" i="29"/>
  <c r="DR37" i="29"/>
  <c r="ED37" i="29" s="1"/>
  <c r="DI37" i="29"/>
  <c r="EE37" i="29" s="1"/>
  <c r="DH37" i="29"/>
  <c r="CW37" i="29"/>
  <c r="CV37" i="29"/>
  <c r="CO37" i="29"/>
  <c r="CN37" i="29"/>
  <c r="CG37" i="29"/>
  <c r="CF37" i="29"/>
  <c r="BS37" i="29"/>
  <c r="BR37" i="29"/>
  <c r="BK37" i="29"/>
  <c r="BJ37" i="29"/>
  <c r="BA37" i="29"/>
  <c r="AZ37" i="29"/>
  <c r="AY37" i="29"/>
  <c r="AX37" i="29"/>
  <c r="AW37" i="29"/>
  <c r="AV37" i="29"/>
  <c r="AU37" i="29"/>
  <c r="AT37" i="29"/>
  <c r="AS37" i="29"/>
  <c r="AR37" i="29"/>
  <c r="AQ37" i="29"/>
  <c r="AP37" i="29"/>
  <c r="AO37" i="29"/>
  <c r="AN37" i="29"/>
  <c r="AM37" i="29"/>
  <c r="AL37" i="29"/>
  <c r="AK37" i="29"/>
  <c r="AJ37" i="29"/>
  <c r="AA37" i="29"/>
  <c r="Z37" i="29"/>
  <c r="W37" i="29"/>
  <c r="V37" i="29"/>
  <c r="C37" i="29"/>
  <c r="B37" i="29"/>
  <c r="DS36" i="29"/>
  <c r="DR36" i="29"/>
  <c r="DI36" i="29"/>
  <c r="DH36" i="29"/>
  <c r="CW36" i="29"/>
  <c r="EE36" i="29" s="1"/>
  <c r="CV36" i="29"/>
  <c r="CO36" i="29"/>
  <c r="CN36" i="29"/>
  <c r="CG36" i="29"/>
  <c r="CF36" i="29"/>
  <c r="BS36" i="29"/>
  <c r="BR36" i="29"/>
  <c r="BK36" i="29"/>
  <c r="BJ36" i="29"/>
  <c r="BA36" i="29"/>
  <c r="AZ36" i="29"/>
  <c r="AY36" i="29"/>
  <c r="AX36" i="29"/>
  <c r="AW36" i="29"/>
  <c r="AV36" i="29"/>
  <c r="AU36" i="29"/>
  <c r="AT36" i="29"/>
  <c r="AS36" i="29"/>
  <c r="AR36" i="29"/>
  <c r="AQ36" i="29"/>
  <c r="AP36" i="29"/>
  <c r="AO36" i="29"/>
  <c r="AN36" i="29"/>
  <c r="AM36" i="29"/>
  <c r="AL36" i="29"/>
  <c r="AK36" i="29"/>
  <c r="AJ36" i="29"/>
  <c r="AA36" i="29"/>
  <c r="Z36" i="29"/>
  <c r="W36" i="29"/>
  <c r="V36" i="29"/>
  <c r="C36" i="29"/>
  <c r="B36" i="29"/>
  <c r="DS35" i="29"/>
  <c r="DR35" i="29"/>
  <c r="DI35" i="29"/>
  <c r="DH35" i="29"/>
  <c r="CW35" i="29"/>
  <c r="CV35" i="29"/>
  <c r="ED35" i="29" s="1"/>
  <c r="CO35" i="29"/>
  <c r="CN35" i="29"/>
  <c r="CG35" i="29"/>
  <c r="CF35" i="29"/>
  <c r="BS35" i="29"/>
  <c r="BR35" i="29"/>
  <c r="BK35" i="29"/>
  <c r="BJ35" i="29"/>
  <c r="BA35" i="29"/>
  <c r="AZ35" i="29"/>
  <c r="AY35" i="29"/>
  <c r="AX35" i="29"/>
  <c r="AW35" i="29"/>
  <c r="AV35" i="29"/>
  <c r="AU35" i="29"/>
  <c r="AT35" i="29"/>
  <c r="AS35" i="29"/>
  <c r="AR35" i="29"/>
  <c r="AQ35" i="29"/>
  <c r="AP35" i="29"/>
  <c r="AO35" i="29"/>
  <c r="AN35" i="29"/>
  <c r="AM35" i="29"/>
  <c r="AL35" i="29"/>
  <c r="AK35" i="29"/>
  <c r="AJ35" i="29"/>
  <c r="AA35" i="29"/>
  <c r="Z35" i="29"/>
  <c r="W35" i="29"/>
  <c r="V35" i="29"/>
  <c r="C35" i="29"/>
  <c r="B35" i="29"/>
  <c r="DS34" i="29"/>
  <c r="DR34" i="29"/>
  <c r="DI34" i="29"/>
  <c r="DH34" i="29"/>
  <c r="CW34" i="29"/>
  <c r="CV34" i="29"/>
  <c r="CO34" i="29"/>
  <c r="CN34" i="29"/>
  <c r="CG34" i="29"/>
  <c r="CF34" i="29"/>
  <c r="BS34" i="29"/>
  <c r="BR34" i="29"/>
  <c r="BK34" i="29"/>
  <c r="BJ34" i="29"/>
  <c r="BA34" i="29"/>
  <c r="AZ34" i="29"/>
  <c r="AY34" i="29"/>
  <c r="AX34" i="29"/>
  <c r="AW34" i="29"/>
  <c r="AV34" i="29"/>
  <c r="AU34" i="29"/>
  <c r="AT34" i="29"/>
  <c r="AS34" i="29"/>
  <c r="AR34" i="29"/>
  <c r="AQ34" i="29"/>
  <c r="AP34" i="29"/>
  <c r="AO34" i="29"/>
  <c r="AN34" i="29"/>
  <c r="AM34" i="29"/>
  <c r="AL34" i="29"/>
  <c r="AK34" i="29"/>
  <c r="AJ34" i="29"/>
  <c r="AA34" i="29"/>
  <c r="Z34" i="29"/>
  <c r="W34" i="29"/>
  <c r="V34" i="29"/>
  <c r="C34" i="29"/>
  <c r="B34" i="29"/>
  <c r="DS33" i="29"/>
  <c r="DR33" i="29"/>
  <c r="DI33" i="29"/>
  <c r="DH33" i="29"/>
  <c r="CW33" i="29"/>
  <c r="CV33" i="29"/>
  <c r="CO33" i="29"/>
  <c r="CN33" i="29"/>
  <c r="CG33" i="29"/>
  <c r="CF33" i="29"/>
  <c r="BS33" i="29"/>
  <c r="BR33" i="29"/>
  <c r="BK33" i="29"/>
  <c r="BJ33" i="29"/>
  <c r="BA33" i="29"/>
  <c r="AZ33" i="29"/>
  <c r="AY33" i="29"/>
  <c r="AX33" i="29"/>
  <c r="AW33" i="29"/>
  <c r="AV33" i="29"/>
  <c r="AU33" i="29"/>
  <c r="AT33" i="29"/>
  <c r="AS33" i="29"/>
  <c r="AR33" i="29"/>
  <c r="AQ33" i="29"/>
  <c r="AP33" i="29"/>
  <c r="AO33" i="29"/>
  <c r="AN33" i="29"/>
  <c r="AM33" i="29"/>
  <c r="AL33" i="29"/>
  <c r="AK33" i="29"/>
  <c r="AJ33" i="29"/>
  <c r="AA33" i="29"/>
  <c r="Z33" i="29"/>
  <c r="W33" i="29"/>
  <c r="V33" i="29"/>
  <c r="C33" i="29"/>
  <c r="B33" i="29"/>
  <c r="DS32" i="29"/>
  <c r="DR32" i="29"/>
  <c r="DI32" i="29"/>
  <c r="DH32" i="29"/>
  <c r="DH6" i="29" s="1"/>
  <c r="CW32" i="29"/>
  <c r="CW6" i="29" s="1"/>
  <c r="CV32" i="29"/>
  <c r="CV6" i="29" s="1"/>
  <c r="CO32" i="29"/>
  <c r="CN32" i="29"/>
  <c r="CG32" i="29"/>
  <c r="CF32" i="29"/>
  <c r="BS32" i="29"/>
  <c r="BR32" i="29"/>
  <c r="BR6" i="29" s="1"/>
  <c r="BK32" i="29"/>
  <c r="BK6" i="29" s="1"/>
  <c r="BJ32" i="29"/>
  <c r="BJ6" i="29" s="1"/>
  <c r="BA32" i="29"/>
  <c r="BA6" i="29" s="1"/>
  <c r="AZ32" i="29"/>
  <c r="AY32" i="29"/>
  <c r="AX32" i="29"/>
  <c r="AW32" i="29"/>
  <c r="AV32" i="29"/>
  <c r="AV6" i="29" s="1"/>
  <c r="AU32" i="29"/>
  <c r="AU6" i="29" s="1"/>
  <c r="AT32" i="29"/>
  <c r="AT6" i="29" s="1"/>
  <c r="AS32" i="29"/>
  <c r="AS6" i="29" s="1"/>
  <c r="AR32" i="29"/>
  <c r="AQ32" i="29"/>
  <c r="AP32" i="29"/>
  <c r="AO32" i="29"/>
  <c r="AN32" i="29"/>
  <c r="AN6" i="29" s="1"/>
  <c r="AM32" i="29"/>
  <c r="AM6" i="29" s="1"/>
  <c r="AL32" i="29"/>
  <c r="AL6" i="29" s="1"/>
  <c r="AK32" i="29"/>
  <c r="AK6" i="29" s="1"/>
  <c r="AJ32" i="29"/>
  <c r="AA32" i="29"/>
  <c r="Z32" i="29"/>
  <c r="W32" i="29"/>
  <c r="V32" i="29"/>
  <c r="V6" i="29" s="1"/>
  <c r="C32" i="29"/>
  <c r="C6" i="29" s="1"/>
  <c r="B32" i="29"/>
  <c r="B6" i="29" s="1"/>
  <c r="DS31" i="29"/>
  <c r="DR31" i="29"/>
  <c r="DI31" i="29"/>
  <c r="DH31" i="29"/>
  <c r="CW31" i="29"/>
  <c r="CV31" i="29"/>
  <c r="CO31" i="29"/>
  <c r="CN31" i="29"/>
  <c r="CG31" i="29"/>
  <c r="CF31" i="29"/>
  <c r="BS31" i="29"/>
  <c r="BR31" i="29"/>
  <c r="BK31" i="29"/>
  <c r="BJ31" i="29"/>
  <c r="BA31" i="29"/>
  <c r="AZ31" i="29"/>
  <c r="AY31" i="29"/>
  <c r="AX31" i="29"/>
  <c r="AW31" i="29"/>
  <c r="AV31" i="29"/>
  <c r="AU31" i="29"/>
  <c r="AT31" i="29"/>
  <c r="AS31" i="29"/>
  <c r="AR31" i="29"/>
  <c r="AQ31" i="29"/>
  <c r="AP31" i="29"/>
  <c r="AO31" i="29"/>
  <c r="AN31" i="29"/>
  <c r="AM31" i="29"/>
  <c r="AL31" i="29"/>
  <c r="AK31" i="29"/>
  <c r="AI31" i="29" s="1"/>
  <c r="AJ31" i="29"/>
  <c r="AH31" i="29" s="1"/>
  <c r="ED31" i="29" s="1"/>
  <c r="AA31" i="29"/>
  <c r="Z31" i="29"/>
  <c r="W31" i="29"/>
  <c r="V31" i="29"/>
  <c r="C31" i="29"/>
  <c r="B31" i="29"/>
  <c r="DS30" i="29"/>
  <c r="DR30" i="29"/>
  <c r="DI30" i="29"/>
  <c r="DH30" i="29"/>
  <c r="CW30" i="29"/>
  <c r="CV30" i="29"/>
  <c r="CO30" i="29"/>
  <c r="CN30" i="29"/>
  <c r="CG30" i="29"/>
  <c r="CF30" i="29"/>
  <c r="BS30" i="29"/>
  <c r="BR30" i="29"/>
  <c r="BK30" i="29"/>
  <c r="BJ30" i="29"/>
  <c r="BA30" i="29"/>
  <c r="AZ30" i="29"/>
  <c r="AY30" i="29"/>
  <c r="AX30" i="29"/>
  <c r="AW30" i="29"/>
  <c r="AV30" i="29"/>
  <c r="AU30" i="29"/>
  <c r="AT30" i="29"/>
  <c r="AS30" i="29"/>
  <c r="AR30" i="29"/>
  <c r="AH30" i="29" s="1"/>
  <c r="AQ30" i="29"/>
  <c r="AP30" i="29"/>
  <c r="AO30" i="29"/>
  <c r="AN30" i="29"/>
  <c r="AM30" i="29"/>
  <c r="AL30" i="29"/>
  <c r="AK30" i="29"/>
  <c r="AJ30" i="29"/>
  <c r="AA30" i="29"/>
  <c r="Z30" i="29"/>
  <c r="W30" i="29"/>
  <c r="V30" i="29"/>
  <c r="C30" i="29"/>
  <c r="B30" i="29"/>
  <c r="DS29" i="29"/>
  <c r="DR29" i="29"/>
  <c r="DI29" i="29"/>
  <c r="DH29" i="29"/>
  <c r="CW29" i="29"/>
  <c r="CV29" i="29"/>
  <c r="CO29" i="29"/>
  <c r="CN29" i="29"/>
  <c r="CG29" i="29"/>
  <c r="CF29" i="29"/>
  <c r="BS29" i="29"/>
  <c r="BR29" i="29"/>
  <c r="BK29" i="29"/>
  <c r="BJ29" i="29"/>
  <c r="BA29" i="29"/>
  <c r="AZ29" i="29"/>
  <c r="AY29" i="29"/>
  <c r="AX29" i="29"/>
  <c r="AW29" i="29"/>
  <c r="AV29" i="29"/>
  <c r="AU29" i="29"/>
  <c r="AT29" i="29"/>
  <c r="AS29" i="29"/>
  <c r="AR29" i="29"/>
  <c r="AQ29" i="29"/>
  <c r="AI29" i="29" s="1"/>
  <c r="AP29" i="29"/>
  <c r="AO29" i="29"/>
  <c r="AN29" i="29"/>
  <c r="AM29" i="29"/>
  <c r="AL29" i="29"/>
  <c r="AK29" i="29"/>
  <c r="AJ29" i="29"/>
  <c r="AH29" i="29" s="1"/>
  <c r="AA29" i="29"/>
  <c r="Z29" i="29"/>
  <c r="W29" i="29"/>
  <c r="V29" i="29"/>
  <c r="C29" i="29"/>
  <c r="B29" i="29"/>
  <c r="DS28" i="29"/>
  <c r="DR28" i="29"/>
  <c r="DI28" i="29"/>
  <c r="DH28" i="29"/>
  <c r="CW28" i="29"/>
  <c r="CV28" i="29"/>
  <c r="CO28" i="29"/>
  <c r="CN28" i="29"/>
  <c r="CG28" i="29"/>
  <c r="CF28" i="29"/>
  <c r="BS28" i="29"/>
  <c r="BR28" i="29"/>
  <c r="BK28" i="29"/>
  <c r="BJ28" i="29"/>
  <c r="BA28" i="29"/>
  <c r="AZ28" i="29"/>
  <c r="AY28" i="29"/>
  <c r="AX28" i="29"/>
  <c r="AW28" i="29"/>
  <c r="AV28" i="29"/>
  <c r="AU28" i="29"/>
  <c r="AT28" i="29"/>
  <c r="AS28" i="29"/>
  <c r="AR28" i="29"/>
  <c r="AQ28" i="29"/>
  <c r="AP28" i="29"/>
  <c r="AO28" i="29"/>
  <c r="AN28" i="29"/>
  <c r="AM28" i="29"/>
  <c r="AL28" i="29"/>
  <c r="AK28" i="29"/>
  <c r="AJ28" i="29"/>
  <c r="AA28" i="29"/>
  <c r="Z28" i="29"/>
  <c r="W28" i="29"/>
  <c r="V28" i="29"/>
  <c r="C28" i="29"/>
  <c r="B28" i="29"/>
  <c r="DS27" i="29"/>
  <c r="DR27" i="29"/>
  <c r="DI27" i="29"/>
  <c r="DH27" i="29"/>
  <c r="CW27" i="29"/>
  <c r="CV27" i="29"/>
  <c r="CO27" i="29"/>
  <c r="CN27" i="29"/>
  <c r="CG27" i="29"/>
  <c r="CF27" i="29"/>
  <c r="BS27" i="29"/>
  <c r="BR27" i="29"/>
  <c r="BK27" i="29"/>
  <c r="BJ27" i="29"/>
  <c r="BA27" i="29"/>
  <c r="AZ27" i="29"/>
  <c r="AY27" i="29"/>
  <c r="AX27" i="29"/>
  <c r="AW27" i="29"/>
  <c r="AV27" i="29"/>
  <c r="AU27" i="29"/>
  <c r="AT27" i="29"/>
  <c r="AS27" i="29"/>
  <c r="AR27" i="29"/>
  <c r="AQ27" i="29"/>
  <c r="AP27" i="29"/>
  <c r="AO27" i="29"/>
  <c r="AN27" i="29"/>
  <c r="AM27" i="29"/>
  <c r="AL27" i="29"/>
  <c r="AK27" i="29"/>
  <c r="AJ27" i="29"/>
  <c r="AH27" i="29" s="1"/>
  <c r="ED27" i="29" s="1"/>
  <c r="AA27" i="29"/>
  <c r="Z27" i="29"/>
  <c r="W27" i="29"/>
  <c r="V27" i="29"/>
  <c r="C27" i="29"/>
  <c r="B27" i="29"/>
  <c r="EH26" i="29"/>
  <c r="DS26" i="29"/>
  <c r="DR26" i="29"/>
  <c r="DI26" i="29"/>
  <c r="DH26" i="29"/>
  <c r="CW26" i="29"/>
  <c r="CV26" i="29"/>
  <c r="CO26" i="29"/>
  <c r="CN26" i="29"/>
  <c r="CG26" i="29"/>
  <c r="CF26" i="29"/>
  <c r="BS26" i="29"/>
  <c r="BR26" i="29"/>
  <c r="BK26" i="29"/>
  <c r="BJ26" i="29"/>
  <c r="BA26" i="29"/>
  <c r="AZ26" i="29"/>
  <c r="AY26" i="29"/>
  <c r="AX26" i="29"/>
  <c r="AW26" i="29"/>
  <c r="AV26" i="29"/>
  <c r="AU26" i="29"/>
  <c r="AT26" i="29"/>
  <c r="AS26" i="29"/>
  <c r="AR26" i="29"/>
  <c r="AQ26" i="29"/>
  <c r="AP26" i="29"/>
  <c r="AO26" i="29"/>
  <c r="AN26" i="29"/>
  <c r="AM26" i="29"/>
  <c r="AL26" i="29"/>
  <c r="AK26" i="29"/>
  <c r="AJ26" i="29"/>
  <c r="AA26" i="29"/>
  <c r="Z26" i="29"/>
  <c r="W26" i="29"/>
  <c r="V26" i="29"/>
  <c r="C26" i="29"/>
  <c r="B26" i="29"/>
  <c r="DS25" i="29"/>
  <c r="DR25" i="29"/>
  <c r="DI25" i="29"/>
  <c r="DH25" i="29"/>
  <c r="CW25" i="29"/>
  <c r="CV25" i="29"/>
  <c r="CO25" i="29"/>
  <c r="CN25" i="29"/>
  <c r="CG25" i="29"/>
  <c r="CF25" i="29"/>
  <c r="BS25" i="29"/>
  <c r="BR25" i="29"/>
  <c r="BK25" i="29"/>
  <c r="BJ25" i="29"/>
  <c r="BA25" i="29"/>
  <c r="AZ25" i="29"/>
  <c r="AY25" i="29"/>
  <c r="AX25" i="29"/>
  <c r="AW25" i="29"/>
  <c r="AV25" i="29"/>
  <c r="AU25" i="29"/>
  <c r="AT25" i="29"/>
  <c r="AS25" i="29"/>
  <c r="AR25" i="29"/>
  <c r="AQ25" i="29"/>
  <c r="AP25" i="29"/>
  <c r="AO25" i="29"/>
  <c r="AN25" i="29"/>
  <c r="AM25" i="29"/>
  <c r="AL25" i="29"/>
  <c r="AK25" i="29"/>
  <c r="AJ25" i="29"/>
  <c r="AH25" i="29" s="1"/>
  <c r="AA25" i="29"/>
  <c r="Z25" i="29"/>
  <c r="W25" i="29"/>
  <c r="V25" i="29"/>
  <c r="C25" i="29"/>
  <c r="B25" i="29"/>
  <c r="DS24" i="29"/>
  <c r="DR24" i="29"/>
  <c r="DI24" i="29"/>
  <c r="DH24" i="29"/>
  <c r="CW24" i="29"/>
  <c r="CV24" i="29"/>
  <c r="CO24" i="29"/>
  <c r="CN24" i="29"/>
  <c r="CG24" i="29"/>
  <c r="CF24" i="29"/>
  <c r="BS24" i="29"/>
  <c r="BR24" i="29"/>
  <c r="BK24" i="29"/>
  <c r="BJ24" i="29"/>
  <c r="BA24" i="29"/>
  <c r="AZ24" i="29"/>
  <c r="AY24" i="29"/>
  <c r="AX24" i="29"/>
  <c r="AW24" i="29"/>
  <c r="AV24" i="29"/>
  <c r="AU24" i="29"/>
  <c r="AT24" i="29"/>
  <c r="AS24" i="29"/>
  <c r="AR24" i="29"/>
  <c r="AQ24" i="29"/>
  <c r="AP24" i="29"/>
  <c r="AO24" i="29"/>
  <c r="AN24" i="29"/>
  <c r="AM24" i="29"/>
  <c r="AL24" i="29"/>
  <c r="AH24" i="29" s="1"/>
  <c r="AK24" i="29"/>
  <c r="AI24" i="29" s="1"/>
  <c r="AJ24" i="29"/>
  <c r="AA24" i="29"/>
  <c r="Z24" i="29"/>
  <c r="W24" i="29"/>
  <c r="V24" i="29"/>
  <c r="C24" i="29"/>
  <c r="B24" i="29"/>
  <c r="DS23" i="29"/>
  <c r="DR23" i="29"/>
  <c r="DI23" i="29"/>
  <c r="DH23" i="29"/>
  <c r="CW23" i="29"/>
  <c r="CV23" i="29"/>
  <c r="CO23" i="29"/>
  <c r="CN23" i="29"/>
  <c r="CG23" i="29"/>
  <c r="CF23" i="29"/>
  <c r="BS23" i="29"/>
  <c r="BR23" i="29"/>
  <c r="BK23" i="29"/>
  <c r="BJ23" i="29"/>
  <c r="BA23" i="29"/>
  <c r="AZ23" i="29"/>
  <c r="AY23" i="29"/>
  <c r="AX23" i="29"/>
  <c r="AW23" i="29"/>
  <c r="AV23" i="29"/>
  <c r="AU23" i="29"/>
  <c r="AT23" i="29"/>
  <c r="AS23" i="29"/>
  <c r="AR23" i="29"/>
  <c r="AQ23" i="29"/>
  <c r="AP23" i="29"/>
  <c r="AO23" i="29"/>
  <c r="AN23" i="29"/>
  <c r="AM23" i="29"/>
  <c r="AL23" i="29"/>
  <c r="AK23" i="29"/>
  <c r="AJ23" i="29"/>
  <c r="AH23" i="29" s="1"/>
  <c r="ED23" i="29" s="1"/>
  <c r="AA23" i="29"/>
  <c r="Z23" i="29"/>
  <c r="W23" i="29"/>
  <c r="V23" i="29"/>
  <c r="C23" i="29"/>
  <c r="B23" i="29"/>
  <c r="DS22" i="29"/>
  <c r="DR22" i="29"/>
  <c r="DI22" i="29"/>
  <c r="DH22" i="29"/>
  <c r="CW22" i="29"/>
  <c r="CV22" i="29"/>
  <c r="CO22" i="29"/>
  <c r="CN22" i="29"/>
  <c r="CG22" i="29"/>
  <c r="CF22" i="29"/>
  <c r="BS22" i="29"/>
  <c r="BR22" i="29"/>
  <c r="BK22" i="29"/>
  <c r="BJ22" i="29"/>
  <c r="BA22" i="29"/>
  <c r="AZ22" i="29"/>
  <c r="AY22" i="29"/>
  <c r="AX22" i="29"/>
  <c r="AW22" i="29"/>
  <c r="AV22" i="29"/>
  <c r="AU22" i="29"/>
  <c r="AT22" i="29"/>
  <c r="AS22" i="29"/>
  <c r="AR22" i="29"/>
  <c r="AQ22" i="29"/>
  <c r="AP22" i="29"/>
  <c r="AH22" i="29" s="1"/>
  <c r="AO22" i="29"/>
  <c r="AN22" i="29"/>
  <c r="AM22" i="29"/>
  <c r="AL22" i="29"/>
  <c r="AK22" i="29"/>
  <c r="AJ22" i="29"/>
  <c r="AA22" i="29"/>
  <c r="Z22" i="29"/>
  <c r="W22" i="29"/>
  <c r="V22" i="29"/>
  <c r="C22" i="29"/>
  <c r="B22" i="29"/>
  <c r="DS21" i="29"/>
  <c r="DR21" i="29"/>
  <c r="DI21" i="29"/>
  <c r="DH21" i="29"/>
  <c r="CW21" i="29"/>
  <c r="CV21" i="29"/>
  <c r="CO21" i="29"/>
  <c r="CN21" i="29"/>
  <c r="CG21" i="29"/>
  <c r="CF21" i="29"/>
  <c r="BS21" i="29"/>
  <c r="BR21" i="29"/>
  <c r="BK21" i="29"/>
  <c r="BJ21" i="29"/>
  <c r="BA21" i="29"/>
  <c r="AZ21" i="29"/>
  <c r="AY21" i="29"/>
  <c r="AX21" i="29"/>
  <c r="AW21" i="29"/>
  <c r="AV21" i="29"/>
  <c r="AU21" i="29"/>
  <c r="AT21" i="29"/>
  <c r="AS21" i="29"/>
  <c r="AR21" i="29"/>
  <c r="AQ21" i="29"/>
  <c r="AP21" i="29"/>
  <c r="AO21" i="29"/>
  <c r="AN21" i="29"/>
  <c r="AM21" i="29"/>
  <c r="AL21" i="29"/>
  <c r="AK21" i="29"/>
  <c r="AJ21" i="29"/>
  <c r="AA21" i="29"/>
  <c r="Z21" i="29"/>
  <c r="W21" i="29"/>
  <c r="V21" i="29"/>
  <c r="C21" i="29"/>
  <c r="B21" i="29"/>
  <c r="DS20" i="29"/>
  <c r="DR20" i="29"/>
  <c r="DI20" i="29"/>
  <c r="DH20" i="29"/>
  <c r="CW20" i="29"/>
  <c r="CV20" i="29"/>
  <c r="CO20" i="29"/>
  <c r="CN20" i="29"/>
  <c r="CG20" i="29"/>
  <c r="CF20" i="29"/>
  <c r="BS20" i="29"/>
  <c r="BR20" i="29"/>
  <c r="BK20" i="29"/>
  <c r="BJ20" i="29"/>
  <c r="BA20" i="29"/>
  <c r="AZ20" i="29"/>
  <c r="AY20" i="29"/>
  <c r="AX20" i="29"/>
  <c r="AW20" i="29"/>
  <c r="AV20" i="29"/>
  <c r="AU20" i="29"/>
  <c r="AT20" i="29"/>
  <c r="AS20" i="29"/>
  <c r="AR20" i="29"/>
  <c r="AQ20" i="29"/>
  <c r="AP20" i="29"/>
  <c r="AO20" i="29"/>
  <c r="AN20" i="29"/>
  <c r="AM20" i="29"/>
  <c r="AL20" i="29"/>
  <c r="AK20" i="29"/>
  <c r="AJ20" i="29"/>
  <c r="AA20" i="29"/>
  <c r="Z20" i="29"/>
  <c r="W20" i="29"/>
  <c r="V20" i="29"/>
  <c r="C20" i="29"/>
  <c r="B20" i="29"/>
  <c r="DS19" i="29"/>
  <c r="DR19" i="29"/>
  <c r="DI19" i="29"/>
  <c r="DH19" i="29"/>
  <c r="CW19" i="29"/>
  <c r="CV19" i="29"/>
  <c r="CO19" i="29"/>
  <c r="CN19" i="29"/>
  <c r="CG19" i="29"/>
  <c r="CF19" i="29"/>
  <c r="BS19" i="29"/>
  <c r="BR19" i="29"/>
  <c r="BK19" i="29"/>
  <c r="BJ19" i="29"/>
  <c r="BA19" i="29"/>
  <c r="AZ19" i="29"/>
  <c r="AY19" i="29"/>
  <c r="AX19" i="29"/>
  <c r="AW19" i="29"/>
  <c r="AV19" i="29"/>
  <c r="AU19" i="29"/>
  <c r="AT19" i="29"/>
  <c r="AS19" i="29"/>
  <c r="AR19" i="29"/>
  <c r="AQ19" i="29"/>
  <c r="AP19" i="29"/>
  <c r="AO19" i="29"/>
  <c r="AN19" i="29"/>
  <c r="AM19" i="29"/>
  <c r="AL19" i="29"/>
  <c r="AK19" i="29"/>
  <c r="AJ19" i="29"/>
  <c r="AA19" i="29"/>
  <c r="Z19" i="29"/>
  <c r="W19" i="29"/>
  <c r="V19" i="29"/>
  <c r="C19" i="29"/>
  <c r="B19" i="29"/>
  <c r="DS18" i="29"/>
  <c r="DR18" i="29"/>
  <c r="DI18" i="29"/>
  <c r="DH18" i="29"/>
  <c r="CW18" i="29"/>
  <c r="CV18" i="29"/>
  <c r="CO18" i="29"/>
  <c r="CN18" i="29"/>
  <c r="CG18" i="29"/>
  <c r="CF18" i="29"/>
  <c r="BS18" i="29"/>
  <c r="BR18" i="29"/>
  <c r="BK18" i="29"/>
  <c r="BJ18" i="29"/>
  <c r="BA18" i="29"/>
  <c r="AZ18" i="29"/>
  <c r="AY18" i="29"/>
  <c r="AX18" i="29"/>
  <c r="AW18" i="29"/>
  <c r="AV18" i="29"/>
  <c r="AU18" i="29"/>
  <c r="AT18" i="29"/>
  <c r="AS18" i="29"/>
  <c r="AR18" i="29"/>
  <c r="AQ18" i="29"/>
  <c r="AP18" i="29"/>
  <c r="AO18" i="29"/>
  <c r="AN18" i="29"/>
  <c r="AM18" i="29"/>
  <c r="AL18" i="29"/>
  <c r="AK18" i="29"/>
  <c r="AJ18" i="29"/>
  <c r="AA18" i="29"/>
  <c r="Z18" i="29"/>
  <c r="W18" i="29"/>
  <c r="V18" i="29"/>
  <c r="C18" i="29"/>
  <c r="B18" i="29"/>
  <c r="DS17" i="29"/>
  <c r="DR17" i="29"/>
  <c r="ED17" i="29" s="1"/>
  <c r="DI17" i="29"/>
  <c r="DH17" i="29"/>
  <c r="CW17" i="29"/>
  <c r="CV17" i="29"/>
  <c r="CO17" i="29"/>
  <c r="CN17" i="29"/>
  <c r="CG17" i="29"/>
  <c r="CF17" i="29"/>
  <c r="BS17" i="29"/>
  <c r="BR17" i="29"/>
  <c r="BK17" i="29"/>
  <c r="BJ17" i="29"/>
  <c r="BA17" i="29"/>
  <c r="AZ17" i="29"/>
  <c r="AY17" i="29"/>
  <c r="AX17" i="29"/>
  <c r="AW17" i="29"/>
  <c r="AV17" i="29"/>
  <c r="AU17" i="29"/>
  <c r="AT17" i="29"/>
  <c r="AS17" i="29"/>
  <c r="AR17" i="29"/>
  <c r="AQ17" i="29"/>
  <c r="AP17" i="29"/>
  <c r="AO17" i="29"/>
  <c r="AN17" i="29"/>
  <c r="AH17" i="29" s="1"/>
  <c r="AM17" i="29"/>
  <c r="AL17" i="29"/>
  <c r="AK17" i="29"/>
  <c r="AJ17" i="29"/>
  <c r="AA17" i="29"/>
  <c r="Z17" i="29"/>
  <c r="W17" i="29"/>
  <c r="V17" i="29"/>
  <c r="C17" i="29"/>
  <c r="B17" i="29"/>
  <c r="DS16" i="29"/>
  <c r="DR16" i="29"/>
  <c r="DI16" i="29"/>
  <c r="EE16" i="29" s="1"/>
  <c r="DH16" i="29"/>
  <c r="CW16" i="29"/>
  <c r="CV16" i="29"/>
  <c r="CO16" i="29"/>
  <c r="CN16" i="29"/>
  <c r="CG16" i="29"/>
  <c r="CF16" i="29"/>
  <c r="BS16" i="29"/>
  <c r="BR16" i="29"/>
  <c r="BK16" i="29"/>
  <c r="BJ16" i="29"/>
  <c r="BA16" i="29"/>
  <c r="AZ16" i="29"/>
  <c r="AY16" i="29"/>
  <c r="AX16" i="29"/>
  <c r="AW16" i="29"/>
  <c r="AV16" i="29"/>
  <c r="AU16" i="29"/>
  <c r="AT16" i="29"/>
  <c r="AS16" i="29"/>
  <c r="AR16" i="29"/>
  <c r="AQ16" i="29"/>
  <c r="AP16" i="29"/>
  <c r="AO16" i="29"/>
  <c r="AN16" i="29"/>
  <c r="AM16" i="29"/>
  <c r="AI16" i="29" s="1"/>
  <c r="AL16" i="29"/>
  <c r="AK16" i="29"/>
  <c r="AJ16" i="29"/>
  <c r="AA16" i="29"/>
  <c r="Z16" i="29"/>
  <c r="W16" i="29"/>
  <c r="V16" i="29"/>
  <c r="C16" i="29"/>
  <c r="B16" i="29"/>
  <c r="DS15" i="29"/>
  <c r="DR15" i="29"/>
  <c r="DI15" i="29"/>
  <c r="DH15" i="29"/>
  <c r="CW15" i="29"/>
  <c r="CV15" i="29"/>
  <c r="CO15" i="29"/>
  <c r="CN15" i="29"/>
  <c r="CG15" i="29"/>
  <c r="CF15" i="29"/>
  <c r="BS15" i="29"/>
  <c r="BR15" i="29"/>
  <c r="BK15" i="29"/>
  <c r="BJ15" i="29"/>
  <c r="BA15" i="29"/>
  <c r="AZ15" i="29"/>
  <c r="AY15" i="29"/>
  <c r="AX15" i="29"/>
  <c r="AW15" i="29"/>
  <c r="AV15" i="29"/>
  <c r="AU15" i="29"/>
  <c r="AT15" i="29"/>
  <c r="AS15" i="29"/>
  <c r="AR15" i="29"/>
  <c r="AQ15" i="29"/>
  <c r="AP15" i="29"/>
  <c r="AO15" i="29"/>
  <c r="AN15" i="29"/>
  <c r="AM15" i="29"/>
  <c r="AI15" i="29" s="1"/>
  <c r="AL15" i="29"/>
  <c r="AK15" i="29"/>
  <c r="AJ15" i="29"/>
  <c r="AA15" i="29"/>
  <c r="Z15" i="29"/>
  <c r="W15" i="29"/>
  <c r="V15" i="29"/>
  <c r="C15" i="29"/>
  <c r="B15" i="29"/>
  <c r="DS14" i="29"/>
  <c r="DR14" i="29"/>
  <c r="DI14" i="29"/>
  <c r="DH14" i="29"/>
  <c r="CW14" i="29"/>
  <c r="CV14" i="29"/>
  <c r="CO14" i="29"/>
  <c r="CN14" i="29"/>
  <c r="CG14" i="29"/>
  <c r="CF14" i="29"/>
  <c r="BS14" i="29"/>
  <c r="BR14" i="29"/>
  <c r="BK14" i="29"/>
  <c r="BJ14" i="29"/>
  <c r="BA14" i="29"/>
  <c r="AZ14" i="29"/>
  <c r="AY14" i="29"/>
  <c r="AX14" i="29"/>
  <c r="AW14" i="29"/>
  <c r="AV14" i="29"/>
  <c r="AU14" i="29"/>
  <c r="AT14" i="29"/>
  <c r="AS14" i="29"/>
  <c r="AR14" i="29"/>
  <c r="AQ14" i="29"/>
  <c r="AP14" i="29"/>
  <c r="AO14" i="29"/>
  <c r="AN14" i="29"/>
  <c r="AM14" i="29"/>
  <c r="AL14" i="29"/>
  <c r="AK14" i="29"/>
  <c r="AI14" i="29" s="1"/>
  <c r="EE14" i="29" s="1"/>
  <c r="AJ14" i="29"/>
  <c r="AA14" i="29"/>
  <c r="Z14" i="29"/>
  <c r="W14" i="29"/>
  <c r="V14" i="29"/>
  <c r="C14" i="29"/>
  <c r="B14" i="29"/>
  <c r="DS13" i="29"/>
  <c r="DR13" i="29"/>
  <c r="DI13" i="29"/>
  <c r="DH13" i="29"/>
  <c r="CW13" i="29"/>
  <c r="CV13" i="29"/>
  <c r="CO13" i="29"/>
  <c r="CN13" i="29"/>
  <c r="CG13" i="29"/>
  <c r="CF13" i="29"/>
  <c r="BS13" i="29"/>
  <c r="BR13" i="29"/>
  <c r="BK13" i="29"/>
  <c r="BJ13" i="29"/>
  <c r="BA13" i="29"/>
  <c r="AZ13" i="29"/>
  <c r="AY13" i="29"/>
  <c r="AX13" i="29"/>
  <c r="AW13" i="29"/>
  <c r="AV13" i="29"/>
  <c r="AU13" i="29"/>
  <c r="AT13" i="29"/>
  <c r="AS13" i="29"/>
  <c r="AR13" i="29"/>
  <c r="AQ13" i="29"/>
  <c r="AP13" i="29"/>
  <c r="AO13" i="29"/>
  <c r="AN13" i="29"/>
  <c r="AM13" i="29"/>
  <c r="AL13" i="29"/>
  <c r="AK13" i="29"/>
  <c r="AJ13" i="29"/>
  <c r="AH13" i="29" s="1"/>
  <c r="ED13" i="29" s="1"/>
  <c r="AA13" i="29"/>
  <c r="Z13" i="29"/>
  <c r="W13" i="29"/>
  <c r="V13" i="29"/>
  <c r="C13" i="29"/>
  <c r="B13" i="29"/>
  <c r="DS12" i="29"/>
  <c r="DR12" i="29"/>
  <c r="DI12" i="29"/>
  <c r="DH12" i="29"/>
  <c r="CW12" i="29"/>
  <c r="CV12" i="29"/>
  <c r="CO12" i="29"/>
  <c r="CN12" i="29"/>
  <c r="CG12" i="29"/>
  <c r="CF12" i="29"/>
  <c r="BS12" i="29"/>
  <c r="BR12" i="29"/>
  <c r="BK12" i="29"/>
  <c r="BJ12" i="29"/>
  <c r="BA12" i="29"/>
  <c r="AZ12" i="29"/>
  <c r="AY12" i="29"/>
  <c r="AX12" i="29"/>
  <c r="AW12" i="29"/>
  <c r="AV12" i="29"/>
  <c r="AU12" i="29"/>
  <c r="AT12" i="29"/>
  <c r="AS12" i="29"/>
  <c r="AR12" i="29"/>
  <c r="AQ12" i="29"/>
  <c r="AP12" i="29"/>
  <c r="AH12" i="29" s="1"/>
  <c r="AO12" i="29"/>
  <c r="AN12" i="29"/>
  <c r="AM12" i="29"/>
  <c r="AL12" i="29"/>
  <c r="AK12" i="29"/>
  <c r="AJ12" i="29"/>
  <c r="AA12" i="29"/>
  <c r="Z12" i="29"/>
  <c r="W12" i="29"/>
  <c r="V12" i="29"/>
  <c r="C12" i="29"/>
  <c r="B12" i="29"/>
  <c r="DS11" i="29"/>
  <c r="DR11" i="29"/>
  <c r="DI11" i="29"/>
  <c r="DH11" i="29"/>
  <c r="CW11" i="29"/>
  <c r="CV11" i="29"/>
  <c r="CO11" i="29"/>
  <c r="CN11" i="29"/>
  <c r="CG11" i="29"/>
  <c r="CF11" i="29"/>
  <c r="BS11" i="29"/>
  <c r="BR11" i="29"/>
  <c r="BK11" i="29"/>
  <c r="BJ11" i="29"/>
  <c r="BA11" i="29"/>
  <c r="AZ11" i="29"/>
  <c r="AY11" i="29"/>
  <c r="AX11" i="29"/>
  <c r="AW11" i="29"/>
  <c r="AV11" i="29"/>
  <c r="AU11" i="29"/>
  <c r="AT11" i="29"/>
  <c r="AS11" i="29"/>
  <c r="AR11" i="29"/>
  <c r="AQ11" i="29"/>
  <c r="AP11" i="29"/>
  <c r="AO11" i="29"/>
  <c r="AN11" i="29"/>
  <c r="AM11" i="29"/>
  <c r="AL11" i="29"/>
  <c r="AK11" i="29"/>
  <c r="AJ11" i="29"/>
  <c r="AA11" i="29"/>
  <c r="Z11" i="29"/>
  <c r="W11" i="29"/>
  <c r="V11" i="29"/>
  <c r="C11" i="29"/>
  <c r="B11" i="29"/>
  <c r="DS10" i="29"/>
  <c r="DR10" i="29"/>
  <c r="DI10" i="29"/>
  <c r="DH10" i="29"/>
  <c r="CW10" i="29"/>
  <c r="CV10" i="29"/>
  <c r="CO10" i="29"/>
  <c r="CN10" i="29"/>
  <c r="CG10" i="29"/>
  <c r="CF10" i="29"/>
  <c r="BS10" i="29"/>
  <c r="BR10" i="29"/>
  <c r="BK10" i="29"/>
  <c r="BJ10" i="29"/>
  <c r="BA10" i="29"/>
  <c r="AZ10" i="29"/>
  <c r="AY10" i="29"/>
  <c r="AX10" i="29"/>
  <c r="AW10" i="29"/>
  <c r="AV10" i="29"/>
  <c r="AU10" i="29"/>
  <c r="AT10" i="29"/>
  <c r="AS10" i="29"/>
  <c r="AR10" i="29"/>
  <c r="AQ10" i="29"/>
  <c r="AP10" i="29"/>
  <c r="AO10" i="29"/>
  <c r="AN10" i="29"/>
  <c r="AM10" i="29"/>
  <c r="AL10" i="29"/>
  <c r="AK10" i="29"/>
  <c r="AI10" i="29" s="1"/>
  <c r="AJ10" i="29"/>
  <c r="AA10" i="29"/>
  <c r="Z10" i="29"/>
  <c r="W10" i="29"/>
  <c r="V10" i="29"/>
  <c r="C10" i="29"/>
  <c r="B10" i="29"/>
  <c r="DS9" i="29"/>
  <c r="DR9" i="29"/>
  <c r="DI9" i="29"/>
  <c r="DH9" i="29"/>
  <c r="CW9" i="29"/>
  <c r="CV9" i="29"/>
  <c r="CO9" i="29"/>
  <c r="CN9" i="29"/>
  <c r="CG9" i="29"/>
  <c r="CF9" i="29"/>
  <c r="BS9" i="29"/>
  <c r="BR9" i="29"/>
  <c r="BK9" i="29"/>
  <c r="BJ9" i="29"/>
  <c r="BA9" i="29"/>
  <c r="AZ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H9" i="29"/>
  <c r="ED9" i="29" s="1"/>
  <c r="AA9" i="29"/>
  <c r="Z9" i="29"/>
  <c r="W9" i="29"/>
  <c r="V9" i="29"/>
  <c r="C9" i="29"/>
  <c r="B9" i="29"/>
  <c r="DS8" i="29"/>
  <c r="DR8" i="29"/>
  <c r="DI8" i="29"/>
  <c r="DH8" i="29"/>
  <c r="CW8" i="29"/>
  <c r="CV8" i="29"/>
  <c r="CO8" i="29"/>
  <c r="CN8" i="29"/>
  <c r="CG8" i="29"/>
  <c r="CF8" i="29"/>
  <c r="BS8" i="29"/>
  <c r="BR8" i="29"/>
  <c r="BK8" i="29"/>
  <c r="BJ8" i="29"/>
  <c r="BA8" i="29"/>
  <c r="AZ8" i="29"/>
  <c r="AY8" i="29"/>
  <c r="AX8" i="29"/>
  <c r="AW8" i="29"/>
  <c r="AV8" i="29"/>
  <c r="AU8" i="29"/>
  <c r="AT8" i="29"/>
  <c r="AS8" i="29"/>
  <c r="AR8" i="29"/>
  <c r="AQ8" i="29"/>
  <c r="AI8" i="29" s="1"/>
  <c r="EE8" i="29" s="1"/>
  <c r="AP8" i="29"/>
  <c r="AO8" i="29"/>
  <c r="AN8" i="29"/>
  <c r="AM8" i="29"/>
  <c r="AL8" i="29"/>
  <c r="AK8" i="29"/>
  <c r="AJ8" i="29"/>
  <c r="AA8" i="29"/>
  <c r="Z8" i="29"/>
  <c r="W8" i="29"/>
  <c r="V8" i="29"/>
  <c r="C8" i="29"/>
  <c r="B8" i="29"/>
  <c r="DS7" i="29"/>
  <c r="DR7" i="29"/>
  <c r="DI7" i="29"/>
  <c r="DH7" i="29"/>
  <c r="CW7" i="29"/>
  <c r="CV7" i="29"/>
  <c r="CO7" i="29"/>
  <c r="CN7" i="29"/>
  <c r="CG7" i="29"/>
  <c r="CF7" i="29"/>
  <c r="BS7" i="29"/>
  <c r="BR7" i="29"/>
  <c r="BK7" i="29"/>
  <c r="BJ7" i="29"/>
  <c r="BA7" i="29"/>
  <c r="AZ7" i="29"/>
  <c r="AY7" i="29"/>
  <c r="AX7" i="29"/>
  <c r="AW7" i="29"/>
  <c r="AV7" i="29"/>
  <c r="AU7" i="29"/>
  <c r="AT7" i="29"/>
  <c r="AS7" i="29"/>
  <c r="AR7" i="29"/>
  <c r="AQ7" i="29"/>
  <c r="AP7" i="29"/>
  <c r="AO7" i="29"/>
  <c r="AN7" i="29"/>
  <c r="AM7" i="29"/>
  <c r="AL7" i="29"/>
  <c r="AK7" i="29"/>
  <c r="AJ7" i="29"/>
  <c r="AA7" i="29"/>
  <c r="Z7" i="29"/>
  <c r="W7" i="29"/>
  <c r="V7" i="29"/>
  <c r="C7" i="29"/>
  <c r="B7" i="29"/>
  <c r="EE51" i="29"/>
  <c r="EE58" i="29"/>
  <c r="ED34" i="29"/>
  <c r="EE46" i="29"/>
  <c r="Q63" i="28"/>
  <c r="D70" i="28"/>
  <c r="E70" i="28"/>
  <c r="F70" i="28"/>
  <c r="G70" i="28"/>
  <c r="H70" i="28"/>
  <c r="I70" i="28"/>
  <c r="K70" i="28"/>
  <c r="L70" i="28"/>
  <c r="M70" i="28"/>
  <c r="N70" i="28"/>
  <c r="O70" i="28"/>
  <c r="P70" i="28"/>
  <c r="S70" i="28"/>
  <c r="T70" i="28"/>
  <c r="U70" i="28"/>
  <c r="V70" i="28"/>
  <c r="W70" i="28"/>
  <c r="X70" i="28"/>
  <c r="Z70" i="28"/>
  <c r="AA70" i="28"/>
  <c r="AB70" i="28"/>
  <c r="AC70" i="28"/>
  <c r="AD70" i="28"/>
  <c r="AE70" i="28"/>
  <c r="B70" i="28"/>
  <c r="AF69" i="28"/>
  <c r="Y69" i="28"/>
  <c r="R69" i="28"/>
  <c r="Q69" i="28"/>
  <c r="J69" i="28"/>
  <c r="C69" i="28"/>
  <c r="AF68" i="28"/>
  <c r="Y68" i="28"/>
  <c r="R68" i="28"/>
  <c r="Q68" i="28"/>
  <c r="J68" i="28"/>
  <c r="C68" i="28"/>
  <c r="AF67" i="28"/>
  <c r="Y67" i="28"/>
  <c r="R67" i="28"/>
  <c r="Q67" i="28"/>
  <c r="J67" i="28"/>
  <c r="C67" i="28"/>
  <c r="AF66" i="28"/>
  <c r="Y66" i="28"/>
  <c r="R66" i="28"/>
  <c r="Q66" i="28"/>
  <c r="J66" i="28"/>
  <c r="C66" i="28"/>
  <c r="AF65" i="28"/>
  <c r="Y65" i="28"/>
  <c r="R65" i="28"/>
  <c r="Q65" i="28"/>
  <c r="J65" i="28"/>
  <c r="C65" i="28"/>
  <c r="AF64" i="28"/>
  <c r="Y64" i="28"/>
  <c r="R64" i="28"/>
  <c r="Q64" i="28"/>
  <c r="J64" i="28"/>
  <c r="C64" i="28"/>
  <c r="AF63" i="28"/>
  <c r="Y63" i="28"/>
  <c r="R63" i="28"/>
  <c r="J63" i="28"/>
  <c r="C63" i="28"/>
  <c r="AF62" i="28"/>
  <c r="Y62" i="28"/>
  <c r="R62" i="28"/>
  <c r="Q62" i="28"/>
  <c r="J62" i="28"/>
  <c r="C62" i="28"/>
  <c r="AF61" i="28"/>
  <c r="Y61" i="28"/>
  <c r="R61" i="28"/>
  <c r="Q61" i="28"/>
  <c r="J61" i="28"/>
  <c r="C61" i="28"/>
  <c r="AF60" i="28"/>
  <c r="Y60" i="28"/>
  <c r="R60" i="28"/>
  <c r="Q60" i="28"/>
  <c r="J60" i="28"/>
  <c r="C60" i="28"/>
  <c r="AF59" i="28"/>
  <c r="Y59" i="28"/>
  <c r="R59" i="28"/>
  <c r="Q59" i="28"/>
  <c r="J59" i="28"/>
  <c r="C59" i="28"/>
  <c r="AF58" i="28"/>
  <c r="Y58" i="28"/>
  <c r="R58" i="28"/>
  <c r="Q58" i="28"/>
  <c r="J58" i="28"/>
  <c r="C58" i="28"/>
  <c r="AF57" i="28"/>
  <c r="Y57" i="28"/>
  <c r="R57" i="28"/>
  <c r="Q57" i="28"/>
  <c r="J57" i="28"/>
  <c r="C57" i="28"/>
  <c r="AF56" i="28"/>
  <c r="Y56" i="28"/>
  <c r="R56" i="28"/>
  <c r="Q56" i="28"/>
  <c r="J56" i="28"/>
  <c r="C56" i="28"/>
  <c r="AF55" i="28"/>
  <c r="Y55" i="28"/>
  <c r="R55" i="28"/>
  <c r="Q55" i="28"/>
  <c r="J55" i="28"/>
  <c r="C55" i="28"/>
  <c r="AF54" i="28"/>
  <c r="Y54" i="28"/>
  <c r="R54" i="28"/>
  <c r="Q54" i="28"/>
  <c r="J54" i="28"/>
  <c r="C54" i="28"/>
  <c r="AF53" i="28"/>
  <c r="Y53" i="28"/>
  <c r="R53" i="28"/>
  <c r="Q53" i="28"/>
  <c r="J53" i="28"/>
  <c r="C53" i="28"/>
  <c r="AF52" i="28"/>
  <c r="Y52" i="28"/>
  <c r="R52" i="28"/>
  <c r="Q52" i="28"/>
  <c r="J52" i="28"/>
  <c r="C52" i="28"/>
  <c r="AF51" i="28"/>
  <c r="Y51" i="28"/>
  <c r="R51" i="28"/>
  <c r="Q51" i="28"/>
  <c r="J51" i="28"/>
  <c r="C51" i="28"/>
  <c r="AF50" i="28"/>
  <c r="Y50" i="28"/>
  <c r="R50" i="28"/>
  <c r="Q50" i="28"/>
  <c r="J50" i="28"/>
  <c r="C50" i="28"/>
  <c r="AF49" i="28"/>
  <c r="Y49" i="28"/>
  <c r="R49" i="28"/>
  <c r="Q49" i="28"/>
  <c r="J49" i="28"/>
  <c r="C49" i="28"/>
  <c r="AF48" i="28"/>
  <c r="Y48" i="28"/>
  <c r="R48" i="28"/>
  <c r="Q48" i="28"/>
  <c r="J48" i="28"/>
  <c r="C48" i="28"/>
  <c r="AF47" i="28"/>
  <c r="Y47" i="28"/>
  <c r="R47" i="28"/>
  <c r="Q47" i="28"/>
  <c r="J47" i="28"/>
  <c r="C47" i="28"/>
  <c r="AF46" i="28"/>
  <c r="Y46" i="28"/>
  <c r="R46" i="28"/>
  <c r="Q46" i="28"/>
  <c r="J46" i="28"/>
  <c r="C46" i="28"/>
  <c r="AF45" i="28"/>
  <c r="Y45" i="28"/>
  <c r="R45" i="28"/>
  <c r="Q45" i="28"/>
  <c r="J45" i="28"/>
  <c r="C45" i="28"/>
  <c r="AF44" i="28"/>
  <c r="Y44" i="28"/>
  <c r="R44" i="28"/>
  <c r="Q44" i="28"/>
  <c r="J44" i="28"/>
  <c r="C44" i="28"/>
  <c r="AF43" i="28"/>
  <c r="Y43" i="28"/>
  <c r="R43" i="28"/>
  <c r="Q43" i="28"/>
  <c r="J43" i="28"/>
  <c r="C43" i="28"/>
  <c r="AF42" i="28"/>
  <c r="Y42" i="28"/>
  <c r="R42" i="28"/>
  <c r="Q42" i="28"/>
  <c r="J42" i="28"/>
  <c r="C42" i="28"/>
  <c r="AF41" i="28"/>
  <c r="Y41" i="28"/>
  <c r="R41" i="28"/>
  <c r="Q41" i="28"/>
  <c r="J41" i="28"/>
  <c r="C41" i="28"/>
  <c r="AF40" i="28"/>
  <c r="Y40" i="28"/>
  <c r="R40" i="28"/>
  <c r="Q40" i="28"/>
  <c r="J40" i="28"/>
  <c r="C40" i="28"/>
  <c r="AF39" i="28"/>
  <c r="Y39" i="28"/>
  <c r="R39" i="28"/>
  <c r="Q39" i="28"/>
  <c r="J39" i="28"/>
  <c r="C39" i="28"/>
  <c r="AF38" i="28"/>
  <c r="Y38" i="28"/>
  <c r="R38" i="28"/>
  <c r="Q38" i="28"/>
  <c r="J38" i="28"/>
  <c r="C38" i="28"/>
  <c r="AF37" i="28"/>
  <c r="Y37" i="28"/>
  <c r="R37" i="28"/>
  <c r="Q37" i="28"/>
  <c r="J37" i="28"/>
  <c r="C37" i="28"/>
  <c r="AF36" i="28"/>
  <c r="Y36" i="28"/>
  <c r="R36" i="28"/>
  <c r="Q36" i="28"/>
  <c r="J36" i="28"/>
  <c r="C36" i="28"/>
  <c r="AF35" i="28"/>
  <c r="Y35" i="28"/>
  <c r="R35" i="28"/>
  <c r="Q35" i="28"/>
  <c r="J35" i="28"/>
  <c r="C35" i="28"/>
  <c r="AF34" i="28"/>
  <c r="AF70" i="28" s="1"/>
  <c r="Y34" i="28"/>
  <c r="R34" i="28"/>
  <c r="R70" i="28" s="1"/>
  <c r="Q34" i="28"/>
  <c r="Q70" i="28" s="1"/>
  <c r="J34" i="28"/>
  <c r="J70" i="28" s="1"/>
  <c r="C34" i="28"/>
  <c r="AF33" i="28"/>
  <c r="Y33" i="28"/>
  <c r="R33" i="28"/>
  <c r="Q33" i="28"/>
  <c r="J33" i="28"/>
  <c r="C33" i="28"/>
  <c r="AF32" i="28"/>
  <c r="Y32" i="28"/>
  <c r="R32" i="28"/>
  <c r="Q32" i="28"/>
  <c r="J32" i="28"/>
  <c r="C32" i="28"/>
  <c r="AF31" i="28"/>
  <c r="Y31" i="28"/>
  <c r="R31" i="28"/>
  <c r="Q31" i="28"/>
  <c r="J31" i="28"/>
  <c r="C31" i="28"/>
  <c r="AF30" i="28"/>
  <c r="Y30" i="28"/>
  <c r="R30" i="28"/>
  <c r="Q30" i="28"/>
  <c r="J30" i="28"/>
  <c r="C30" i="28"/>
  <c r="AF29" i="28"/>
  <c r="Y29" i="28"/>
  <c r="R29" i="28"/>
  <c r="Q29" i="28"/>
  <c r="J29" i="28"/>
  <c r="C29" i="28"/>
  <c r="AF28" i="28"/>
  <c r="Y28" i="28"/>
  <c r="R28" i="28"/>
  <c r="Q28" i="28"/>
  <c r="J28" i="28"/>
  <c r="C28" i="28"/>
  <c r="AF27" i="28"/>
  <c r="Y27" i="28"/>
  <c r="R27" i="28"/>
  <c r="Q27" i="28"/>
  <c r="J27" i="28"/>
  <c r="C27" i="28"/>
  <c r="AF26" i="28"/>
  <c r="Y26" i="28"/>
  <c r="R26" i="28"/>
  <c r="Q26" i="28"/>
  <c r="J26" i="28"/>
  <c r="C26" i="28"/>
  <c r="AF25" i="28"/>
  <c r="Y25" i="28"/>
  <c r="R25" i="28"/>
  <c r="Q25" i="28"/>
  <c r="J25" i="28"/>
  <c r="C25" i="28"/>
  <c r="AF24" i="28"/>
  <c r="Y24" i="28"/>
  <c r="R24" i="28"/>
  <c r="Q24" i="28"/>
  <c r="J24" i="28"/>
  <c r="C24" i="28"/>
  <c r="AF23" i="28"/>
  <c r="Y23" i="28"/>
  <c r="R23" i="28"/>
  <c r="Q23" i="28"/>
  <c r="J23" i="28"/>
  <c r="C23" i="28"/>
  <c r="AF22" i="28"/>
  <c r="Y22" i="28"/>
  <c r="R22" i="28"/>
  <c r="Q22" i="28"/>
  <c r="J22" i="28"/>
  <c r="C22" i="28"/>
  <c r="AF21" i="28"/>
  <c r="Y21" i="28"/>
  <c r="R21" i="28"/>
  <c r="Q21" i="28"/>
  <c r="J21" i="28"/>
  <c r="C21" i="28"/>
  <c r="AF20" i="28"/>
  <c r="Y20" i="28"/>
  <c r="R20" i="28"/>
  <c r="Q20" i="28"/>
  <c r="J20" i="28"/>
  <c r="C20" i="28"/>
  <c r="AF19" i="28"/>
  <c r="Y19" i="28"/>
  <c r="R19" i="28"/>
  <c r="Q19" i="28"/>
  <c r="J19" i="28"/>
  <c r="C19" i="28"/>
  <c r="AF18" i="28"/>
  <c r="Y18" i="28"/>
  <c r="R18" i="28"/>
  <c r="Q18" i="28"/>
  <c r="J18" i="28"/>
  <c r="C18" i="28"/>
  <c r="AF17" i="28"/>
  <c r="Y17" i="28"/>
  <c r="R17" i="28"/>
  <c r="Q17" i="28"/>
  <c r="J17" i="28"/>
  <c r="C17" i="28"/>
  <c r="AF16" i="28"/>
  <c r="Y16" i="28"/>
  <c r="R16" i="28"/>
  <c r="Q16" i="28"/>
  <c r="J16" i="28"/>
  <c r="C16" i="28"/>
  <c r="AF15" i="28"/>
  <c r="Y15" i="28"/>
  <c r="R15" i="28"/>
  <c r="Q15" i="28"/>
  <c r="J15" i="28"/>
  <c r="C15" i="28"/>
  <c r="AF14" i="28"/>
  <c r="Y14" i="28"/>
  <c r="R14" i="28"/>
  <c r="Q14" i="28"/>
  <c r="J14" i="28"/>
  <c r="C14" i="28"/>
  <c r="AF13" i="28"/>
  <c r="Y13" i="28"/>
  <c r="R13" i="28"/>
  <c r="Q13" i="28"/>
  <c r="J13" i="28"/>
  <c r="C13" i="28"/>
  <c r="AF12" i="28"/>
  <c r="Y12" i="28"/>
  <c r="R12" i="28"/>
  <c r="Q12" i="28"/>
  <c r="J12" i="28"/>
  <c r="C12" i="28"/>
  <c r="AF11" i="28"/>
  <c r="Y11" i="28"/>
  <c r="R11" i="28"/>
  <c r="Q11" i="28"/>
  <c r="J11" i="28"/>
  <c r="C11" i="28"/>
  <c r="AF10" i="28"/>
  <c r="Y10" i="28"/>
  <c r="R10" i="28"/>
  <c r="Q10" i="28"/>
  <c r="J10" i="28"/>
  <c r="C10" i="28"/>
  <c r="AF9" i="28"/>
  <c r="Y9" i="28"/>
  <c r="R9" i="28"/>
  <c r="Q9" i="28"/>
  <c r="J9" i="28"/>
  <c r="C9" i="28"/>
  <c r="T8" i="28"/>
  <c r="U8" i="28" s="1"/>
  <c r="V8" i="28" s="1"/>
  <c r="W8" i="28" s="1"/>
  <c r="X8" i="28" s="1"/>
  <c r="Y8" i="28" s="1"/>
  <c r="Z8" i="28" s="1"/>
  <c r="AA8" i="28" s="1"/>
  <c r="AB8" i="28" s="1"/>
  <c r="AC8" i="28" s="1"/>
  <c r="AD8" i="28" s="1"/>
  <c r="AE8" i="28" s="1"/>
  <c r="AF8" i="28" s="1"/>
  <c r="D8" i="28"/>
  <c r="E8" i="28" s="1"/>
  <c r="F8" i="28" s="1"/>
  <c r="G8" i="28" s="1"/>
  <c r="H8" i="28" s="1"/>
  <c r="I8" i="28" s="1"/>
  <c r="J8" i="28" s="1"/>
  <c r="K8" i="28" s="1"/>
  <c r="L8" i="28" s="1"/>
  <c r="M8" i="28" s="1"/>
  <c r="N8" i="28" s="1"/>
  <c r="O8" i="28" s="1"/>
  <c r="P8" i="28" s="1"/>
  <c r="Q8" i="28" s="1"/>
  <c r="B6" i="27"/>
  <c r="DZ11" i="27"/>
  <c r="EA11" i="27"/>
  <c r="DU12" i="27"/>
  <c r="DT12" i="27"/>
  <c r="DM12" i="27"/>
  <c r="DL12" i="27"/>
  <c r="CQ12" i="27"/>
  <c r="CP12" i="27"/>
  <c r="DU11" i="27"/>
  <c r="DT11" i="27"/>
  <c r="DM11" i="27"/>
  <c r="DL11" i="27"/>
  <c r="CQ11" i="27"/>
  <c r="CQ6" i="27" s="1"/>
  <c r="CP11" i="27"/>
  <c r="DU10" i="27"/>
  <c r="DT10" i="27"/>
  <c r="DM10" i="27"/>
  <c r="DL10" i="27"/>
  <c r="CQ10" i="27"/>
  <c r="CP10" i="27"/>
  <c r="CP6" i="27" s="1"/>
  <c r="DU9" i="27"/>
  <c r="DU6" i="27" s="1"/>
  <c r="DT9" i="27"/>
  <c r="DM9" i="27"/>
  <c r="DL9" i="27"/>
  <c r="DU8" i="27"/>
  <c r="DT8" i="27"/>
  <c r="DM8" i="27"/>
  <c r="DL8" i="27"/>
  <c r="BH6" i="27"/>
  <c r="EA6" i="27"/>
  <c r="DU7" i="27"/>
  <c r="DT7" i="27"/>
  <c r="DM7" i="27"/>
  <c r="DL7" i="27"/>
  <c r="BP6" i="27"/>
  <c r="EE6" i="27"/>
  <c r="ED6" i="27"/>
  <c r="EC6" i="27"/>
  <c r="EB6" i="27"/>
  <c r="DY6" i="27"/>
  <c r="DX6" i="27"/>
  <c r="DW6" i="27"/>
  <c r="DV6" i="27"/>
  <c r="DS6" i="27"/>
  <c r="DR6" i="27"/>
  <c r="DQ6" i="27"/>
  <c r="DP6" i="27"/>
  <c r="DO6" i="27"/>
  <c r="DN6" i="27"/>
  <c r="DK6" i="27"/>
  <c r="DJ6" i="27"/>
  <c r="DI6" i="27"/>
  <c r="DH6" i="27"/>
  <c r="DG6" i="27"/>
  <c r="DF6" i="27"/>
  <c r="DE6" i="27"/>
  <c r="DD6" i="27"/>
  <c r="DC6" i="27"/>
  <c r="DB6" i="27"/>
  <c r="DA6" i="27"/>
  <c r="CZ6" i="27"/>
  <c r="CY6" i="27"/>
  <c r="CX6" i="27"/>
  <c r="CW6" i="27"/>
  <c r="CV6" i="27"/>
  <c r="CU6" i="27"/>
  <c r="CT6" i="27"/>
  <c r="CS6" i="27"/>
  <c r="CR6" i="27"/>
  <c r="CO6" i="27"/>
  <c r="CN6" i="27"/>
  <c r="CM6" i="27"/>
  <c r="CL6" i="27"/>
  <c r="CK6" i="27"/>
  <c r="CJ6" i="27"/>
  <c r="CI6" i="27"/>
  <c r="CH6" i="27"/>
  <c r="CG6" i="27"/>
  <c r="CF6" i="27"/>
  <c r="CE6" i="27"/>
  <c r="CD6" i="27"/>
  <c r="CC6" i="27"/>
  <c r="CB6" i="27"/>
  <c r="CA6" i="27"/>
  <c r="BZ6" i="27"/>
  <c r="BY6" i="27"/>
  <c r="BX6" i="27"/>
  <c r="BW6" i="27"/>
  <c r="BV6" i="27"/>
  <c r="BU6" i="27"/>
  <c r="BT6" i="27"/>
  <c r="BS6" i="27"/>
  <c r="BR6" i="27"/>
  <c r="BQ6" i="27"/>
  <c r="BO6" i="27"/>
  <c r="BN6" i="27"/>
  <c r="BM6" i="27"/>
  <c r="BL6" i="27"/>
  <c r="BK6" i="27"/>
  <c r="BJ6" i="27"/>
  <c r="BI6" i="27"/>
  <c r="BG6" i="27"/>
  <c r="BF6" i="27"/>
  <c r="BE6" i="27"/>
  <c r="BD6" i="27"/>
  <c r="BC6" i="27"/>
  <c r="BB6" i="27"/>
  <c r="BA6" i="27"/>
  <c r="AZ6" i="27"/>
  <c r="AY6" i="27"/>
  <c r="AX6" i="27"/>
  <c r="AW6" i="27"/>
  <c r="AV6" i="27"/>
  <c r="AU6" i="27"/>
  <c r="AT6" i="27"/>
  <c r="AS6" i="27"/>
  <c r="AR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AE16" i="26"/>
  <c r="AD16" i="26"/>
  <c r="AC16" i="26"/>
  <c r="AA16" i="26"/>
  <c r="Z16" i="26"/>
  <c r="X16" i="26"/>
  <c r="W16" i="26"/>
  <c r="V16" i="26"/>
  <c r="U16" i="26"/>
  <c r="T16" i="26"/>
  <c r="S16" i="26"/>
  <c r="P16" i="26"/>
  <c r="O16" i="26"/>
  <c r="N16" i="26"/>
  <c r="M16" i="26"/>
  <c r="L16" i="26"/>
  <c r="K16" i="26"/>
  <c r="I16" i="26"/>
  <c r="H16" i="26"/>
  <c r="G16" i="26"/>
  <c r="F16" i="26"/>
  <c r="E16" i="26"/>
  <c r="D16" i="26"/>
  <c r="B16" i="26"/>
  <c r="R16" i="26"/>
  <c r="Q16" i="26"/>
  <c r="AB16" i="26"/>
  <c r="Y16" i="26"/>
  <c r="J16" i="26"/>
  <c r="C16" i="26"/>
  <c r="T8" i="26"/>
  <c r="U8" i="26" s="1"/>
  <c r="V8" i="26" s="1"/>
  <c r="W8" i="26" s="1"/>
  <c r="X8" i="26" s="1"/>
  <c r="Y8" i="26" s="1"/>
  <c r="Z8" i="26" s="1"/>
  <c r="AA8" i="26" s="1"/>
  <c r="AB8" i="26" s="1"/>
  <c r="AC8" i="26" s="1"/>
  <c r="AD8" i="26" s="1"/>
  <c r="AE8" i="26" s="1"/>
  <c r="AF8" i="26" s="1"/>
  <c r="D8" i="26"/>
  <c r="E8" i="26" s="1"/>
  <c r="F8" i="26" s="1"/>
  <c r="G8" i="26" s="1"/>
  <c r="H8" i="26" s="1"/>
  <c r="I8" i="26" s="1"/>
  <c r="J8" i="26" s="1"/>
  <c r="K8" i="26" s="1"/>
  <c r="L8" i="26" s="1"/>
  <c r="M8" i="26" s="1"/>
  <c r="N8" i="26" s="1"/>
  <c r="O8" i="26" s="1"/>
  <c r="P8" i="26" s="1"/>
  <c r="Q8" i="26" s="1"/>
  <c r="EA13" i="25"/>
  <c r="DZ13" i="25"/>
  <c r="DU13" i="25"/>
  <c r="DT13" i="25"/>
  <c r="DM13" i="25"/>
  <c r="DL13" i="25"/>
  <c r="DC13" i="25"/>
  <c r="DB13" i="25"/>
  <c r="CQ13" i="25"/>
  <c r="CP13" i="25"/>
  <c r="CM13" i="25"/>
  <c r="CL13" i="25"/>
  <c r="CE13" i="25"/>
  <c r="CD13" i="25"/>
  <c r="BQ13" i="25"/>
  <c r="BP13" i="25"/>
  <c r="BI13" i="25"/>
  <c r="BH13" i="25"/>
  <c r="AY13" i="25"/>
  <c r="AX13" i="25"/>
  <c r="AE13" i="25"/>
  <c r="AD13" i="25"/>
  <c r="W13" i="25"/>
  <c r="V13" i="25"/>
  <c r="S13" i="25"/>
  <c r="R13" i="25"/>
  <c r="EA12" i="25"/>
  <c r="DZ12" i="25"/>
  <c r="DU12" i="25"/>
  <c r="DT12" i="25"/>
  <c r="DM12" i="25"/>
  <c r="DL12" i="25"/>
  <c r="DC12" i="25"/>
  <c r="DB12" i="25"/>
  <c r="CQ12" i="25"/>
  <c r="CP12" i="25"/>
  <c r="CM12" i="25"/>
  <c r="CL12" i="25"/>
  <c r="CE12" i="25"/>
  <c r="CD12" i="25"/>
  <c r="BQ12" i="25"/>
  <c r="BP12" i="25"/>
  <c r="BI12" i="25"/>
  <c r="BH12" i="25"/>
  <c r="AY12" i="25"/>
  <c r="AX12" i="25"/>
  <c r="AE12" i="25"/>
  <c r="AD12" i="25"/>
  <c r="W12" i="25"/>
  <c r="V12" i="25"/>
  <c r="S12" i="25"/>
  <c r="R12" i="25"/>
  <c r="EA11" i="25"/>
  <c r="DZ11" i="25"/>
  <c r="DU11" i="25"/>
  <c r="DT11" i="25"/>
  <c r="DM11" i="25"/>
  <c r="DL11" i="25"/>
  <c r="DC11" i="25"/>
  <c r="DB11" i="25"/>
  <c r="CQ11" i="25"/>
  <c r="CP11" i="25"/>
  <c r="CM11" i="25"/>
  <c r="CL11" i="25"/>
  <c r="CE11" i="25"/>
  <c r="CD11" i="25"/>
  <c r="BQ11" i="25"/>
  <c r="BP11" i="25"/>
  <c r="BI11" i="25"/>
  <c r="BH11" i="25"/>
  <c r="AY11" i="25"/>
  <c r="AX11" i="25"/>
  <c r="AE11" i="25"/>
  <c r="AD11" i="25"/>
  <c r="W11" i="25"/>
  <c r="V11" i="25"/>
  <c r="S11" i="25"/>
  <c r="R11" i="25"/>
  <c r="EA10" i="25"/>
  <c r="DZ10" i="25"/>
  <c r="DU10" i="25"/>
  <c r="DT10" i="25"/>
  <c r="DM10" i="25"/>
  <c r="DL10" i="25"/>
  <c r="DC10" i="25"/>
  <c r="DB10" i="25"/>
  <c r="CQ10" i="25"/>
  <c r="CP10" i="25"/>
  <c r="CM10" i="25"/>
  <c r="CL10" i="25"/>
  <c r="CE10" i="25"/>
  <c r="CD10" i="25"/>
  <c r="BQ10" i="25"/>
  <c r="BP10" i="25"/>
  <c r="BI10" i="25"/>
  <c r="BH10" i="25"/>
  <c r="AY10" i="25"/>
  <c r="AX10" i="25"/>
  <c r="AE10" i="25"/>
  <c r="AD10" i="25"/>
  <c r="W10" i="25"/>
  <c r="V10" i="25"/>
  <c r="S10" i="25"/>
  <c r="R10" i="25"/>
  <c r="EA9" i="25"/>
  <c r="DZ9" i="25"/>
  <c r="DU9" i="25"/>
  <c r="DT9" i="25"/>
  <c r="DM9" i="25"/>
  <c r="DL9" i="25"/>
  <c r="DC9" i="25"/>
  <c r="DB9" i="25"/>
  <c r="CQ9" i="25"/>
  <c r="CP9" i="25"/>
  <c r="CM9" i="25"/>
  <c r="CL9" i="25"/>
  <c r="CE9" i="25"/>
  <c r="CD9" i="25"/>
  <c r="BQ9" i="25"/>
  <c r="BP9" i="25"/>
  <c r="BI9" i="25"/>
  <c r="BH9" i="25"/>
  <c r="AY9" i="25"/>
  <c r="AX9" i="25"/>
  <c r="AE9" i="25"/>
  <c r="AD9" i="25"/>
  <c r="W9" i="25"/>
  <c r="V9" i="25"/>
  <c r="S9" i="25"/>
  <c r="R9" i="25"/>
  <c r="EA8" i="25"/>
  <c r="DZ8" i="25"/>
  <c r="DU8" i="25"/>
  <c r="DU6" i="25" s="1"/>
  <c r="DT8" i="25"/>
  <c r="DM8" i="25"/>
  <c r="DL8" i="25"/>
  <c r="DC8" i="25"/>
  <c r="DB8" i="25"/>
  <c r="CQ8" i="25"/>
  <c r="CQ6" i="25"/>
  <c r="CP8" i="25"/>
  <c r="CM8" i="25"/>
  <c r="CL8" i="25"/>
  <c r="CE8" i="25"/>
  <c r="CD8" i="25"/>
  <c r="BQ8" i="25"/>
  <c r="BP8" i="25"/>
  <c r="BI8" i="25"/>
  <c r="BH8" i="25"/>
  <c r="BH6" i="25" s="1"/>
  <c r="AY8" i="25"/>
  <c r="AX8" i="25"/>
  <c r="AE8" i="25"/>
  <c r="AD8" i="25"/>
  <c r="W8" i="25"/>
  <c r="V8" i="25"/>
  <c r="S8" i="25"/>
  <c r="R8" i="25"/>
  <c r="EA7" i="25"/>
  <c r="DZ7" i="25"/>
  <c r="DU7" i="25"/>
  <c r="DT7" i="25"/>
  <c r="DM7" i="25"/>
  <c r="DL7" i="25"/>
  <c r="DL6" i="25" s="1"/>
  <c r="DC7" i="25"/>
  <c r="DB7" i="25"/>
  <c r="CQ7" i="25"/>
  <c r="CP7" i="25"/>
  <c r="CM7" i="25"/>
  <c r="CL7" i="25"/>
  <c r="CE7" i="25"/>
  <c r="CD7" i="25"/>
  <c r="BQ7" i="25"/>
  <c r="BP7" i="25"/>
  <c r="BI7" i="25"/>
  <c r="BH7" i="25"/>
  <c r="AY7" i="25"/>
  <c r="AX7" i="25"/>
  <c r="AE7" i="25"/>
  <c r="AD7" i="25"/>
  <c r="W7" i="25"/>
  <c r="V7" i="25"/>
  <c r="S7" i="25"/>
  <c r="R7" i="25"/>
  <c r="EE6" i="25"/>
  <c r="ED6" i="25"/>
  <c r="EC6" i="25"/>
  <c r="EB6" i="25"/>
  <c r="DY6" i="25"/>
  <c r="DX6" i="25"/>
  <c r="DW6" i="25"/>
  <c r="DV6" i="25"/>
  <c r="DS6" i="25"/>
  <c r="DR6" i="25"/>
  <c r="DQ6" i="25"/>
  <c r="DP6" i="25"/>
  <c r="DO6" i="25"/>
  <c r="DN6" i="25"/>
  <c r="DK6" i="25"/>
  <c r="DJ6" i="25"/>
  <c r="DI6" i="25"/>
  <c r="DH6" i="25"/>
  <c r="DG6" i="25"/>
  <c r="DF6" i="25"/>
  <c r="DE6" i="25"/>
  <c r="DD6" i="25"/>
  <c r="DA6" i="25"/>
  <c r="CZ6" i="25"/>
  <c r="CY6" i="25"/>
  <c r="CX6" i="25"/>
  <c r="CW6" i="25"/>
  <c r="CV6" i="25"/>
  <c r="CU6" i="25"/>
  <c r="CT6" i="25"/>
  <c r="CS6" i="25"/>
  <c r="CR6" i="25"/>
  <c r="CO6" i="25"/>
  <c r="CN6" i="25"/>
  <c r="CK6" i="25"/>
  <c r="CJ6" i="25"/>
  <c r="CI6" i="25"/>
  <c r="CH6" i="25"/>
  <c r="CG6" i="25"/>
  <c r="CF6" i="25"/>
  <c r="CC6" i="25"/>
  <c r="CB6" i="25"/>
  <c r="CA6" i="25"/>
  <c r="BZ6" i="25"/>
  <c r="BY6" i="25"/>
  <c r="BX6" i="25"/>
  <c r="BW6" i="25"/>
  <c r="BV6" i="25"/>
  <c r="BU6" i="25"/>
  <c r="BT6" i="25"/>
  <c r="BS6" i="25"/>
  <c r="BR6" i="25"/>
  <c r="BO6" i="25"/>
  <c r="BN6" i="25"/>
  <c r="BM6" i="25"/>
  <c r="BL6" i="25"/>
  <c r="BK6" i="25"/>
  <c r="BJ6" i="25"/>
  <c r="BG6" i="25"/>
  <c r="BF6" i="25"/>
  <c r="BE6" i="25"/>
  <c r="BD6" i="25"/>
  <c r="BC6" i="25"/>
  <c r="BB6" i="25"/>
  <c r="BA6" i="25"/>
  <c r="AZ6" i="25"/>
  <c r="AW6" i="25"/>
  <c r="AV6" i="25"/>
  <c r="AU6" i="25"/>
  <c r="AT6" i="25"/>
  <c r="AS6" i="25"/>
  <c r="AR6" i="25"/>
  <c r="AQ6" i="25"/>
  <c r="AP6" i="25"/>
  <c r="AO6" i="25"/>
  <c r="AN6" i="25"/>
  <c r="AM6" i="25"/>
  <c r="AL6" i="25"/>
  <c r="AK6" i="25"/>
  <c r="AJ6" i="25"/>
  <c r="AI6" i="25"/>
  <c r="AH6" i="25"/>
  <c r="AG6" i="25"/>
  <c r="AF6" i="25"/>
  <c r="AC6" i="25"/>
  <c r="AB6" i="25"/>
  <c r="AA6" i="25"/>
  <c r="Z6" i="25"/>
  <c r="Y6" i="25"/>
  <c r="X6" i="25"/>
  <c r="U6" i="25"/>
  <c r="T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E16" i="24"/>
  <c r="AD16" i="24"/>
  <c r="AC16" i="24"/>
  <c r="AA16" i="24"/>
  <c r="Z16" i="24"/>
  <c r="X16" i="24"/>
  <c r="W16" i="24"/>
  <c r="V16" i="24"/>
  <c r="U16" i="24"/>
  <c r="T16" i="24"/>
  <c r="S16" i="24"/>
  <c r="P16" i="24"/>
  <c r="O16" i="24"/>
  <c r="N16" i="24"/>
  <c r="M16" i="24"/>
  <c r="L16" i="24"/>
  <c r="K16" i="24"/>
  <c r="I16" i="24"/>
  <c r="H16" i="24"/>
  <c r="G16" i="24"/>
  <c r="F16" i="24"/>
  <c r="E16" i="24"/>
  <c r="D16" i="24"/>
  <c r="B16" i="24"/>
  <c r="AB15" i="24"/>
  <c r="AF15" i="24" s="1"/>
  <c r="Y15" i="24"/>
  <c r="R15" i="24"/>
  <c r="Q15" i="24"/>
  <c r="J15" i="24"/>
  <c r="C15" i="24"/>
  <c r="AB14" i="24"/>
  <c r="AF14" i="24"/>
  <c r="Y14" i="24"/>
  <c r="R14" i="24"/>
  <c r="Q14" i="24"/>
  <c r="J14" i="24"/>
  <c r="C14" i="24"/>
  <c r="AB13" i="24"/>
  <c r="AF13" i="24" s="1"/>
  <c r="Y13" i="24"/>
  <c r="R13" i="24"/>
  <c r="Q13" i="24"/>
  <c r="J13" i="24"/>
  <c r="C13" i="24"/>
  <c r="AB12" i="24"/>
  <c r="AF12" i="24" s="1"/>
  <c r="Y12" i="24"/>
  <c r="R12" i="24"/>
  <c r="Q12" i="24"/>
  <c r="J12" i="24"/>
  <c r="C12" i="24"/>
  <c r="AB11" i="24"/>
  <c r="AF11" i="24" s="1"/>
  <c r="Y11" i="24"/>
  <c r="R11" i="24"/>
  <c r="Q11" i="24"/>
  <c r="J11" i="24"/>
  <c r="C11" i="24"/>
  <c r="C16" i="24" s="1"/>
  <c r="AB10" i="24"/>
  <c r="AF10" i="24" s="1"/>
  <c r="Y10" i="24"/>
  <c r="R10" i="24"/>
  <c r="Q10" i="24"/>
  <c r="J10" i="24"/>
  <c r="C10" i="24"/>
  <c r="AB9" i="24"/>
  <c r="Y9" i="24"/>
  <c r="Y16" i="24" s="1"/>
  <c r="R9" i="24"/>
  <c r="Q9" i="24"/>
  <c r="J9" i="24"/>
  <c r="C9" i="24"/>
  <c r="T8" i="24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D8" i="24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AF9" i="24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O6" i="23"/>
  <c r="R6" i="23"/>
  <c r="S6" i="23"/>
  <c r="V6" i="23"/>
  <c r="W6" i="23"/>
  <c r="X6" i="23"/>
  <c r="Y6" i="23"/>
  <c r="Z6" i="23"/>
  <c r="AA6" i="23"/>
  <c r="AD6" i="23"/>
  <c r="AE6" i="23"/>
  <c r="AF6" i="23"/>
  <c r="AG6" i="23"/>
  <c r="AH6" i="23"/>
  <c r="AI6" i="23"/>
  <c r="AJ6" i="23"/>
  <c r="AK6" i="23"/>
  <c r="AL6" i="23"/>
  <c r="AM6" i="23"/>
  <c r="AN6" i="23"/>
  <c r="AO6" i="23"/>
  <c r="AP6" i="23"/>
  <c r="AQ6" i="23"/>
  <c r="AR6" i="23"/>
  <c r="AS6" i="23"/>
  <c r="AV6" i="23"/>
  <c r="AW6" i="23"/>
  <c r="AX6" i="23"/>
  <c r="AY6" i="23"/>
  <c r="AZ6" i="23"/>
  <c r="BA6" i="23"/>
  <c r="BB6" i="23"/>
  <c r="BC6" i="23"/>
  <c r="BF6" i="23"/>
  <c r="BG6" i="23"/>
  <c r="BH6" i="23"/>
  <c r="BI6" i="23"/>
  <c r="BJ6" i="23"/>
  <c r="BK6" i="23"/>
  <c r="BN6" i="23"/>
  <c r="BO6" i="23"/>
  <c r="BP6" i="23"/>
  <c r="BQ6" i="23"/>
  <c r="BR6" i="23"/>
  <c r="BS6" i="23"/>
  <c r="BT6" i="23"/>
  <c r="BU6" i="23"/>
  <c r="BV6" i="23"/>
  <c r="BW6" i="23"/>
  <c r="BX6" i="23"/>
  <c r="BY6" i="23"/>
  <c r="CB6" i="23"/>
  <c r="CC6" i="23"/>
  <c r="CD6" i="23"/>
  <c r="CE6" i="23"/>
  <c r="CF6" i="23"/>
  <c r="CG6" i="23"/>
  <c r="CJ6" i="23"/>
  <c r="CK6" i="23"/>
  <c r="CN6" i="23"/>
  <c r="CO6" i="23"/>
  <c r="CP6" i="23"/>
  <c r="CQ6" i="23"/>
  <c r="CR6" i="23"/>
  <c r="CS6" i="23"/>
  <c r="CT6" i="23"/>
  <c r="CU6" i="23"/>
  <c r="CV6" i="23"/>
  <c r="CW6" i="23"/>
  <c r="CZ6" i="23"/>
  <c r="DA6" i="23"/>
  <c r="DB6" i="23"/>
  <c r="DC6" i="23"/>
  <c r="DD6" i="23"/>
  <c r="DE6" i="23"/>
  <c r="DF6" i="23"/>
  <c r="DG6" i="23"/>
  <c r="DJ6" i="23"/>
  <c r="DK6" i="23"/>
  <c r="DL6" i="23"/>
  <c r="DM6" i="23"/>
  <c r="DN6" i="23"/>
  <c r="DO6" i="23"/>
  <c r="DR6" i="23"/>
  <c r="DS6" i="23"/>
  <c r="DT6" i="23"/>
  <c r="DU6" i="23"/>
  <c r="DX6" i="23"/>
  <c r="DY6" i="23"/>
  <c r="DZ6" i="23"/>
  <c r="EA6" i="23"/>
  <c r="P7" i="23"/>
  <c r="Q7" i="23"/>
  <c r="T7" i="23"/>
  <c r="U7" i="23"/>
  <c r="AB7" i="23"/>
  <c r="AC7" i="23"/>
  <c r="AT7" i="23"/>
  <c r="AU7" i="23"/>
  <c r="BD7" i="23"/>
  <c r="BE7" i="23"/>
  <c r="BL7" i="23"/>
  <c r="BM7" i="23"/>
  <c r="BZ7" i="23"/>
  <c r="CA7" i="23"/>
  <c r="CH7" i="23"/>
  <c r="CI7" i="23"/>
  <c r="CL7" i="23"/>
  <c r="CM7" i="23"/>
  <c r="CX7" i="23"/>
  <c r="CY7" i="23"/>
  <c r="DH7" i="23"/>
  <c r="DI7" i="23"/>
  <c r="DP7" i="23"/>
  <c r="DQ7" i="23"/>
  <c r="DV7" i="23"/>
  <c r="DW7" i="23"/>
  <c r="P8" i="23"/>
  <c r="Q8" i="23"/>
  <c r="T8" i="23"/>
  <c r="U8" i="23"/>
  <c r="AB8" i="23"/>
  <c r="AC8" i="23"/>
  <c r="AT8" i="23"/>
  <c r="AU8" i="23"/>
  <c r="BD8" i="23"/>
  <c r="BE8" i="23"/>
  <c r="BL8" i="23"/>
  <c r="BM8" i="23"/>
  <c r="BZ8" i="23"/>
  <c r="CA8" i="23"/>
  <c r="CH8" i="23"/>
  <c r="CI8" i="23"/>
  <c r="CL8" i="23"/>
  <c r="CM8" i="23"/>
  <c r="CX8" i="23"/>
  <c r="CY8" i="23"/>
  <c r="DH8" i="23"/>
  <c r="DI8" i="23"/>
  <c r="DP8" i="23"/>
  <c r="DQ8" i="23"/>
  <c r="DV8" i="23"/>
  <c r="DW8" i="23"/>
  <c r="P9" i="23"/>
  <c r="Q9" i="23"/>
  <c r="T9" i="23"/>
  <c r="U9" i="23"/>
  <c r="AB9" i="23"/>
  <c r="AC9" i="23"/>
  <c r="AT9" i="23"/>
  <c r="AU9" i="23"/>
  <c r="BD9" i="23"/>
  <c r="BE9" i="23"/>
  <c r="BL9" i="23"/>
  <c r="BM9" i="23"/>
  <c r="BZ9" i="23"/>
  <c r="CA9" i="23"/>
  <c r="CH9" i="23"/>
  <c r="CI9" i="23"/>
  <c r="CL9" i="23"/>
  <c r="CM9" i="23"/>
  <c r="CX9" i="23"/>
  <c r="CY9" i="23"/>
  <c r="DH9" i="23"/>
  <c r="DI9" i="23"/>
  <c r="DP9" i="23"/>
  <c r="DQ9" i="23"/>
  <c r="DV9" i="23"/>
  <c r="DW9" i="23"/>
  <c r="P10" i="23"/>
  <c r="Q10" i="23"/>
  <c r="T10" i="23"/>
  <c r="U10" i="23"/>
  <c r="AB10" i="23"/>
  <c r="AC10" i="23"/>
  <c r="AT10" i="23"/>
  <c r="AU10" i="23"/>
  <c r="BD10" i="23"/>
  <c r="BE10" i="23"/>
  <c r="BL10" i="23"/>
  <c r="BM10" i="23"/>
  <c r="BZ10" i="23"/>
  <c r="CA10" i="23"/>
  <c r="CH10" i="23"/>
  <c r="CI10" i="23"/>
  <c r="CL10" i="23"/>
  <c r="CM10" i="23"/>
  <c r="CX10" i="23"/>
  <c r="CY10" i="23"/>
  <c r="DH10" i="23"/>
  <c r="DI10" i="23"/>
  <c r="DP10" i="23"/>
  <c r="DQ10" i="23"/>
  <c r="DV10" i="23"/>
  <c r="DW10" i="23"/>
  <c r="P11" i="23"/>
  <c r="Q11" i="23"/>
  <c r="T11" i="23"/>
  <c r="U11" i="23"/>
  <c r="AB11" i="23"/>
  <c r="AC11" i="23"/>
  <c r="AT11" i="23"/>
  <c r="AU11" i="23"/>
  <c r="BD11" i="23"/>
  <c r="BE11" i="23"/>
  <c r="BL11" i="23"/>
  <c r="BM11" i="23"/>
  <c r="BZ11" i="23"/>
  <c r="CA11" i="23"/>
  <c r="CH11" i="23"/>
  <c r="CI11" i="23"/>
  <c r="CL11" i="23"/>
  <c r="CM11" i="23"/>
  <c r="CX11" i="23"/>
  <c r="CY11" i="23"/>
  <c r="DH11" i="23"/>
  <c r="DI11" i="23"/>
  <c r="DP11" i="23"/>
  <c r="DQ11" i="23"/>
  <c r="DV11" i="23"/>
  <c r="DW11" i="23"/>
  <c r="P12" i="23"/>
  <c r="Q12" i="23"/>
  <c r="T12" i="23"/>
  <c r="U12" i="23"/>
  <c r="AB12" i="23"/>
  <c r="AC12" i="23"/>
  <c r="AT12" i="23"/>
  <c r="AU12" i="23"/>
  <c r="BD12" i="23"/>
  <c r="BE12" i="23"/>
  <c r="BL12" i="23"/>
  <c r="BM12" i="23"/>
  <c r="BZ12" i="23"/>
  <c r="CA12" i="23"/>
  <c r="CH12" i="23"/>
  <c r="CI12" i="23"/>
  <c r="CL12" i="23"/>
  <c r="CM12" i="23"/>
  <c r="CX12" i="23"/>
  <c r="CY12" i="23"/>
  <c r="DH12" i="23"/>
  <c r="DI12" i="23"/>
  <c r="DP12" i="23"/>
  <c r="DQ12" i="23"/>
  <c r="DV12" i="23"/>
  <c r="DW12" i="23"/>
  <c r="P13" i="23"/>
  <c r="Q13" i="23"/>
  <c r="T13" i="23"/>
  <c r="U13" i="23"/>
  <c r="AB13" i="23"/>
  <c r="AC13" i="23"/>
  <c r="AT13" i="23"/>
  <c r="AU13" i="23"/>
  <c r="BD13" i="23"/>
  <c r="BE13" i="23"/>
  <c r="BL13" i="23"/>
  <c r="BM13" i="23"/>
  <c r="BZ13" i="23"/>
  <c r="CA13" i="23"/>
  <c r="CH13" i="23"/>
  <c r="CI13" i="23"/>
  <c r="CL13" i="23"/>
  <c r="CM13" i="23"/>
  <c r="CX13" i="23"/>
  <c r="CY13" i="23"/>
  <c r="DH13" i="23"/>
  <c r="DI13" i="23"/>
  <c r="DP13" i="23"/>
  <c r="DQ13" i="23"/>
  <c r="DV13" i="23"/>
  <c r="DW13" i="23"/>
  <c r="AF12" i="22"/>
  <c r="AF13" i="22"/>
  <c r="AF15" i="22"/>
  <c r="Y10" i="22"/>
  <c r="Y12" i="22"/>
  <c r="Y15" i="22"/>
  <c r="V16" i="22"/>
  <c r="Y11" i="22"/>
  <c r="R15" i="22"/>
  <c r="P16" i="22"/>
  <c r="O16" i="22"/>
  <c r="Q9" i="22"/>
  <c r="Q14" i="22"/>
  <c r="N16" i="22"/>
  <c r="M16" i="22"/>
  <c r="Q10" i="22"/>
  <c r="Q11" i="22"/>
  <c r="Q16" i="22" s="1"/>
  <c r="I16" i="22"/>
  <c r="J9" i="22"/>
  <c r="J14" i="22"/>
  <c r="AF10" i="22"/>
  <c r="AC16" i="22"/>
  <c r="X16" i="22"/>
  <c r="Y13" i="22"/>
  <c r="T16" i="22"/>
  <c r="Q15" i="22"/>
  <c r="AD16" i="22"/>
  <c r="AB16" i="22"/>
  <c r="R11" i="22"/>
  <c r="R13" i="22"/>
  <c r="R9" i="22"/>
  <c r="R10" i="22"/>
  <c r="R16" i="22" s="1"/>
  <c r="R12" i="22"/>
  <c r="H16" i="22"/>
  <c r="E16" i="22"/>
  <c r="C12" i="22"/>
  <c r="C15" i="22"/>
  <c r="Q13" i="22"/>
  <c r="AF11" i="22"/>
  <c r="J10" i="22"/>
  <c r="C11" i="22"/>
  <c r="AF9" i="22"/>
  <c r="AF14" i="22"/>
  <c r="J15" i="22"/>
  <c r="C13" i="22"/>
  <c r="Y9" i="22"/>
  <c r="Y14" i="22"/>
  <c r="J11" i="22"/>
  <c r="J12" i="22"/>
  <c r="J13" i="22"/>
  <c r="G16" i="22"/>
  <c r="C9" i="22"/>
  <c r="R14" i="22"/>
  <c r="C14" i="22"/>
  <c r="B16" i="22"/>
  <c r="T8" i="22"/>
  <c r="U8" i="22" s="1"/>
  <c r="V8" i="22" s="1"/>
  <c r="W8" i="22" s="1"/>
  <c r="X8" i="22" s="1"/>
  <c r="Y8" i="22" s="1"/>
  <c r="Z8" i="22" s="1"/>
  <c r="AA8" i="22" s="1"/>
  <c r="AB8" i="22" s="1"/>
  <c r="AC8" i="22" s="1"/>
  <c r="AD8" i="22" s="1"/>
  <c r="AE8" i="22" s="1"/>
  <c r="AF8" i="22" s="1"/>
  <c r="D8" i="22"/>
  <c r="E8" i="22" s="1"/>
  <c r="F8" i="22" s="1"/>
  <c r="G8" i="22" s="1"/>
  <c r="H8" i="22" s="1"/>
  <c r="I8" i="22" s="1"/>
  <c r="J8" i="22" s="1"/>
  <c r="K8" i="22" s="1"/>
  <c r="L8" i="22" s="1"/>
  <c r="M8" i="22" s="1"/>
  <c r="N8" i="22" s="1"/>
  <c r="O8" i="22" s="1"/>
  <c r="P8" i="22" s="1"/>
  <c r="Q8" i="22" s="1"/>
  <c r="C10" i="22"/>
  <c r="Q12" i="22"/>
  <c r="K16" i="22"/>
  <c r="S16" i="22"/>
  <c r="AA16" i="22"/>
  <c r="U16" i="22"/>
  <c r="L16" i="22"/>
  <c r="Z16" i="22"/>
  <c r="AE16" i="22"/>
  <c r="W16" i="22"/>
  <c r="F16" i="22"/>
  <c r="D16" i="22"/>
  <c r="DZ6" i="27"/>
  <c r="AF16" i="26"/>
  <c r="DZ6" i="30" l="1"/>
  <c r="EA6" i="30"/>
  <c r="ED25" i="29"/>
  <c r="EE24" i="29"/>
  <c r="ED30" i="29"/>
  <c r="AI19" i="29"/>
  <c r="EE29" i="29"/>
  <c r="AC6" i="23"/>
  <c r="AH18" i="29"/>
  <c r="ED18" i="29" s="1"/>
  <c r="AH65" i="29"/>
  <c r="CX6" i="23"/>
  <c r="BL6" i="23"/>
  <c r="T6" i="23"/>
  <c r="DH6" i="23"/>
  <c r="BZ6" i="23"/>
  <c r="AB6" i="23"/>
  <c r="J16" i="24"/>
  <c r="DT6" i="25"/>
  <c r="W6" i="25"/>
  <c r="Y70" i="28"/>
  <c r="AI9" i="29"/>
  <c r="AI13" i="29"/>
  <c r="EE21" i="29"/>
  <c r="AH28" i="29"/>
  <c r="W6" i="29"/>
  <c r="AO6" i="29"/>
  <c r="AW6" i="29"/>
  <c r="BS6" i="29"/>
  <c r="DI6" i="29"/>
  <c r="EE33" i="29"/>
  <c r="EE41" i="29"/>
  <c r="ED48" i="29"/>
  <c r="ED49" i="29"/>
  <c r="ED51" i="29"/>
  <c r="ED53" i="29"/>
  <c r="ED57" i="29"/>
  <c r="ED63" i="29"/>
  <c r="ED28" i="29"/>
  <c r="AH7" i="29"/>
  <c r="ED7" i="29" s="1"/>
  <c r="AH14" i="29"/>
  <c r="AH20" i="29"/>
  <c r="AH21" i="29"/>
  <c r="ED21" i="29" s="1"/>
  <c r="AI23" i="29"/>
  <c r="AI28" i="29"/>
  <c r="EE28" i="29" s="1"/>
  <c r="Z6" i="29"/>
  <c r="AP6" i="29"/>
  <c r="AX6" i="29"/>
  <c r="CF6" i="29"/>
  <c r="DR6" i="29"/>
  <c r="ED36" i="29"/>
  <c r="ED38" i="29"/>
  <c r="EE45" i="29"/>
  <c r="ED61" i="29"/>
  <c r="EE9" i="29"/>
  <c r="EE66" i="29"/>
  <c r="DI6" i="23"/>
  <c r="AE6" i="25"/>
  <c r="ED40" i="29"/>
  <c r="ED41" i="29"/>
  <c r="C16" i="22"/>
  <c r="CY6" i="23"/>
  <c r="AY6" i="25"/>
  <c r="CL6" i="25"/>
  <c r="CP6" i="25"/>
  <c r="DM6" i="27"/>
  <c r="EE32" i="29"/>
  <c r="AH8" i="29"/>
  <c r="AI17" i="29"/>
  <c r="EE17" i="29" s="1"/>
  <c r="AI18" i="29"/>
  <c r="EE18" i="29" s="1"/>
  <c r="AI21" i="29"/>
  <c r="AA6" i="29"/>
  <c r="AQ6" i="29"/>
  <c r="AY6" i="29"/>
  <c r="CG6" i="29"/>
  <c r="DS6" i="29"/>
  <c r="EE34" i="29"/>
  <c r="EE35" i="29"/>
  <c r="EE39" i="29"/>
  <c r="EE44" i="29"/>
  <c r="ED59" i="29"/>
  <c r="EE61" i="29"/>
  <c r="AI64" i="29"/>
  <c r="EE64" i="29" s="1"/>
  <c r="AI67" i="29"/>
  <c r="EE67" i="29" s="1"/>
  <c r="CE6" i="25"/>
  <c r="U6" i="23"/>
  <c r="DZ6" i="25"/>
  <c r="AD6" i="25"/>
  <c r="DW6" i="23"/>
  <c r="CM6" i="23"/>
  <c r="BE6" i="23"/>
  <c r="Q6" i="23"/>
  <c r="S6" i="25"/>
  <c r="BI6" i="25"/>
  <c r="BP6" i="25"/>
  <c r="DB6" i="25"/>
  <c r="AH11" i="29"/>
  <c r="ED11" i="29" s="1"/>
  <c r="AH15" i="29"/>
  <c r="ED15" i="29" s="1"/>
  <c r="ED19" i="29"/>
  <c r="AI26" i="29"/>
  <c r="AI27" i="29"/>
  <c r="AI30" i="29"/>
  <c r="AJ6" i="29"/>
  <c r="AR6" i="29"/>
  <c r="AZ6" i="29"/>
  <c r="CN6" i="29"/>
  <c r="ED33" i="29"/>
  <c r="EE47" i="29"/>
  <c r="EE56" i="29"/>
  <c r="ED60" i="29"/>
  <c r="AI62" i="29"/>
  <c r="AH66" i="29"/>
  <c r="ED66" i="29" s="1"/>
  <c r="ED16" i="29"/>
  <c r="EE42" i="29"/>
  <c r="ED50" i="29"/>
  <c r="ED52" i="29"/>
  <c r="ED54" i="29"/>
  <c r="CA6" i="23"/>
  <c r="AB16" i="24"/>
  <c r="DM6" i="25"/>
  <c r="EE49" i="29"/>
  <c r="EE53" i="29"/>
  <c r="Y16" i="22"/>
  <c r="BM6" i="23"/>
  <c r="CM6" i="25"/>
  <c r="R6" i="25"/>
  <c r="AX6" i="25"/>
  <c r="CD6" i="25"/>
  <c r="V6" i="25"/>
  <c r="DL6" i="27"/>
  <c r="DT6" i="27"/>
  <c r="J16" i="22"/>
  <c r="DP6" i="23"/>
  <c r="CH6" i="23"/>
  <c r="AT6" i="23"/>
  <c r="DV6" i="23"/>
  <c r="CL6" i="23"/>
  <c r="BD6" i="23"/>
  <c r="P6" i="23"/>
  <c r="Q16" i="24"/>
  <c r="EA6" i="25"/>
  <c r="C70" i="28"/>
  <c r="AI7" i="29"/>
  <c r="AI11" i="29"/>
  <c r="EE11" i="29" s="1"/>
  <c r="AI12" i="29"/>
  <c r="EE12" i="29" s="1"/>
  <c r="AH16" i="29"/>
  <c r="AI20" i="29"/>
  <c r="EE20" i="29" s="1"/>
  <c r="ED22" i="29"/>
  <c r="AH26" i="29"/>
  <c r="ED26" i="29" s="1"/>
  <c r="CO6" i="29"/>
  <c r="EE43" i="29"/>
  <c r="ED47" i="29"/>
  <c r="ED55" i="29"/>
  <c r="EE60" i="29"/>
  <c r="EE13" i="29"/>
  <c r="EE38" i="29"/>
  <c r="AF16" i="22"/>
  <c r="DQ6" i="23"/>
  <c r="CI6" i="23"/>
  <c r="AU6" i="23"/>
  <c r="R16" i="24"/>
  <c r="BQ6" i="25"/>
  <c r="DC6" i="25"/>
  <c r="AH10" i="29"/>
  <c r="ED10" i="29" s="1"/>
  <c r="AH19" i="29"/>
  <c r="AI22" i="29"/>
  <c r="EE22" i="29" s="1"/>
  <c r="AI25" i="29"/>
  <c r="EE25" i="29" s="1"/>
  <c r="ED44" i="29"/>
  <c r="EE55" i="29"/>
  <c r="EE57" i="29"/>
  <c r="AH67" i="29"/>
  <c r="ED67" i="29" s="1"/>
  <c r="EE15" i="29"/>
  <c r="ED12" i="29"/>
  <c r="EE19" i="29"/>
  <c r="ED14" i="29"/>
  <c r="ED20" i="29"/>
  <c r="EE23" i="29"/>
  <c r="ED24" i="29"/>
  <c r="EE27" i="29"/>
  <c r="EE62" i="29"/>
  <c r="EE31" i="29"/>
  <c r="EE26" i="29"/>
  <c r="EE7" i="29"/>
  <c r="ED8" i="29"/>
  <c r="EE10" i="29"/>
  <c r="ED65" i="29"/>
  <c r="AF16" i="24"/>
  <c r="ED29" i="29"/>
  <c r="EE30" i="29"/>
  <c r="ED32" i="29"/>
  <c r="EE6" i="29" l="1"/>
  <c r="ED6" i="29"/>
</calcChain>
</file>

<file path=xl/comments1.xml><?xml version="1.0" encoding="utf-8"?>
<comments xmlns="http://schemas.openxmlformats.org/spreadsheetml/2006/main">
  <authors>
    <author>Осина Ольга Владимировна</author>
  </authors>
  <commentList>
    <comment ref="T17" authorId="0" shapeId="0">
      <text>
        <r>
          <rPr>
            <b/>
            <sz val="9"/>
            <color indexed="81"/>
            <rFont val="Tahoma"/>
            <charset val="1"/>
          </rPr>
          <t>Осина Ольга Владимировна:</t>
        </r>
        <r>
          <rPr>
            <sz val="9"/>
            <color indexed="81"/>
            <rFont val="Tahoma"/>
            <charset val="1"/>
          </rPr>
          <t xml:space="preserve">
приобретено в счет Сберлизинга 15 автобусов на сумму 84 364 тыс. рублей</t>
        </r>
      </text>
    </comment>
  </commentList>
</comments>
</file>

<file path=xl/sharedStrings.xml><?xml version="1.0" encoding="utf-8"?>
<sst xmlns="http://schemas.openxmlformats.org/spreadsheetml/2006/main" count="2725" uniqueCount="291">
  <si>
    <t>Наименование муниципальных организаций</t>
  </si>
  <si>
    <t>Ермаковский</t>
  </si>
  <si>
    <t>Идринский</t>
  </si>
  <si>
    <t>Каратузский</t>
  </si>
  <si>
    <t>Краснотуранский</t>
  </si>
  <si>
    <t>Курагинский</t>
  </si>
  <si>
    <t>Минусинский</t>
  </si>
  <si>
    <t>Шушенский</t>
  </si>
  <si>
    <t>Доходы</t>
  </si>
  <si>
    <t>плановые назначения</t>
  </si>
  <si>
    <t>налоговые доходы</t>
  </si>
  <si>
    <t>налог на прибыль организаций</t>
  </si>
  <si>
    <t>НДФЛ</t>
  </si>
  <si>
    <t>акцизы по подакцизным товарам</t>
  </si>
  <si>
    <t>налоги на совокупный доход</t>
  </si>
  <si>
    <t>налоги на имущество</t>
  </si>
  <si>
    <t>безвозмездные поступления</t>
  </si>
  <si>
    <t>дотации</t>
  </si>
  <si>
    <t>субсидии</t>
  </si>
  <si>
    <t>субвенции</t>
  </si>
  <si>
    <t>иные МБТ</t>
  </si>
  <si>
    <t>неналоговые доходы</t>
  </si>
  <si>
    <t>из них:</t>
  </si>
  <si>
    <t>фактическое исполнение</t>
  </si>
  <si>
    <t xml:space="preserve">              СВЕДЕНИЯ</t>
  </si>
  <si>
    <t>тыс. рублей</t>
  </si>
  <si>
    <t>прочие налоговые</t>
  </si>
  <si>
    <t>прочие безвозмездые</t>
  </si>
  <si>
    <t>Прогнозный план МФ на 2017г. (без безвозмездных средств)</t>
  </si>
  <si>
    <t>Всего плановые назначения на 2017 год</t>
  </si>
  <si>
    <t>Исполнено за 2017 год</t>
  </si>
  <si>
    <t>об исполнении доходов бюджетов муниципальных образований южных районов края на 01.01.2018г.</t>
  </si>
  <si>
    <t>Итого по южным районам края</t>
  </si>
  <si>
    <t>Муниципальные образования южных районов края - всего:</t>
  </si>
  <si>
    <t>факт</t>
  </si>
  <si>
    <t>план</t>
  </si>
  <si>
    <t>на 01.01.2018</t>
  </si>
  <si>
    <t>на 01.01.2017</t>
  </si>
  <si>
    <t>Результат исполнения бюджета (дефицит '-', профицит '+')</t>
  </si>
  <si>
    <t>Итого расходов</t>
  </si>
  <si>
    <t>Межбюджетные трансферты общего характера бюджетам субъектов РФ и муниципальных образований</t>
  </si>
  <si>
    <t>Обслуживание государственного и муниципального долга</t>
  </si>
  <si>
    <t>Другие вопросы в области средств массовой информации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</si>
  <si>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</si>
  <si>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</si>
  <si>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</si>
  <si>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</si>
  <si>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</si>
  <si>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</si>
  <si>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</si>
  <si>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</si>
  <si>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</si>
  <si>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</si>
  <si>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</si>
  <si>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</si>
  <si>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Пенсионное обеспечение</t>
  </si>
  <si>
    <t>Социальная политика</t>
  </si>
  <si>
    <t xml:space="preserve">Другие вопросы в области здравоохранения </t>
  </si>
  <si>
    <t>Здравоохранение</t>
  </si>
  <si>
    <t>Другие вопросы в области культуры, кинематографии</t>
  </si>
  <si>
    <t>Кинематография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</si>
  <si>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</si>
  <si>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</si>
  <si>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</si>
  <si>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</si>
  <si>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</si>
  <si>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</si>
  <si>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</si>
  <si>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</si>
  <si>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</si>
  <si>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</si>
  <si>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</si>
  <si>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Сбор, удаление отходов и очистка сточных вод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</si>
  <si>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</si>
  <si>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</si>
  <si>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</si>
  <si>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</si>
  <si>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</si>
  <si>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</si>
  <si>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</si>
  <si>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</si>
  <si>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</si>
  <si>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</si>
  <si>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Лесное хозяйство</t>
  </si>
  <si>
    <t>Водное хозяйство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</si>
  <si>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</si>
  <si>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</si>
  <si>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</si>
  <si>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</si>
  <si>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</si>
  <si>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</si>
  <si>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</si>
  <si>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</si>
  <si>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</si>
  <si>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</si>
  <si>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</si>
  <si>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</si>
  <si>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</si>
  <si>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</si>
  <si>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</si>
  <si>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</si>
  <si>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</si>
  <si>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остатки</t>
  </si>
  <si>
    <t>7900</t>
  </si>
  <si>
    <t>9600</t>
  </si>
  <si>
    <t>1400</t>
  </si>
  <si>
    <t>1300</t>
  </si>
  <si>
    <t>1204</t>
  </si>
  <si>
    <t>1202</t>
  </si>
  <si>
    <t>1201</t>
  </si>
  <si>
    <t>1200</t>
  </si>
  <si>
    <t>1105</t>
  </si>
  <si>
    <t>1103</t>
  </si>
  <si>
    <t>1102</t>
  </si>
  <si>
    <t>1101</t>
  </si>
  <si>
    <t>1100</t>
  </si>
  <si>
    <t>1006</t>
  </si>
  <si>
    <t>1004</t>
  </si>
  <si>
    <t>1003</t>
  </si>
  <si>
    <t>1002</t>
  </si>
  <si>
    <t>1001</t>
  </si>
  <si>
    <t>1000</t>
  </si>
  <si>
    <t>0909</t>
  </si>
  <si>
    <t>0900</t>
  </si>
  <si>
    <t>0804</t>
  </si>
  <si>
    <t>0802</t>
  </si>
  <si>
    <t>0801</t>
  </si>
  <si>
    <t>0800</t>
  </si>
  <si>
    <t>0709</t>
  </si>
  <si>
    <t>0707</t>
  </si>
  <si>
    <t>0705</t>
  </si>
  <si>
    <t>0703</t>
  </si>
  <si>
    <t>0702</t>
  </si>
  <si>
    <t>0701</t>
  </si>
  <si>
    <t>0700</t>
  </si>
  <si>
    <t>0605</t>
  </si>
  <si>
    <t>0603</t>
  </si>
  <si>
    <t>0602</t>
  </si>
  <si>
    <t>0600</t>
  </si>
  <si>
    <t>0505</t>
  </si>
  <si>
    <t>0503</t>
  </si>
  <si>
    <t>0502</t>
  </si>
  <si>
    <t>0501</t>
  </si>
  <si>
    <t>0500</t>
  </si>
  <si>
    <t>0412</t>
  </si>
  <si>
    <t>0410</t>
  </si>
  <si>
    <t>0409</t>
  </si>
  <si>
    <t>0408</t>
  </si>
  <si>
    <t>0407</t>
  </si>
  <si>
    <t>0406</t>
  </si>
  <si>
    <t>0405</t>
  </si>
  <si>
    <t>0401</t>
  </si>
  <si>
    <t>0400</t>
  </si>
  <si>
    <t>0314</t>
  </si>
  <si>
    <t>0310</t>
  </si>
  <si>
    <t>0309</t>
  </si>
  <si>
    <t>0300</t>
  </si>
  <si>
    <t>0203</t>
  </si>
  <si>
    <t>0200</t>
  </si>
  <si>
    <t>0113</t>
  </si>
  <si>
    <t>0111</t>
  </si>
  <si>
    <t>0107</t>
  </si>
  <si>
    <t>0106</t>
  </si>
  <si>
    <t>0104</t>
  </si>
  <si>
    <t>0103</t>
  </si>
  <si>
    <t>0102</t>
  </si>
  <si>
    <t>0100</t>
  </si>
  <si>
    <t>Муниципальные образования</t>
  </si>
  <si>
    <t>СВЕДЕНИЯ ОБ ИСПОЛНЕНИИ БЮДЖЕТОВ МУНИЦИПАЛЬНЫХ ОБРАЗОВАНИЙ ЮЖНЫХ РАЙОНОВ КРАЯ НА 01.01.2018г. В РАЗРЕЗЕ ФУНКЦИОНАЛЬНОЙ КЛАССИФИКАЦИИ РАСХОДОВ</t>
  </si>
  <si>
    <t>об исполнении доходов бюджетов муниципальных образований южных районов края на 01.01.2019г.</t>
  </si>
  <si>
    <t>Прогнозный план МФ на 2018г.
 (без МБТ)</t>
  </si>
  <si>
    <t>Всего плановые назначения на 2018 год</t>
  </si>
  <si>
    <t>Исполнено за 2018 год</t>
  </si>
  <si>
    <t>Итого по районам</t>
  </si>
  <si>
    <t xml:space="preserve">                                                                            СВЕДЕНИЯ ОБ ИСПОЛНЕНИИ БЮДЖЕТОВ МУНИЦИПАЛЬНЫХ ОБРАЗОВАНИЙ ЮЖНЫХ РАЙОНОВ КРАСНОЯРСКОГО КРАЯ по состоянию на 01.01.2019 года В РАЗРЕЗЕ ФУНКЦИОНАЛЬНОЙ КЛАССИФИКАЦИИ РАСХОДОВ</t>
  </si>
  <si>
    <t>0105</t>
  </si>
  <si>
    <t>0411</t>
  </si>
  <si>
    <t>Судебная система</t>
  </si>
  <si>
    <t>Прикладные научные исследования в области национальной экономики</t>
  </si>
  <si>
    <t>на 01.01.2019</t>
  </si>
  <si>
    <t>Муниципальные образования - всего:</t>
  </si>
  <si>
    <t>об исполнении доходов бюджетов муниципальных образований южных районов края на 01.01.2020г.</t>
  </si>
  <si>
    <t xml:space="preserve">                                                                            СВЕДЕНИЯ ОБ ИСПОЛНЕНИИ БЮДЖЕТОВ МУНИЦИПАЛЬНЫХ ОБРАЗОВАНИЙ ЮЖНЫХ РАЙОНОВ КРАСНОЯРСКОГО КРАЯ по состоянию на 01.01.2020 года В РАЗРЕЗЕ ФУНКЦИОНАЛЬНОЙ КЛАССИФИКАЦИИ РАСХОДОВ</t>
  </si>
  <si>
    <t>Прогнозный план МФ на 2019г.
 (без МБТ)</t>
  </si>
  <si>
    <t>Исполнено за 2019 год</t>
  </si>
  <si>
    <t>на 01.01.2020</t>
  </si>
  <si>
    <t>об исполнении доходов бюджетов муниципальных образований Красноярского края по состоянию на 01.01.2021 год</t>
  </si>
  <si>
    <t>Прогнозный план МФ на 2020г.
 (без целевых МБТ)</t>
  </si>
  <si>
    <t>Всего плановые назначения 
на 2020 год</t>
  </si>
  <si>
    <t>Исполнено 
за 2020 год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</si>
  <si>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</si>
  <si>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</si>
  <si>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</si>
  <si>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</si>
  <si>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</si>
  <si>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</si>
  <si>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 xml:space="preserve">г. Красноярск </t>
  </si>
  <si>
    <t>г. Лесосибирск</t>
  </si>
  <si>
    <t>г. Минусинск</t>
  </si>
  <si>
    <t>г. Назарово</t>
  </si>
  <si>
    <t xml:space="preserve">г. Норильск </t>
  </si>
  <si>
    <t>г. Сосновоборск</t>
  </si>
  <si>
    <t>г. Шарыпово</t>
  </si>
  <si>
    <t>Абанский</t>
  </si>
  <si>
    <t>Ачинский</t>
  </si>
  <si>
    <t>Балахтинский</t>
  </si>
  <si>
    <t>Березовский</t>
  </si>
  <si>
    <t>Бирилюсский</t>
  </si>
  <si>
    <t>Боготольский</t>
  </si>
  <si>
    <t>Богучанский</t>
  </si>
  <si>
    <t>Б-Муртинский</t>
  </si>
  <si>
    <t>Б-Улуйский</t>
  </si>
  <si>
    <t>Дзержинский</t>
  </si>
  <si>
    <t>Емельяновский</t>
  </si>
  <si>
    <t>Енисейский</t>
  </si>
  <si>
    <t>Иланский</t>
  </si>
  <si>
    <t>Ирбейский</t>
  </si>
  <si>
    <t>Казачинский</t>
  </si>
  <si>
    <t>Канский</t>
  </si>
  <si>
    <t>Кежемский</t>
  </si>
  <si>
    <t>Козульский</t>
  </si>
  <si>
    <t>Манский</t>
  </si>
  <si>
    <t>Мотыгинский</t>
  </si>
  <si>
    <t>Назаровский</t>
  </si>
  <si>
    <t>Нижне-Ингашский</t>
  </si>
  <si>
    <t>Новоселовский</t>
  </si>
  <si>
    <t>Партизанский</t>
  </si>
  <si>
    <t>Пировский</t>
  </si>
  <si>
    <t>Рыбинский</t>
  </si>
  <si>
    <t>Саянский</t>
  </si>
  <si>
    <t>Северо-Енисейский</t>
  </si>
  <si>
    <t>Сухобузимский</t>
  </si>
  <si>
    <t>Тасеевский</t>
  </si>
  <si>
    <t>Туруханский</t>
  </si>
  <si>
    <t>Тюхтетский</t>
  </si>
  <si>
    <t>Ужурский</t>
  </si>
  <si>
    <t>Уярский</t>
  </si>
  <si>
    <t>Шарыповский</t>
  </si>
  <si>
    <t>п. Солнечный</t>
  </si>
  <si>
    <t>п. Кедровый</t>
  </si>
  <si>
    <t>Железногорск</t>
  </si>
  <si>
    <t>Зеленогорск</t>
  </si>
  <si>
    <t>ТДНМР</t>
  </si>
  <si>
    <t xml:space="preserve">ЭМР </t>
  </si>
  <si>
    <t>СВЕДЕНИЯ ОБ ИСПОЛНЕНИИ БЮДЖЕТОВ МУНИЦИПАЛЬНЫХ ОБРАЗОВАНИЙ КРАСНОЯРСКОГО КРАЯ по состоянию на 01.01.2021 года В РАЗРЕЗЕ ФУНКЦИОНАЛЬНОЙ КЛАССИФИКАЦИИ РАСХОДОВ</t>
  </si>
  <si>
    <t>0112</t>
  </si>
  <si>
    <t>0901</t>
  </si>
  <si>
    <t>0907</t>
  </si>
  <si>
    <t>Муниципальные образования, всего</t>
  </si>
  <si>
    <t>Прикладные научные исследования в области общегосударственных вопросов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</si>
  <si>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</si>
  <si>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Санитарно-эпидемиологическое благополучие</t>
  </si>
  <si>
    <t>Результат исполнения бюджета 
(дефицит '-', профицит '+')</t>
  </si>
  <si>
    <t>на 01.01.2021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</si>
  <si>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</si>
  <si>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</si>
  <si>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</si>
  <si>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</si>
  <si>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</si>
  <si>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</si>
  <si>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г.Красноярск</t>
  </si>
  <si>
    <t>г.Лесосибирск</t>
  </si>
  <si>
    <t>г.Минусинск</t>
  </si>
  <si>
    <t>г.Назарово</t>
  </si>
  <si>
    <t>г.Норильск</t>
  </si>
  <si>
    <t>г.Сосновоборск</t>
  </si>
  <si>
    <t>г.Шарыпово</t>
  </si>
  <si>
    <t>Таймырский (Долгано-Ненецкий)</t>
  </si>
  <si>
    <t>Эвенкийский</t>
  </si>
  <si>
    <t>СВЕДЕНИЯ ОБ ИСПОЛНЕНИИ БЮДЖЕТОВ МУНИЦИПАЛЬНЫХ ОБРАЗОВАНИЙ КРАСНОЯРСКОГО КРАЯ по состоянию на 01.01.2023 года В РАЗРЕЗЕ ФУНКЦИОНАЛЬНОЙ КЛАССИФИКАЦИИ РАСХОДОВ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</si>
  <si>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</si>
  <si>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</si>
  <si>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 01.01.2022</t>
  </si>
  <si>
    <t>на 01.01.2023</t>
  </si>
  <si>
    <t>об исполнении доходов бюджетов муниципальных образований Красноярского края по состоянию на 01.01.2023</t>
  </si>
  <si>
    <t>Прогнозный план МФ на 2022г.
 (без целевых МБТ)</t>
  </si>
  <si>
    <t>Всего плановые назначения 
на 2022 год</t>
  </si>
  <si>
    <t>Исполнено 
за 2022 год</t>
  </si>
  <si>
    <t>об исполнении доходов бюджетов муниципальных образований Красноярского края по состоянию на 01.01.2022 (за 2021 год)</t>
  </si>
  <si>
    <t>Прогнозный план МФ на 2021г.
 (без целевых МБТ)</t>
  </si>
  <si>
    <t>Всего плановые назначения 
на 2021 год</t>
  </si>
  <si>
    <t>Исполнено 
за 2021 год</t>
  </si>
  <si>
    <t>СВЕДЕНИЯ ОБ ИСПОЛНЕНИИ БЮДЖЕТОВ МУНИЦИПАЛЬНЫХ ОБРАЗОВАНИЙ КРАСНОЯРСКОГО КРАЯ по состоянию на 01.01.2022 (за 2021 год) года В РАЗРЕЗЕ ФУНКЦИОНАЛЬНОЙ КЛАССИФИКАЦИИ РАСХОДОВ</t>
  </si>
  <si>
    <t>об исполнении доходов бюджетов муниципальных образований Красноярского края по состоянию на 01.01.2024</t>
  </si>
  <si>
    <t>Прогнозный план МФ на 2023г.
 (без целевых МБТ)</t>
  </si>
  <si>
    <t>Всего плановые назначения 
на 2023 год</t>
  </si>
  <si>
    <t>Исполнено 
за 2023 год</t>
  </si>
  <si>
    <t>неналоговые 
доходы</t>
  </si>
  <si>
    <t>СВЕДЕНИЯ ОБ ИСПОЛНЕНИИ БЮДЖЕТОВ МУНИЦИПАЛЬНЫХ ОБРАЗОВАНИЙ КРАСНОЯРСКОГО КРАЯ по состоянию на 01.01.2024 года В РАЗРЕЗЕ ФУНКЦИОНАЛЬНОЙ КЛАССИФИКАЦИИ РАСХОДОВ</t>
  </si>
  <si>
    <t>Стационарная медицинская помощь</t>
  </si>
  <si>
    <t>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</si>
</sst>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30" x14ac:knownFonts="1">
    <font>
      <sz val="10"/>
      <name val="Arial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 Cyr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 Cyr"/>
      <family val="1"/>
      <charset val="204"/>
    </font>
    <font>
      <sz val="9"/>
      <color indexed="8"/>
      <name val="Times New Roman Cyr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3" fillId="0" borderId="0"/>
    <xf numFmtId="0" fontId="11" fillId="0" borderId="0"/>
    <xf numFmtId="0" fontId="11" fillId="0" borderId="0"/>
    <xf numFmtId="0" fontId="22" fillId="0" borderId="0"/>
    <xf numFmtId="0" fontId="15" fillId="0" borderId="0"/>
  </cellStyleXfs>
  <cellXfs count="48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 applyProtection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3" fontId="7" fillId="2" borderId="8" xfId="0" applyNumberFormat="1" applyFont="1" applyFill="1" applyBorder="1"/>
    <xf numFmtId="3" fontId="7" fillId="2" borderId="9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2" fillId="0" borderId="0" xfId="2" applyFont="1" applyBorder="1" applyAlignment="1" applyProtection="1">
      <alignment vertical="center" wrapText="1"/>
      <protection locked="0"/>
    </xf>
    <xf numFmtId="3" fontId="1" fillId="0" borderId="0" xfId="0" applyNumberFormat="1" applyFont="1"/>
    <xf numFmtId="164" fontId="5" fillId="4" borderId="3" xfId="0" applyNumberFormat="1" applyFont="1" applyFill="1" applyBorder="1" applyAlignment="1" applyProtection="1">
      <alignment horizontal="left"/>
    </xf>
    <xf numFmtId="3" fontId="5" fillId="0" borderId="11" xfId="0" applyNumberFormat="1" applyFont="1" applyFill="1" applyBorder="1" applyAlignment="1">
      <alignment horizontal="right"/>
    </xf>
    <xf numFmtId="3" fontId="5" fillId="0" borderId="5" xfId="0" applyNumberFormat="1" applyFont="1" applyBorder="1"/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10" xfId="0" applyNumberFormat="1" applyFont="1" applyBorder="1"/>
    <xf numFmtId="3" fontId="5" fillId="0" borderId="12" xfId="3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>
      <alignment horizontal="right"/>
    </xf>
    <xf numFmtId="3" fontId="5" fillId="4" borderId="5" xfId="0" applyNumberFormat="1" applyFont="1" applyFill="1" applyBorder="1"/>
    <xf numFmtId="3" fontId="5" fillId="4" borderId="1" xfId="0" applyNumberFormat="1" applyFont="1" applyFill="1" applyBorder="1"/>
    <xf numFmtId="3" fontId="5" fillId="4" borderId="2" xfId="0" applyNumberFormat="1" applyFont="1" applyFill="1" applyBorder="1"/>
    <xf numFmtId="3" fontId="5" fillId="4" borderId="10" xfId="0" applyNumberFormat="1" applyFont="1" applyFill="1" applyBorder="1"/>
    <xf numFmtId="3" fontId="5" fillId="4" borderId="12" xfId="3" applyNumberFormat="1" applyFont="1" applyFill="1" applyBorder="1" applyAlignment="1">
      <alignment horizontal="right"/>
    </xf>
    <xf numFmtId="49" fontId="14" fillId="2" borderId="13" xfId="2" applyNumberFormat="1" applyFont="1" applyFill="1" applyBorder="1" applyAlignment="1" applyProtection="1">
      <alignment wrapText="1"/>
      <protection locked="0"/>
    </xf>
    <xf numFmtId="0" fontId="24" fillId="0" borderId="0" xfId="4" applyFont="1" applyBorder="1"/>
    <xf numFmtId="0" fontId="24" fillId="0" borderId="0" xfId="4" applyFont="1"/>
    <xf numFmtId="3" fontId="1" fillId="0" borderId="0" xfId="5" applyNumberFormat="1" applyFont="1" applyBorder="1"/>
    <xf numFmtId="3" fontId="24" fillId="0" borderId="0" xfId="4" applyNumberFormat="1" applyFont="1" applyBorder="1"/>
    <xf numFmtId="3" fontId="1" fillId="4" borderId="2" xfId="4" applyNumberFormat="1" applyFont="1" applyFill="1" applyBorder="1"/>
    <xf numFmtId="3" fontId="1" fillId="4" borderId="5" xfId="5" applyNumberFormat="1" applyFont="1" applyFill="1" applyBorder="1"/>
    <xf numFmtId="3" fontId="1" fillId="4" borderId="2" xfId="5" applyNumberFormat="1" applyFont="1" applyFill="1" applyBorder="1"/>
    <xf numFmtId="3" fontId="1" fillId="4" borderId="14" xfId="5" applyNumberFormat="1" applyFont="1" applyFill="1" applyBorder="1"/>
    <xf numFmtId="3" fontId="1" fillId="4" borderId="10" xfId="5" applyNumberFormat="1" applyFont="1" applyFill="1" applyBorder="1"/>
    <xf numFmtId="3" fontId="16" fillId="4" borderId="5" xfId="5" applyNumberFormat="1" applyFont="1" applyFill="1" applyBorder="1" applyAlignment="1">
      <alignment horizontal="right" vertical="center" wrapText="1" readingOrder="1"/>
    </xf>
    <xf numFmtId="3" fontId="25" fillId="4" borderId="2" xfId="1" applyNumberFormat="1" applyFont="1" applyFill="1" applyBorder="1" applyAlignment="1">
      <alignment horizontal="right" vertical="center" wrapText="1" readingOrder="1"/>
    </xf>
    <xf numFmtId="3" fontId="16" fillId="4" borderId="2" xfId="5" applyNumberFormat="1" applyFont="1" applyFill="1" applyBorder="1" applyAlignment="1">
      <alignment horizontal="right" vertical="center" wrapText="1" readingOrder="1"/>
    </xf>
    <xf numFmtId="3" fontId="16" fillId="4" borderId="1" xfId="5" applyNumberFormat="1" applyFont="1" applyFill="1" applyBorder="1" applyAlignment="1">
      <alignment horizontal="right" vertical="center" wrapText="1" readingOrder="1"/>
    </xf>
    <xf numFmtId="3" fontId="1" fillId="4" borderId="1" xfId="5" applyNumberFormat="1" applyFont="1" applyFill="1" applyBorder="1"/>
    <xf numFmtId="3" fontId="25" fillId="4" borderId="1" xfId="1" applyNumberFormat="1" applyFont="1" applyFill="1" applyBorder="1" applyAlignment="1">
      <alignment horizontal="right" vertical="center" wrapText="1" readingOrder="1"/>
    </xf>
    <xf numFmtId="3" fontId="16" fillId="4" borderId="1" xfId="4" applyNumberFormat="1" applyFont="1" applyFill="1" applyBorder="1" applyAlignment="1">
      <alignment horizontal="right" vertical="center" wrapText="1" readingOrder="1"/>
    </xf>
    <xf numFmtId="0" fontId="1" fillId="4" borderId="3" xfId="5" applyNumberFormat="1" applyFont="1" applyFill="1" applyBorder="1" applyAlignment="1">
      <alignment horizontal="left"/>
    </xf>
    <xf numFmtId="3" fontId="1" fillId="0" borderId="2" xfId="4" applyNumberFormat="1" applyFont="1" applyFill="1" applyBorder="1"/>
    <xf numFmtId="3" fontId="1" fillId="0" borderId="5" xfId="5" applyNumberFormat="1" applyFont="1" applyBorder="1"/>
    <xf numFmtId="3" fontId="1" fillId="0" borderId="2" xfId="5" applyNumberFormat="1" applyFont="1" applyBorder="1"/>
    <xf numFmtId="3" fontId="1" fillId="0" borderId="14" xfId="5" applyNumberFormat="1" applyFont="1" applyBorder="1"/>
    <xf numFmtId="3" fontId="1" fillId="0" borderId="10" xfId="5" applyNumberFormat="1" applyFont="1" applyBorder="1"/>
    <xf numFmtId="3" fontId="16" fillId="0" borderId="5" xfId="5" applyNumberFormat="1" applyFont="1" applyBorder="1" applyAlignment="1">
      <alignment horizontal="right" vertical="center" wrapText="1" readingOrder="1"/>
    </xf>
    <xf numFmtId="3" fontId="25" fillId="0" borderId="2" xfId="1" applyNumberFormat="1" applyFont="1" applyFill="1" applyBorder="1" applyAlignment="1">
      <alignment horizontal="right" vertical="center" wrapText="1" readingOrder="1"/>
    </xf>
    <xf numFmtId="3" fontId="16" fillId="0" borderId="2" xfId="5" applyNumberFormat="1" applyFont="1" applyBorder="1" applyAlignment="1">
      <alignment horizontal="right" vertical="center" wrapText="1" readingOrder="1"/>
    </xf>
    <xf numFmtId="3" fontId="16" fillId="0" borderId="1" xfId="5" applyNumberFormat="1" applyFont="1" applyBorder="1" applyAlignment="1">
      <alignment horizontal="right" vertical="center" wrapText="1" readingOrder="1"/>
    </xf>
    <xf numFmtId="3" fontId="1" fillId="0" borderId="1" xfId="5" applyNumberFormat="1" applyFont="1" applyBorder="1"/>
    <xf numFmtId="3" fontId="25" fillId="0" borderId="1" xfId="1" applyNumberFormat="1" applyFont="1" applyFill="1" applyBorder="1" applyAlignment="1">
      <alignment horizontal="right" vertical="center" wrapText="1" readingOrder="1"/>
    </xf>
    <xf numFmtId="3" fontId="16" fillId="0" borderId="1" xfId="4" applyNumberFormat="1" applyFont="1" applyBorder="1" applyAlignment="1">
      <alignment horizontal="right" vertical="center" wrapText="1" readingOrder="1"/>
    </xf>
    <xf numFmtId="0" fontId="1" fillId="0" borderId="3" xfId="5" applyNumberFormat="1" applyFont="1" applyBorder="1" applyAlignment="1">
      <alignment horizontal="left"/>
    </xf>
    <xf numFmtId="0" fontId="14" fillId="0" borderId="0" xfId="4" applyFont="1" applyBorder="1"/>
    <xf numFmtId="3" fontId="7" fillId="2" borderId="2" xfId="5" applyNumberFormat="1" applyFont="1" applyFill="1" applyBorder="1"/>
    <xf numFmtId="3" fontId="7" fillId="2" borderId="5" xfId="5" applyNumberFormat="1" applyFont="1" applyFill="1" applyBorder="1"/>
    <xf numFmtId="3" fontId="7" fillId="2" borderId="14" xfId="5" applyNumberFormat="1" applyFont="1" applyFill="1" applyBorder="1"/>
    <xf numFmtId="3" fontId="7" fillId="2" borderId="10" xfId="5" applyNumberFormat="1" applyFont="1" applyFill="1" applyBorder="1"/>
    <xf numFmtId="3" fontId="7" fillId="2" borderId="1" xfId="5" applyNumberFormat="1" applyFont="1" applyFill="1" applyBorder="1"/>
    <xf numFmtId="0" fontId="7" fillId="2" borderId="3" xfId="5" applyNumberFormat="1" applyFont="1" applyFill="1" applyBorder="1" applyAlignment="1">
      <alignment horizontal="left" vertical="center" wrapText="1"/>
    </xf>
    <xf numFmtId="49" fontId="14" fillId="0" borderId="0" xfId="4" applyNumberFormat="1" applyFont="1" applyBorder="1" applyAlignment="1">
      <alignment horizontal="center"/>
    </xf>
    <xf numFmtId="49" fontId="7" fillId="0" borderId="2" xfId="5" applyNumberFormat="1" applyFont="1" applyBorder="1" applyAlignment="1">
      <alignment horizontal="center"/>
    </xf>
    <xf numFmtId="49" fontId="7" fillId="0" borderId="5" xfId="5" applyNumberFormat="1" applyFont="1" applyBorder="1" applyAlignment="1">
      <alignment horizontal="center"/>
    </xf>
    <xf numFmtId="49" fontId="7" fillId="0" borderId="14" xfId="5" applyNumberFormat="1" applyFont="1" applyBorder="1" applyAlignment="1">
      <alignment horizontal="center"/>
    </xf>
    <xf numFmtId="49" fontId="7" fillId="0" borderId="10" xfId="5" applyNumberFormat="1" applyFont="1" applyBorder="1" applyAlignment="1">
      <alignment horizontal="center"/>
    </xf>
    <xf numFmtId="49" fontId="7" fillId="0" borderId="1" xfId="5" applyNumberFormat="1" applyFont="1" applyBorder="1" applyAlignment="1">
      <alignment horizontal="center"/>
    </xf>
    <xf numFmtId="0" fontId="7" fillId="0" borderId="3" xfId="5" applyNumberFormat="1" applyFont="1" applyBorder="1" applyAlignment="1">
      <alignment horizontal="left"/>
    </xf>
    <xf numFmtId="0" fontId="24" fillId="0" borderId="0" xfId="4" applyNumberFormat="1" applyFont="1" applyBorder="1" applyAlignment="1">
      <alignment horizontal="center" vertical="center" wrapText="1"/>
    </xf>
    <xf numFmtId="0" fontId="24" fillId="0" borderId="0" xfId="4" applyFont="1" applyFill="1" applyBorder="1"/>
    <xf numFmtId="3" fontId="24" fillId="0" borderId="0" xfId="4" applyNumberFormat="1" applyFont="1" applyFill="1" applyBorder="1"/>
    <xf numFmtId="3" fontId="17" fillId="0" borderId="0" xfId="4" applyNumberFormat="1" applyFont="1" applyFill="1" applyBorder="1" applyAlignment="1"/>
    <xf numFmtId="3" fontId="17" fillId="0" borderId="0" xfId="4" applyNumberFormat="1" applyFont="1" applyBorder="1" applyAlignment="1"/>
    <xf numFmtId="0" fontId="18" fillId="0" borderId="0" xfId="2" applyFont="1" applyBorder="1" applyAlignment="1" applyProtection="1">
      <alignment vertical="center" wrapText="1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14" fillId="2" borderId="13" xfId="0" applyNumberFormat="1" applyFont="1" applyFill="1" applyBorder="1" applyAlignment="1" applyProtection="1">
      <protection locked="0"/>
    </xf>
    <xf numFmtId="3" fontId="18" fillId="2" borderId="6" xfId="0" applyNumberFormat="1" applyFont="1" applyFill="1" applyBorder="1"/>
    <xf numFmtId="3" fontId="18" fillId="2" borderId="8" xfId="0" applyNumberFormat="1" applyFont="1" applyFill="1" applyBorder="1"/>
    <xf numFmtId="3" fontId="18" fillId="2" borderId="9" xfId="0" applyNumberFormat="1" applyFont="1" applyFill="1" applyBorder="1"/>
    <xf numFmtId="3" fontId="17" fillId="0" borderId="0" xfId="0" applyNumberFormat="1" applyFont="1" applyBorder="1" applyAlignment="1">
      <alignment horizontal="left" vertical="top"/>
    </xf>
    <xf numFmtId="3" fontId="24" fillId="0" borderId="0" xfId="0" applyNumberFormat="1" applyFont="1" applyBorder="1" applyAlignment="1">
      <alignment horizontal="left" vertical="top"/>
    </xf>
    <xf numFmtId="3" fontId="17" fillId="0" borderId="0" xfId="0" applyNumberFormat="1" applyFont="1" applyFill="1" applyBorder="1" applyAlignment="1">
      <alignment horizontal="left" vertical="top"/>
    </xf>
    <xf numFmtId="3" fontId="24" fillId="0" borderId="0" xfId="0" applyNumberFormat="1" applyFont="1" applyFill="1" applyBorder="1" applyAlignment="1">
      <alignment horizontal="left" vertical="top"/>
    </xf>
    <xf numFmtId="3" fontId="24" fillId="0" borderId="0" xfId="0" applyNumberFormat="1" applyFont="1" applyBorder="1"/>
    <xf numFmtId="3" fontId="24" fillId="0" borderId="0" xfId="0" applyNumberFormat="1" applyFont="1" applyFill="1" applyBorder="1"/>
    <xf numFmtId="0" fontId="24" fillId="0" borderId="0" xfId="0" applyFont="1" applyBorder="1"/>
    <xf numFmtId="0" fontId="24" fillId="0" borderId="0" xfId="0" applyFont="1" applyFill="1" applyBorder="1"/>
    <xf numFmtId="49" fontId="14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center" vertical="center" wrapText="1"/>
    </xf>
    <xf numFmtId="3" fontId="7" fillId="2" borderId="3" xfId="5" applyNumberFormat="1" applyFont="1" applyFill="1" applyBorder="1"/>
    <xf numFmtId="0" fontId="14" fillId="0" borderId="0" xfId="0" applyFont="1" applyBorder="1"/>
    <xf numFmtId="0" fontId="19" fillId="0" borderId="0" xfId="0" applyFont="1" applyBorder="1"/>
    <xf numFmtId="0" fontId="1" fillId="0" borderId="3" xfId="5" applyNumberFormat="1" applyFont="1" applyFill="1" applyBorder="1" applyAlignment="1">
      <alignment horizontal="left"/>
    </xf>
    <xf numFmtId="3" fontId="1" fillId="0" borderId="5" xfId="5" applyNumberFormat="1" applyFont="1" applyFill="1" applyBorder="1"/>
    <xf numFmtId="3" fontId="16" fillId="0" borderId="14" xfId="5" applyNumberFormat="1" applyFont="1" applyFill="1" applyBorder="1" applyAlignment="1">
      <alignment horizontal="right" vertical="center" wrapText="1" readingOrder="1"/>
    </xf>
    <xf numFmtId="3" fontId="16" fillId="0" borderId="1" xfId="5" applyNumberFormat="1" applyFont="1" applyFill="1" applyBorder="1" applyAlignment="1">
      <alignment horizontal="right" vertical="center" wrapText="1" readingOrder="1"/>
    </xf>
    <xf numFmtId="3" fontId="16" fillId="0" borderId="2" xfId="5" applyNumberFormat="1" applyFont="1" applyFill="1" applyBorder="1" applyAlignment="1">
      <alignment horizontal="right" vertical="center" wrapText="1" readingOrder="1"/>
    </xf>
    <xf numFmtId="3" fontId="16" fillId="0" borderId="5" xfId="5" applyNumberFormat="1" applyFont="1" applyFill="1" applyBorder="1" applyAlignment="1">
      <alignment horizontal="right" vertical="center" wrapText="1" readingOrder="1"/>
    </xf>
    <xf numFmtId="3" fontId="1" fillId="0" borderId="2" xfId="5" applyNumberFormat="1" applyFont="1" applyFill="1" applyBorder="1"/>
    <xf numFmtId="3" fontId="1" fillId="0" borderId="1" xfId="5" applyNumberFormat="1" applyFont="1" applyFill="1" applyBorder="1"/>
    <xf numFmtId="3" fontId="16" fillId="0" borderId="1" xfId="0" applyNumberFormat="1" applyFont="1" applyFill="1" applyBorder="1" applyAlignment="1">
      <alignment horizontal="right" vertical="center" wrapText="1" readingOrder="1"/>
    </xf>
    <xf numFmtId="3" fontId="1" fillId="0" borderId="14" xfId="5" applyNumberFormat="1" applyFont="1" applyFill="1" applyBorder="1"/>
    <xf numFmtId="3" fontId="1" fillId="0" borderId="10" xfId="5" applyNumberFormat="1" applyFont="1" applyFill="1" applyBorder="1"/>
    <xf numFmtId="3" fontId="1" fillId="0" borderId="15" xfId="0" applyNumberFormat="1" applyFont="1" applyFill="1" applyBorder="1"/>
    <xf numFmtId="9" fontId="24" fillId="0" borderId="0" xfId="0" applyNumberFormat="1" applyFont="1" applyFill="1" applyBorder="1"/>
    <xf numFmtId="3" fontId="16" fillId="4" borderId="14" xfId="5" applyNumberFormat="1" applyFont="1" applyFill="1" applyBorder="1" applyAlignment="1">
      <alignment horizontal="right" vertical="center" wrapText="1" readingOrder="1"/>
    </xf>
    <xf numFmtId="3" fontId="16" fillId="4" borderId="1" xfId="0" applyNumberFormat="1" applyFont="1" applyFill="1" applyBorder="1" applyAlignment="1">
      <alignment horizontal="right" vertical="center" wrapText="1" readingOrder="1"/>
    </xf>
    <xf numFmtId="3" fontId="1" fillId="4" borderId="15" xfId="0" applyNumberFormat="1" applyFont="1" applyFill="1" applyBorder="1"/>
    <xf numFmtId="0" fontId="24" fillId="0" borderId="0" xfId="0" applyFont="1"/>
    <xf numFmtId="0" fontId="1" fillId="0" borderId="14" xfId="5" applyNumberFormat="1" applyFont="1" applyBorder="1" applyAlignment="1">
      <alignment horizontal="center" vertical="center" wrapText="1"/>
    </xf>
    <xf numFmtId="0" fontId="1" fillId="0" borderId="10" xfId="5" applyNumberFormat="1" applyFont="1" applyBorder="1" applyAlignment="1">
      <alignment horizontal="center" vertical="center" wrapText="1"/>
    </xf>
    <xf numFmtId="0" fontId="1" fillId="0" borderId="16" xfId="5" applyNumberFormat="1" applyFont="1" applyBorder="1" applyAlignment="1">
      <alignment horizontal="center" vertical="center" wrapText="1"/>
    </xf>
    <xf numFmtId="0" fontId="1" fillId="0" borderId="15" xfId="5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10" fillId="0" borderId="0" xfId="2" applyFont="1" applyBorder="1" applyAlignment="1" applyProtection="1">
      <alignment vertical="center" wrapText="1"/>
      <protection locked="0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0" borderId="33" xfId="0" applyNumberFormat="1" applyFont="1" applyFill="1" applyBorder="1" applyAlignment="1" applyProtection="1"/>
    <xf numFmtId="3" fontId="1" fillId="0" borderId="11" xfId="0" applyNumberFormat="1" applyFont="1" applyFill="1" applyBorder="1" applyAlignment="1">
      <alignment horizontal="right"/>
    </xf>
    <xf numFmtId="3" fontId="1" fillId="0" borderId="33" xfId="0" applyNumberFormat="1" applyFont="1" applyBorder="1"/>
    <xf numFmtId="3" fontId="1" fillId="0" borderId="22" xfId="0" applyNumberFormat="1" applyFont="1" applyBorder="1"/>
    <xf numFmtId="3" fontId="1" fillId="0" borderId="1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2" xfId="0" applyNumberFormat="1" applyFont="1" applyBorder="1"/>
    <xf numFmtId="3" fontId="1" fillId="0" borderId="12" xfId="3" applyNumberFormat="1" applyFont="1" applyFill="1" applyBorder="1" applyAlignment="1">
      <alignment horizontal="right"/>
    </xf>
    <xf numFmtId="3" fontId="1" fillId="0" borderId="2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 applyProtection="1">
      <alignment horizontal="left"/>
    </xf>
    <xf numFmtId="3" fontId="1" fillId="0" borderId="33" xfId="0" applyNumberFormat="1" applyFont="1" applyFill="1" applyBorder="1"/>
    <xf numFmtId="3" fontId="1" fillId="0" borderId="22" xfId="0" applyNumberFormat="1" applyFont="1" applyFill="1" applyBorder="1"/>
    <xf numFmtId="3" fontId="1" fillId="0" borderId="2" xfId="0" applyNumberFormat="1" applyFont="1" applyFill="1" applyBorder="1"/>
    <xf numFmtId="3" fontId="1" fillId="0" borderId="5" xfId="0" applyNumberFormat="1" applyFont="1" applyFill="1" applyBorder="1"/>
    <xf numFmtId="3" fontId="1" fillId="3" borderId="11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 applyProtection="1">
      <alignment horizontal="left"/>
    </xf>
    <xf numFmtId="164" fontId="21" fillId="2" borderId="13" xfId="0" applyNumberFormat="1" applyFont="1" applyFill="1" applyBorder="1" applyAlignment="1" applyProtection="1">
      <alignment vertical="center"/>
      <protection locked="0"/>
    </xf>
    <xf numFmtId="3" fontId="7" fillId="2" borderId="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5" fillId="5" borderId="3" xfId="0" applyNumberFormat="1" applyFont="1" applyFill="1" applyBorder="1" applyAlignment="1" applyProtection="1">
      <alignment horizontal="left"/>
    </xf>
    <xf numFmtId="3" fontId="1" fillId="5" borderId="11" xfId="0" applyNumberFormat="1" applyFont="1" applyFill="1" applyBorder="1" applyAlignment="1">
      <alignment horizontal="right"/>
    </xf>
    <xf numFmtId="3" fontId="1" fillId="5" borderId="33" xfId="0" applyNumberFormat="1" applyFont="1" applyFill="1" applyBorder="1"/>
    <xf numFmtId="3" fontId="1" fillId="5" borderId="22" xfId="0" applyNumberFormat="1" applyFont="1" applyFill="1" applyBorder="1"/>
    <xf numFmtId="3" fontId="1" fillId="5" borderId="1" xfId="0" applyNumberFormat="1" applyFont="1" applyFill="1" applyBorder="1"/>
    <xf numFmtId="3" fontId="1" fillId="5" borderId="2" xfId="0" applyNumberFormat="1" applyFont="1" applyFill="1" applyBorder="1"/>
    <xf numFmtId="3" fontId="1" fillId="5" borderId="5" xfId="0" applyNumberFormat="1" applyFont="1" applyFill="1" applyBorder="1"/>
    <xf numFmtId="3" fontId="1" fillId="5" borderId="12" xfId="0" applyNumberFormat="1" applyFont="1" applyFill="1" applyBorder="1"/>
    <xf numFmtId="3" fontId="1" fillId="5" borderId="12" xfId="3" applyNumberFormat="1" applyFont="1" applyFill="1" applyBorder="1" applyAlignment="1">
      <alignment horizontal="right"/>
    </xf>
    <xf numFmtId="3" fontId="17" fillId="0" borderId="0" xfId="0" applyNumberFormat="1" applyFont="1" applyBorder="1" applyAlignment="1"/>
    <xf numFmtId="3" fontId="17" fillId="0" borderId="0" xfId="0" applyNumberFormat="1" applyFont="1" applyFill="1" applyBorder="1" applyAlignment="1"/>
    <xf numFmtId="49" fontId="14" fillId="0" borderId="0" xfId="0" applyNumberFormat="1" applyFont="1" applyBorder="1" applyAlignment="1">
      <alignment horizontal="center" vertical="center"/>
    </xf>
    <xf numFmtId="49" fontId="7" fillId="0" borderId="5" xfId="5" applyNumberFormat="1" applyFont="1" applyBorder="1" applyAlignment="1">
      <alignment horizontal="center" vertical="center"/>
    </xf>
    <xf numFmtId="49" fontId="7" fillId="0" borderId="14" xfId="5" applyNumberFormat="1" applyFont="1" applyBorder="1" applyAlignment="1">
      <alignment horizontal="center" vertical="center"/>
    </xf>
    <xf numFmtId="49" fontId="7" fillId="0" borderId="1" xfId="5" applyNumberFormat="1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49" fontId="7" fillId="0" borderId="10" xfId="5" applyNumberFormat="1" applyFont="1" applyBorder="1" applyAlignment="1">
      <alignment horizontal="center" vertical="center"/>
    </xf>
    <xf numFmtId="3" fontId="7" fillId="0" borderId="5" xfId="5" applyNumberFormat="1" applyFont="1" applyBorder="1" applyAlignment="1">
      <alignment horizontal="center" vertical="center"/>
    </xf>
    <xf numFmtId="3" fontId="7" fillId="2" borderId="10" xfId="5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7" fillId="0" borderId="5" xfId="5" applyNumberFormat="1" applyFont="1" applyFill="1" applyBorder="1" applyAlignment="1">
      <alignment horizontal="right" vertical="center"/>
    </xf>
    <xf numFmtId="3" fontId="7" fillId="0" borderId="10" xfId="5" applyNumberFormat="1" applyFont="1" applyFill="1" applyBorder="1" applyAlignment="1">
      <alignment horizontal="right" vertical="center"/>
    </xf>
    <xf numFmtId="3" fontId="25" fillId="0" borderId="42" xfId="1" applyNumberFormat="1" applyFont="1" applyFill="1" applyBorder="1" applyAlignment="1">
      <alignment horizontal="right" vertical="center" wrapText="1" readingOrder="1"/>
    </xf>
    <xf numFmtId="3" fontId="25" fillId="0" borderId="43" xfId="1" applyNumberFormat="1" applyFont="1" applyFill="1" applyBorder="1" applyAlignment="1">
      <alignment horizontal="right" vertical="center" wrapText="1" readingOrder="1"/>
    </xf>
    <xf numFmtId="3" fontId="17" fillId="0" borderId="5" xfId="5" applyNumberFormat="1" applyFont="1" applyFill="1" applyBorder="1" applyAlignment="1">
      <alignment horizontal="right" vertical="center" wrapText="1"/>
    </xf>
    <xf numFmtId="3" fontId="17" fillId="0" borderId="24" xfId="5" applyNumberFormat="1" applyFont="1" applyFill="1" applyBorder="1" applyAlignment="1">
      <alignment horizontal="right" vertical="center" wrapText="1"/>
    </xf>
    <xf numFmtId="3" fontId="16" fillId="0" borderId="1" xfId="5" applyNumberFormat="1" applyFont="1" applyFill="1" applyBorder="1" applyAlignment="1">
      <alignment horizontal="right" vertical="center" wrapText="1"/>
    </xf>
    <xf numFmtId="3" fontId="16" fillId="0" borderId="2" xfId="5" applyNumberFormat="1" applyFont="1" applyFill="1" applyBorder="1" applyAlignment="1">
      <alignment horizontal="right" vertical="center" wrapText="1"/>
    </xf>
    <xf numFmtId="3" fontId="1" fillId="0" borderId="1" xfId="5" applyNumberFormat="1" applyFont="1" applyFill="1" applyBorder="1" applyAlignment="1">
      <alignment horizontal="right" vertical="center"/>
    </xf>
    <xf numFmtId="3" fontId="1" fillId="0" borderId="2" xfId="5" applyNumberFormat="1" applyFont="1" applyFill="1" applyBorder="1" applyAlignment="1">
      <alignment horizontal="right" vertical="center"/>
    </xf>
    <xf numFmtId="3" fontId="7" fillId="0" borderId="3" xfId="5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right" vertical="center"/>
    </xf>
    <xf numFmtId="3" fontId="7" fillId="0" borderId="14" xfId="5" applyNumberFormat="1" applyFont="1" applyFill="1" applyBorder="1" applyAlignment="1">
      <alignment horizontal="right" vertical="center"/>
    </xf>
    <xf numFmtId="3" fontId="7" fillId="0" borderId="24" xfId="5" applyNumberFormat="1" applyFont="1" applyFill="1" applyBorder="1" applyAlignment="1">
      <alignment horizontal="right" vertical="center"/>
    </xf>
    <xf numFmtId="3" fontId="25" fillId="0" borderId="44" xfId="1" applyNumberFormat="1" applyFont="1" applyFill="1" applyBorder="1" applyAlignment="1">
      <alignment horizontal="right" vertical="center" wrapText="1" readingOrder="1"/>
    </xf>
    <xf numFmtId="3" fontId="25" fillId="0" borderId="45" xfId="1" applyNumberFormat="1" applyFont="1" applyFill="1" applyBorder="1" applyAlignment="1">
      <alignment horizontal="right" vertical="center" wrapText="1" readingOrder="1"/>
    </xf>
    <xf numFmtId="3" fontId="27" fillId="0" borderId="46" xfId="1" applyNumberFormat="1" applyFont="1" applyFill="1" applyBorder="1" applyAlignment="1">
      <alignment horizontal="right" vertical="center" wrapText="1" readingOrder="1"/>
    </xf>
    <xf numFmtId="3" fontId="27" fillId="0" borderId="2" xfId="1" applyNumberFormat="1" applyFont="1" applyFill="1" applyBorder="1" applyAlignment="1">
      <alignment horizontal="right" vertical="center" wrapText="1" readingOrder="1"/>
    </xf>
    <xf numFmtId="3" fontId="1" fillId="0" borderId="5" xfId="5" applyNumberFormat="1" applyFont="1" applyFill="1" applyBorder="1" applyAlignment="1">
      <alignment horizontal="right" vertical="center"/>
    </xf>
    <xf numFmtId="3" fontId="1" fillId="0" borderId="15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vertical="center"/>
    </xf>
    <xf numFmtId="0" fontId="1" fillId="0" borderId="3" xfId="5" applyNumberFormat="1" applyFont="1" applyFill="1" applyBorder="1" applyAlignment="1">
      <alignment horizontal="left" vertical="center" wrapText="1"/>
    </xf>
    <xf numFmtId="0" fontId="1" fillId="0" borderId="13" xfId="5" applyNumberFormat="1" applyFont="1" applyFill="1" applyBorder="1" applyAlignment="1">
      <alignment horizontal="left"/>
    </xf>
    <xf numFmtId="3" fontId="7" fillId="0" borderId="7" xfId="5" applyNumberFormat="1" applyFont="1" applyFill="1" applyBorder="1" applyAlignment="1">
      <alignment horizontal="right" vertical="center"/>
    </xf>
    <xf numFmtId="3" fontId="7" fillId="0" borderId="34" xfId="5" applyNumberFormat="1" applyFont="1" applyFill="1" applyBorder="1" applyAlignment="1">
      <alignment horizontal="right" vertical="center"/>
    </xf>
    <xf numFmtId="3" fontId="25" fillId="0" borderId="47" xfId="1" applyNumberFormat="1" applyFont="1" applyFill="1" applyBorder="1" applyAlignment="1">
      <alignment horizontal="right" vertical="center" wrapText="1" readingOrder="1"/>
    </xf>
    <xf numFmtId="3" fontId="25" fillId="0" borderId="48" xfId="1" applyNumberFormat="1" applyFont="1" applyFill="1" applyBorder="1" applyAlignment="1">
      <alignment horizontal="right" vertical="center" wrapText="1" readingOrder="1"/>
    </xf>
    <xf numFmtId="3" fontId="17" fillId="0" borderId="7" xfId="5" applyNumberFormat="1" applyFont="1" applyFill="1" applyBorder="1" applyAlignment="1">
      <alignment horizontal="right" vertical="center" wrapText="1"/>
    </xf>
    <xf numFmtId="3" fontId="17" fillId="0" borderId="35" xfId="5" applyNumberFormat="1" applyFont="1" applyFill="1" applyBorder="1" applyAlignment="1">
      <alignment horizontal="right" vertical="center" wrapText="1"/>
    </xf>
    <xf numFmtId="3" fontId="16" fillId="0" borderId="8" xfId="5" applyNumberFormat="1" applyFont="1" applyFill="1" applyBorder="1" applyAlignment="1">
      <alignment horizontal="right" vertical="center" wrapText="1"/>
    </xf>
    <xf numFmtId="3" fontId="16" fillId="0" borderId="9" xfId="5" applyNumberFormat="1" applyFont="1" applyFill="1" applyBorder="1" applyAlignment="1">
      <alignment horizontal="right" vertical="center" wrapText="1"/>
    </xf>
    <xf numFmtId="3" fontId="1" fillId="0" borderId="8" xfId="5" applyNumberFormat="1" applyFont="1" applyFill="1" applyBorder="1" applyAlignment="1">
      <alignment horizontal="right" vertical="center"/>
    </xf>
    <xf numFmtId="3" fontId="1" fillId="0" borderId="9" xfId="5" applyNumberFormat="1" applyFont="1" applyFill="1" applyBorder="1" applyAlignment="1">
      <alignment horizontal="right" vertical="center"/>
    </xf>
    <xf numFmtId="3" fontId="7" fillId="0" borderId="13" xfId="5" applyNumberFormat="1" applyFont="1" applyFill="1" applyBorder="1" applyAlignment="1">
      <alignment horizontal="right" vertical="center"/>
    </xf>
    <xf numFmtId="3" fontId="7" fillId="0" borderId="8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right" vertical="center"/>
    </xf>
    <xf numFmtId="3" fontId="7" fillId="0" borderId="35" xfId="5" applyNumberFormat="1" applyFont="1" applyFill="1" applyBorder="1" applyAlignment="1">
      <alignment horizontal="right" vertical="center"/>
    </xf>
    <xf numFmtId="3" fontId="25" fillId="0" borderId="49" xfId="1" applyNumberFormat="1" applyFont="1" applyFill="1" applyBorder="1" applyAlignment="1">
      <alignment horizontal="right" vertical="center" wrapText="1" readingOrder="1"/>
    </xf>
    <xf numFmtId="3" fontId="25" fillId="0" borderId="50" xfId="1" applyNumberFormat="1" applyFont="1" applyFill="1" applyBorder="1" applyAlignment="1">
      <alignment horizontal="right" vertical="center" wrapText="1" readingOrder="1"/>
    </xf>
    <xf numFmtId="3" fontId="27" fillId="0" borderId="37" xfId="1" applyNumberFormat="1" applyFont="1" applyFill="1" applyBorder="1" applyAlignment="1">
      <alignment horizontal="right" vertical="center" wrapText="1" readingOrder="1"/>
    </xf>
    <xf numFmtId="3" fontId="27" fillId="0" borderId="9" xfId="1" applyNumberFormat="1" applyFont="1" applyFill="1" applyBorder="1" applyAlignment="1">
      <alignment horizontal="right" vertical="center" wrapText="1" readingOrder="1"/>
    </xf>
    <xf numFmtId="3" fontId="1" fillId="0" borderId="7" xfId="5" applyNumberFormat="1" applyFont="1" applyFill="1" applyBorder="1" applyAlignment="1">
      <alignment horizontal="right" vertical="center"/>
    </xf>
    <xf numFmtId="3" fontId="1" fillId="0" borderId="38" xfId="0" applyNumberFormat="1" applyFont="1" applyFill="1" applyBorder="1" applyAlignment="1">
      <alignment horizontal="right" vertical="center"/>
    </xf>
    <xf numFmtId="0" fontId="1" fillId="0" borderId="39" xfId="5" applyNumberFormat="1" applyFont="1" applyBorder="1" applyAlignment="1">
      <alignment horizontal="center" vertical="center" wrapText="1"/>
    </xf>
    <xf numFmtId="0" fontId="1" fillId="0" borderId="33" xfId="5" applyNumberFormat="1" applyFont="1" applyBorder="1" applyAlignment="1">
      <alignment horizontal="center" vertical="center" wrapText="1"/>
    </xf>
    <xf numFmtId="49" fontId="7" fillId="0" borderId="25" xfId="5" applyNumberFormat="1" applyFont="1" applyBorder="1" applyAlignment="1">
      <alignment horizontal="center" vertical="center"/>
    </xf>
    <xf numFmtId="49" fontId="7" fillId="0" borderId="28" xfId="5" applyNumberFormat="1" applyFont="1" applyBorder="1" applyAlignment="1">
      <alignment horizontal="center" vertical="center"/>
    </xf>
    <xf numFmtId="49" fontId="7" fillId="0" borderId="26" xfId="5" applyNumberFormat="1" applyFont="1" applyBorder="1" applyAlignment="1">
      <alignment horizontal="center" vertical="center"/>
    </xf>
    <xf numFmtId="49" fontId="7" fillId="0" borderId="29" xfId="5" applyNumberFormat="1" applyFont="1" applyBorder="1" applyAlignment="1">
      <alignment horizontal="center" vertical="center"/>
    </xf>
    <xf numFmtId="49" fontId="7" fillId="0" borderId="27" xfId="5" applyNumberFormat="1" applyFont="1" applyBorder="1" applyAlignment="1">
      <alignment horizontal="center" vertical="center"/>
    </xf>
    <xf numFmtId="49" fontId="7" fillId="0" borderId="17" xfId="5" applyNumberFormat="1" applyFont="1" applyBorder="1" applyAlignment="1">
      <alignment horizontal="center" vertical="center"/>
    </xf>
    <xf numFmtId="49" fontId="7" fillId="0" borderId="40" xfId="5" applyNumberFormat="1" applyFont="1" applyBorder="1" applyAlignment="1">
      <alignment horizontal="center" vertical="center"/>
    </xf>
    <xf numFmtId="0" fontId="1" fillId="0" borderId="12" xfId="5" applyNumberFormat="1" applyFont="1" applyBorder="1" applyAlignment="1">
      <alignment horizontal="center" vertical="center" wrapText="1"/>
    </xf>
    <xf numFmtId="0" fontId="1" fillId="0" borderId="41" xfId="5" applyNumberFormat="1" applyFont="1" applyBorder="1" applyAlignment="1">
      <alignment horizontal="center" vertical="center" wrapText="1"/>
    </xf>
    <xf numFmtId="0" fontId="1" fillId="0" borderId="22" xfId="5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vertical="center" wrapText="1"/>
    </xf>
    <xf numFmtId="0" fontId="1" fillId="5" borderId="3" xfId="5" applyNumberFormat="1" applyFont="1" applyFill="1" applyBorder="1" applyAlignment="1">
      <alignment horizontal="left"/>
    </xf>
    <xf numFmtId="3" fontId="7" fillId="5" borderId="5" xfId="5" applyNumberFormat="1" applyFont="1" applyFill="1" applyBorder="1" applyAlignment="1">
      <alignment horizontal="right" vertical="center"/>
    </xf>
    <xf numFmtId="3" fontId="7" fillId="5" borderId="10" xfId="5" applyNumberFormat="1" applyFont="1" applyFill="1" applyBorder="1" applyAlignment="1">
      <alignment horizontal="right" vertical="center"/>
    </xf>
    <xf numFmtId="3" fontId="25" fillId="5" borderId="42" xfId="1" applyNumberFormat="1" applyFont="1" applyFill="1" applyBorder="1" applyAlignment="1">
      <alignment horizontal="right" vertical="center" wrapText="1" readingOrder="1"/>
    </xf>
    <xf numFmtId="3" fontId="25" fillId="5" borderId="43" xfId="1" applyNumberFormat="1" applyFont="1" applyFill="1" applyBorder="1" applyAlignment="1">
      <alignment horizontal="right" vertical="center" wrapText="1" readingOrder="1"/>
    </xf>
    <xf numFmtId="3" fontId="17" fillId="5" borderId="5" xfId="5" applyNumberFormat="1" applyFont="1" applyFill="1" applyBorder="1" applyAlignment="1">
      <alignment horizontal="right" vertical="center" wrapText="1"/>
    </xf>
    <xf numFmtId="3" fontId="17" fillId="5" borderId="24" xfId="5" applyNumberFormat="1" applyFont="1" applyFill="1" applyBorder="1" applyAlignment="1">
      <alignment horizontal="right" vertical="center" wrapText="1"/>
    </xf>
    <xf numFmtId="3" fontId="16" fillId="5" borderId="1" xfId="5" applyNumberFormat="1" applyFont="1" applyFill="1" applyBorder="1" applyAlignment="1">
      <alignment horizontal="right" vertical="center" wrapText="1"/>
    </xf>
    <xf numFmtId="3" fontId="16" fillId="5" borderId="2" xfId="5" applyNumberFormat="1" applyFont="1" applyFill="1" applyBorder="1" applyAlignment="1">
      <alignment horizontal="right" vertical="center" wrapText="1"/>
    </xf>
    <xf numFmtId="3" fontId="1" fillId="5" borderId="1" xfId="5" applyNumberFormat="1" applyFont="1" applyFill="1" applyBorder="1" applyAlignment="1">
      <alignment horizontal="right" vertical="center"/>
    </xf>
    <xf numFmtId="3" fontId="1" fillId="5" borderId="2" xfId="5" applyNumberFormat="1" applyFont="1" applyFill="1" applyBorder="1" applyAlignment="1">
      <alignment horizontal="right" vertical="center"/>
    </xf>
    <xf numFmtId="3" fontId="7" fillId="5" borderId="3" xfId="5" applyNumberFormat="1" applyFont="1" applyFill="1" applyBorder="1" applyAlignment="1">
      <alignment horizontal="right" vertical="center"/>
    </xf>
    <xf numFmtId="3" fontId="7" fillId="5" borderId="1" xfId="5" applyNumberFormat="1" applyFont="1" applyFill="1" applyBorder="1" applyAlignment="1">
      <alignment horizontal="right" vertical="center"/>
    </xf>
    <xf numFmtId="3" fontId="7" fillId="5" borderId="14" xfId="5" applyNumberFormat="1" applyFont="1" applyFill="1" applyBorder="1" applyAlignment="1">
      <alignment horizontal="right" vertical="center"/>
    </xf>
    <xf numFmtId="3" fontId="7" fillId="5" borderId="24" xfId="5" applyNumberFormat="1" applyFont="1" applyFill="1" applyBorder="1" applyAlignment="1">
      <alignment horizontal="right" vertical="center"/>
    </xf>
    <xf numFmtId="3" fontId="25" fillId="5" borderId="44" xfId="1" applyNumberFormat="1" applyFont="1" applyFill="1" applyBorder="1" applyAlignment="1">
      <alignment horizontal="right" vertical="center" wrapText="1" readingOrder="1"/>
    </xf>
    <xf numFmtId="3" fontId="25" fillId="5" borderId="45" xfId="1" applyNumberFormat="1" applyFont="1" applyFill="1" applyBorder="1" applyAlignment="1">
      <alignment horizontal="right" vertical="center" wrapText="1" readingOrder="1"/>
    </xf>
    <xf numFmtId="3" fontId="27" fillId="5" borderId="46" xfId="1" applyNumberFormat="1" applyFont="1" applyFill="1" applyBorder="1" applyAlignment="1">
      <alignment horizontal="right" vertical="center" wrapText="1" readingOrder="1"/>
    </xf>
    <xf numFmtId="3" fontId="27" fillId="5" borderId="2" xfId="1" applyNumberFormat="1" applyFont="1" applyFill="1" applyBorder="1" applyAlignment="1">
      <alignment horizontal="right" vertical="center" wrapText="1" readingOrder="1"/>
    </xf>
    <xf numFmtId="3" fontId="1" fillId="5" borderId="5" xfId="5" applyNumberFormat="1" applyFont="1" applyFill="1" applyBorder="1" applyAlignment="1">
      <alignment horizontal="right" vertical="center"/>
    </xf>
    <xf numFmtId="3" fontId="1" fillId="5" borderId="15" xfId="0" applyNumberFormat="1" applyFont="1" applyFill="1" applyBorder="1" applyAlignment="1">
      <alignment horizontal="right" vertical="center"/>
    </xf>
    <xf numFmtId="9" fontId="24" fillId="5" borderId="0" xfId="0" applyNumberFormat="1" applyFont="1" applyFill="1" applyBorder="1"/>
    <xf numFmtId="3" fontId="24" fillId="5" borderId="0" xfId="0" applyNumberFormat="1" applyFont="1" applyFill="1" applyBorder="1" applyAlignment="1">
      <alignment vertical="center"/>
    </xf>
    <xf numFmtId="0" fontId="24" fillId="5" borderId="0" xfId="0" applyFont="1" applyFill="1" applyBorder="1"/>
    <xf numFmtId="0" fontId="24" fillId="0" borderId="52" xfId="0" applyFont="1" applyBorder="1"/>
    <xf numFmtId="0" fontId="24" fillId="0" borderId="52" xfId="0" applyFont="1" applyFill="1" applyBorder="1"/>
    <xf numFmtId="3" fontId="24" fillId="0" borderId="52" xfId="0" applyNumberFormat="1" applyFont="1" applyBorder="1"/>
    <xf numFmtId="0" fontId="24" fillId="0" borderId="53" xfId="0" applyFont="1" applyBorder="1"/>
    <xf numFmtId="3" fontId="7" fillId="2" borderId="5" xfId="5" applyNumberFormat="1" applyFont="1" applyFill="1" applyBorder="1" applyAlignment="1">
      <alignment vertical="center"/>
    </xf>
    <xf numFmtId="3" fontId="7" fillId="2" borderId="14" xfId="5" applyNumberFormat="1" applyFont="1" applyFill="1" applyBorder="1" applyAlignment="1">
      <alignment vertical="center"/>
    </xf>
    <xf numFmtId="3" fontId="7" fillId="2" borderId="1" xfId="5" applyNumberFormat="1" applyFont="1" applyFill="1" applyBorder="1" applyAlignment="1">
      <alignment vertical="center"/>
    </xf>
    <xf numFmtId="3" fontId="7" fillId="2" borderId="2" xfId="5" applyNumberFormat="1" applyFont="1" applyFill="1" applyBorder="1" applyAlignment="1">
      <alignment vertical="center"/>
    </xf>
    <xf numFmtId="3" fontId="7" fillId="2" borderId="3" xfId="5" applyNumberFormat="1" applyFont="1" applyFill="1" applyBorder="1" applyAlignment="1">
      <alignment vertical="center"/>
    </xf>
    <xf numFmtId="3" fontId="7" fillId="2" borderId="56" xfId="5" applyNumberFormat="1" applyFont="1" applyFill="1" applyBorder="1" applyAlignment="1">
      <alignment vertical="center"/>
    </xf>
    <xf numFmtId="3" fontId="27" fillId="0" borderId="57" xfId="1" applyNumberFormat="1" applyFont="1" applyFill="1" applyBorder="1" applyAlignment="1">
      <alignment horizontal="right" vertical="center" wrapText="1" readingOrder="1"/>
    </xf>
    <xf numFmtId="3" fontId="7" fillId="0" borderId="56" xfId="5" applyNumberFormat="1" applyFont="1" applyFill="1" applyBorder="1" applyAlignment="1">
      <alignment horizontal="right" vertical="center"/>
    </xf>
    <xf numFmtId="3" fontId="1" fillId="0" borderId="3" xfId="5" applyNumberFormat="1" applyFont="1" applyFill="1" applyBorder="1" applyAlignment="1">
      <alignment horizontal="right" vertical="center"/>
    </xf>
    <xf numFmtId="3" fontId="27" fillId="0" borderId="58" xfId="1" applyNumberFormat="1" applyFont="1" applyFill="1" applyBorder="1" applyAlignment="1">
      <alignment horizontal="right" vertical="center" wrapText="1" readingOrder="1"/>
    </xf>
    <xf numFmtId="3" fontId="7" fillId="0" borderId="59" xfId="5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7" fillId="2" borderId="13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>
      <alignment horizontal="center"/>
    </xf>
    <xf numFmtId="3" fontId="7" fillId="2" borderId="36" xfId="0" applyNumberFormat="1" applyFont="1" applyFill="1" applyBorder="1" applyAlignment="1">
      <alignment vertical="center"/>
    </xf>
    <xf numFmtId="3" fontId="25" fillId="0" borderId="60" xfId="1" applyNumberFormat="1" applyFont="1" applyFill="1" applyBorder="1" applyAlignment="1">
      <alignment horizontal="right" vertical="center" wrapText="1" readingOrder="1"/>
    </xf>
    <xf numFmtId="3" fontId="25" fillId="0" borderId="61" xfId="1" applyNumberFormat="1" applyFont="1" applyFill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center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0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7" fillId="0" borderId="2" xfId="4" applyNumberFormat="1" applyFont="1" applyBorder="1" applyAlignment="1">
      <alignment horizontal="center" vertical="center" wrapText="1"/>
    </xf>
    <xf numFmtId="0" fontId="24" fillId="0" borderId="2" xfId="4" applyFont="1" applyBorder="1" applyAlignment="1">
      <alignment horizontal="center" vertical="center" wrapText="1"/>
    </xf>
    <xf numFmtId="0" fontId="1" fillId="0" borderId="1" xfId="5" applyNumberFormat="1" applyFont="1" applyBorder="1" applyAlignment="1">
      <alignment horizontal="center" vertical="center" wrapText="1"/>
    </xf>
    <xf numFmtId="0" fontId="1" fillId="0" borderId="14" xfId="5" applyNumberFormat="1" applyFont="1" applyBorder="1" applyAlignment="1">
      <alignment horizontal="center" vertical="center" wrapText="1"/>
    </xf>
    <xf numFmtId="0" fontId="1" fillId="0" borderId="2" xfId="5" applyNumberFormat="1" applyFont="1" applyBorder="1" applyAlignment="1">
      <alignment horizontal="center" vertical="center" wrapText="1"/>
    </xf>
    <xf numFmtId="0" fontId="1" fillId="0" borderId="5" xfId="5" applyNumberFormat="1" applyFont="1" applyBorder="1" applyAlignment="1">
      <alignment horizontal="center" vertical="center" wrapText="1"/>
    </xf>
    <xf numFmtId="0" fontId="1" fillId="0" borderId="17" xfId="5" applyNumberFormat="1" applyFont="1" applyBorder="1" applyAlignment="1">
      <alignment horizontal="center" vertical="center" wrapText="1"/>
    </xf>
    <xf numFmtId="0" fontId="1" fillId="0" borderId="3" xfId="5" applyNumberFormat="1" applyFont="1" applyBorder="1" applyAlignment="1">
      <alignment horizontal="center" vertical="center" wrapText="1"/>
    </xf>
    <xf numFmtId="49" fontId="7" fillId="0" borderId="5" xfId="4" applyNumberFormat="1" applyFont="1" applyBorder="1" applyAlignment="1">
      <alignment horizontal="center" vertical="center" wrapText="1"/>
    </xf>
    <xf numFmtId="0" fontId="24" fillId="0" borderId="5" xfId="4" applyFont="1" applyBorder="1" applyAlignment="1">
      <alignment horizontal="center" vertical="center" wrapText="1"/>
    </xf>
    <xf numFmtId="0" fontId="1" fillId="0" borderId="10" xfId="5" applyNumberFormat="1" applyFont="1" applyBorder="1" applyAlignment="1">
      <alignment horizontal="center" vertical="center" wrapText="1"/>
    </xf>
    <xf numFmtId="49" fontId="7" fillId="0" borderId="26" xfId="5" applyNumberFormat="1" applyFont="1" applyBorder="1" applyAlignment="1">
      <alignment horizontal="center"/>
    </xf>
    <xf numFmtId="49" fontId="7" fillId="0" borderId="27" xfId="5" applyNumberFormat="1" applyFont="1" applyBorder="1" applyAlignment="1">
      <alignment horizontal="center"/>
    </xf>
    <xf numFmtId="49" fontId="7" fillId="0" borderId="25" xfId="5" applyNumberFormat="1" applyFont="1" applyBorder="1" applyAlignment="1">
      <alignment horizontal="center"/>
    </xf>
    <xf numFmtId="49" fontId="7" fillId="0" borderId="28" xfId="5" applyNumberFormat="1" applyFont="1" applyBorder="1" applyAlignment="1">
      <alignment horizontal="center"/>
    </xf>
    <xf numFmtId="49" fontId="7" fillId="0" borderId="29" xfId="5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0" xfId="2" applyFont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7" fillId="0" borderId="19" xfId="5" applyNumberFormat="1" applyFont="1" applyBorder="1" applyAlignment="1">
      <alignment horizontal="center"/>
    </xf>
    <xf numFmtId="49" fontId="7" fillId="0" borderId="21" xfId="5" applyNumberFormat="1" applyFont="1" applyBorder="1" applyAlignment="1">
      <alignment horizontal="center"/>
    </xf>
    <xf numFmtId="0" fontId="1" fillId="0" borderId="16" xfId="5" applyNumberFormat="1" applyFont="1" applyBorder="1" applyAlignment="1">
      <alignment horizontal="center" vertical="center" wrapText="1"/>
    </xf>
    <xf numFmtId="0" fontId="1" fillId="0" borderId="15" xfId="5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7" fillId="6" borderId="23" xfId="5" applyNumberFormat="1" applyFont="1" applyFill="1" applyBorder="1" applyAlignment="1">
      <alignment horizontal="center" vertical="center" wrapText="1"/>
    </xf>
    <xf numFmtId="0" fontId="7" fillId="6" borderId="22" xfId="5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7" fillId="0" borderId="26" xfId="5" applyNumberFormat="1" applyFont="1" applyBorder="1" applyAlignment="1">
      <alignment horizontal="center" vertical="center"/>
    </xf>
    <xf numFmtId="49" fontId="7" fillId="0" borderId="28" xfId="5" applyNumberFormat="1" applyFont="1" applyBorder="1" applyAlignment="1">
      <alignment horizontal="center" vertical="center"/>
    </xf>
    <xf numFmtId="49" fontId="7" fillId="0" borderId="29" xfId="5" applyNumberFormat="1" applyFont="1" applyBorder="1" applyAlignment="1">
      <alignment horizontal="center" vertical="center"/>
    </xf>
    <xf numFmtId="49" fontId="7" fillId="0" borderId="27" xfId="5" applyNumberFormat="1" applyFont="1" applyBorder="1" applyAlignment="1">
      <alignment horizontal="center" vertical="center"/>
    </xf>
    <xf numFmtId="49" fontId="7" fillId="0" borderId="25" xfId="5" applyNumberFormat="1" applyFont="1" applyBorder="1" applyAlignment="1">
      <alignment horizontal="center" vertical="center"/>
    </xf>
    <xf numFmtId="0" fontId="1" fillId="0" borderId="51" xfId="5" applyNumberFormat="1" applyFont="1" applyBorder="1" applyAlignment="1">
      <alignment horizontal="center" vertical="center" wrapText="1"/>
    </xf>
    <xf numFmtId="0" fontId="1" fillId="0" borderId="33" xfId="5" applyNumberFormat="1" applyFont="1" applyBorder="1" applyAlignment="1">
      <alignment horizontal="center" vertical="center" wrapText="1"/>
    </xf>
    <xf numFmtId="0" fontId="7" fillId="2" borderId="54" xfId="5" applyNumberFormat="1" applyFont="1" applyFill="1" applyBorder="1" applyAlignment="1">
      <alignment horizontal="center" vertical="center" wrapText="1"/>
    </xf>
    <xf numFmtId="0" fontId="7" fillId="2" borderId="55" xfId="5" applyNumberFormat="1" applyFont="1" applyFill="1" applyBorder="1" applyAlignment="1">
      <alignment horizontal="center" vertical="center" wrapText="1"/>
    </xf>
    <xf numFmtId="0" fontId="7" fillId="2" borderId="11" xfId="5" applyNumberFormat="1" applyFont="1" applyFill="1" applyBorder="1" applyAlignment="1">
      <alignment horizontal="center" vertical="center" wrapText="1"/>
    </xf>
    <xf numFmtId="0" fontId="1" fillId="0" borderId="41" xfId="5" applyNumberFormat="1" applyFont="1" applyBorder="1" applyAlignment="1">
      <alignment horizontal="center" vertical="center" wrapText="1"/>
    </xf>
    <xf numFmtId="0" fontId="1" fillId="0" borderId="22" xfId="5" applyNumberFormat="1" applyFont="1" applyBorder="1" applyAlignment="1">
      <alignment horizontal="center" vertical="center" wrapText="1"/>
    </xf>
    <xf numFmtId="0" fontId="1" fillId="0" borderId="12" xfId="5" applyNumberFormat="1" applyFont="1" applyBorder="1" applyAlignment="1">
      <alignment horizontal="center" vertical="center" wrapText="1"/>
    </xf>
    <xf numFmtId="49" fontId="7" fillId="0" borderId="17" xfId="5" applyNumberFormat="1" applyFont="1" applyBorder="1" applyAlignment="1">
      <alignment horizontal="center" vertical="center"/>
    </xf>
    <xf numFmtId="49" fontId="7" fillId="0" borderId="40" xfId="5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 applyProtection="1">
      <alignment horizontal="center" vertical="center" wrapText="1"/>
      <protection locked="0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 applyProtection="1">
      <alignment horizontal="center" vertical="center" wrapText="1"/>
      <protection locked="0"/>
    </xf>
    <xf numFmtId="0" fontId="20" fillId="0" borderId="66" xfId="0" applyFont="1" applyFill="1" applyBorder="1" applyAlignment="1" applyProtection="1">
      <alignment horizontal="center" vertical="center" wrapText="1"/>
      <protection locked="0"/>
    </xf>
    <xf numFmtId="0" fontId="20" fillId="0" borderId="66" xfId="0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20" fillId="0" borderId="65" xfId="0" applyFont="1" applyFill="1" applyBorder="1" applyAlignment="1" applyProtection="1">
      <alignment horizontal="center" vertical="center" wrapText="1"/>
      <protection locked="0"/>
    </xf>
    <xf numFmtId="0" fontId="6" fillId="0" borderId="66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 applyProtection="1">
      <alignment horizontal="center" vertical="center" wrapText="1"/>
      <protection locked="0"/>
    </xf>
    <xf numFmtId="0" fontId="20" fillId="0" borderId="69" xfId="0" applyFont="1" applyFill="1" applyBorder="1" applyAlignment="1" applyProtection="1">
      <alignment horizontal="center" vertical="center" wrapText="1"/>
      <protection locked="0"/>
    </xf>
    <xf numFmtId="0" fontId="20" fillId="0" borderId="69" xfId="0" applyFont="1" applyFill="1" applyBorder="1" applyAlignment="1" applyProtection="1">
      <alignment horizontal="center" vertical="center" wrapText="1"/>
      <protection locked="0"/>
    </xf>
    <xf numFmtId="0" fontId="6" fillId="0" borderId="69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20" fillId="0" borderId="68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0" xfId="0" applyFont="1"/>
    <xf numFmtId="164" fontId="2" fillId="0" borderId="65" xfId="0" applyNumberFormat="1" applyFont="1" applyFill="1" applyBorder="1" applyAlignment="1" applyProtection="1"/>
    <xf numFmtId="3" fontId="1" fillId="0" borderId="66" xfId="0" applyNumberFormat="1" applyFont="1" applyFill="1" applyBorder="1" applyAlignment="1">
      <alignment horizontal="right"/>
    </xf>
    <xf numFmtId="3" fontId="1" fillId="0" borderId="66" xfId="0" applyNumberFormat="1" applyFont="1" applyBorder="1"/>
    <xf numFmtId="3" fontId="1" fillId="0" borderId="67" xfId="0" applyNumberFormat="1" applyFont="1" applyBorder="1"/>
    <xf numFmtId="3" fontId="1" fillId="0" borderId="65" xfId="0" applyNumberFormat="1" applyFont="1" applyBorder="1"/>
    <xf numFmtId="3" fontId="1" fillId="0" borderId="66" xfId="3" applyNumberFormat="1" applyFont="1" applyFill="1" applyBorder="1" applyAlignment="1">
      <alignment horizontal="right"/>
    </xf>
    <xf numFmtId="164" fontId="5" fillId="0" borderId="65" xfId="0" applyNumberFormat="1" applyFont="1" applyBorder="1" applyAlignment="1" applyProtection="1">
      <alignment horizontal="left"/>
    </xf>
    <xf numFmtId="164" fontId="5" fillId="0" borderId="65" xfId="0" applyNumberFormat="1" applyFont="1" applyFill="1" applyBorder="1" applyAlignment="1" applyProtection="1">
      <alignment horizontal="left"/>
    </xf>
    <xf numFmtId="164" fontId="1" fillId="0" borderId="65" xfId="0" applyNumberFormat="1" applyFont="1" applyBorder="1" applyAlignment="1" applyProtection="1">
      <alignment horizontal="left"/>
    </xf>
    <xf numFmtId="164" fontId="21" fillId="2" borderId="68" xfId="0" applyNumberFormat="1" applyFont="1" applyFill="1" applyBorder="1" applyAlignment="1" applyProtection="1">
      <alignment vertical="center"/>
      <protection locked="0"/>
    </xf>
    <xf numFmtId="3" fontId="7" fillId="2" borderId="69" xfId="0" applyNumberFormat="1" applyFont="1" applyFill="1" applyBorder="1" applyAlignment="1">
      <alignment vertical="center"/>
    </xf>
    <xf numFmtId="3" fontId="7" fillId="2" borderId="70" xfId="0" applyNumberFormat="1" applyFont="1" applyFill="1" applyBorder="1" applyAlignment="1">
      <alignment vertical="center"/>
    </xf>
    <xf numFmtId="3" fontId="7" fillId="2" borderId="68" xfId="0" applyNumberFormat="1" applyFont="1" applyFill="1" applyBorder="1" applyAlignment="1">
      <alignment vertical="center"/>
    </xf>
    <xf numFmtId="0" fontId="1" fillId="0" borderId="0" xfId="5" applyNumberFormat="1" applyFont="1" applyBorder="1" applyAlignment="1">
      <alignment vertical="center" wrapText="1"/>
    </xf>
    <xf numFmtId="0" fontId="1" fillId="0" borderId="14" xfId="5" applyNumberFormat="1" applyFont="1" applyBorder="1" applyAlignment="1">
      <alignment vertical="center" wrapText="1"/>
    </xf>
    <xf numFmtId="49" fontId="7" fillId="0" borderId="1" xfId="5" applyNumberFormat="1" applyFont="1" applyBorder="1" applyAlignment="1">
      <alignment horizontal="center" vertical="center"/>
    </xf>
    <xf numFmtId="49" fontId="7" fillId="0" borderId="14" xfId="5" applyNumberFormat="1" applyFont="1" applyBorder="1" applyAlignment="1">
      <alignment horizontal="center" vertical="center"/>
    </xf>
    <xf numFmtId="49" fontId="7" fillId="0" borderId="10" xfId="5" applyNumberFormat="1" applyFont="1" applyBorder="1" applyAlignment="1">
      <alignment horizontal="center" vertical="center"/>
    </xf>
    <xf numFmtId="49" fontId="7" fillId="0" borderId="24" xfId="5" applyNumberFormat="1" applyFont="1" applyBorder="1" applyAlignment="1">
      <alignment horizontal="center" vertical="center"/>
    </xf>
    <xf numFmtId="0" fontId="7" fillId="2" borderId="74" xfId="5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7" fillId="2" borderId="75" xfId="5" applyNumberFormat="1" applyFont="1" applyFill="1" applyBorder="1" applyAlignment="1">
      <alignment horizontal="center" vertical="center" wrapText="1"/>
    </xf>
    <xf numFmtId="3" fontId="7" fillId="0" borderId="1" xfId="5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2" borderId="41" xfId="5" applyNumberFormat="1" applyFont="1" applyFill="1" applyBorder="1" applyAlignment="1">
      <alignment horizontal="center" vertical="center" wrapText="1"/>
    </xf>
    <xf numFmtId="0" fontId="1" fillId="0" borderId="14" xfId="5" applyNumberFormat="1" applyFont="1" applyFill="1" applyBorder="1" applyAlignment="1">
      <alignment horizontal="left"/>
    </xf>
    <xf numFmtId="3" fontId="25" fillId="0" borderId="76" xfId="1" applyNumberFormat="1" applyFont="1" applyFill="1" applyBorder="1" applyAlignment="1">
      <alignment horizontal="right" vertical="center" wrapText="1" readingOrder="1"/>
    </xf>
    <xf numFmtId="3" fontId="17" fillId="0" borderId="1" xfId="5" applyNumberFormat="1" applyFont="1" applyFill="1" applyBorder="1" applyAlignment="1">
      <alignment horizontal="right" vertical="center" wrapText="1"/>
    </xf>
    <xf numFmtId="3" fontId="25" fillId="0" borderId="77" xfId="1" applyNumberFormat="1" applyFont="1" applyFill="1" applyBorder="1" applyAlignment="1">
      <alignment horizontal="right" vertical="center" wrapText="1" readingOrder="1"/>
    </xf>
    <xf numFmtId="3" fontId="25" fillId="0" borderId="78" xfId="1" applyNumberFormat="1" applyFont="1" applyFill="1" applyBorder="1" applyAlignment="1">
      <alignment horizontal="right" vertical="center" wrapText="1" readingOrder="1"/>
    </xf>
    <xf numFmtId="3" fontId="25" fillId="0" borderId="79" xfId="1" applyNumberFormat="1" applyFont="1" applyFill="1" applyBorder="1" applyAlignment="1">
      <alignment horizontal="right" vertical="center" wrapText="1" readingOrder="1"/>
    </xf>
    <xf numFmtId="3" fontId="25" fillId="0" borderId="80" xfId="1" applyNumberFormat="1" applyFont="1" applyFill="1" applyBorder="1" applyAlignment="1">
      <alignment horizontal="right" vertical="center" wrapText="1" readingOrder="1"/>
    </xf>
    <xf numFmtId="3" fontId="7" fillId="0" borderId="81" xfId="5" applyNumberFormat="1" applyFont="1" applyFill="1" applyBorder="1" applyAlignment="1">
      <alignment horizontal="right" vertical="center"/>
    </xf>
    <xf numFmtId="3" fontId="27" fillId="0" borderId="77" xfId="1" applyNumberFormat="1" applyFont="1" applyFill="1" applyBorder="1" applyAlignment="1">
      <alignment horizontal="right" vertical="center" wrapText="1" readingOrder="1"/>
    </xf>
    <xf numFmtId="3" fontId="27" fillId="0" borderId="80" xfId="1" applyNumberFormat="1" applyFont="1" applyFill="1" applyBorder="1" applyAlignment="1">
      <alignment horizontal="right" vertical="center" wrapText="1" readingOrder="1"/>
    </xf>
    <xf numFmtId="3" fontId="1" fillId="0" borderId="22" xfId="5" applyNumberFormat="1" applyFont="1" applyFill="1" applyBorder="1" applyAlignment="1">
      <alignment horizontal="right" vertical="center"/>
    </xf>
    <xf numFmtId="3" fontId="1" fillId="0" borderId="10" xfId="5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/>
    <xf numFmtId="0" fontId="1" fillId="0" borderId="14" xfId="5" applyNumberFormat="1" applyFont="1" applyFill="1" applyBorder="1" applyAlignment="1">
      <alignment horizontal="left" vertical="center" wrapText="1"/>
    </xf>
    <xf numFmtId="3" fontId="1" fillId="0" borderId="24" xfId="5" applyNumberFormat="1" applyFont="1" applyFill="1" applyBorder="1" applyAlignment="1">
      <alignment horizontal="right" vertical="center"/>
    </xf>
    <xf numFmtId="3" fontId="25" fillId="0" borderId="82" xfId="1" applyNumberFormat="1" applyFont="1" applyFill="1" applyBorder="1" applyAlignment="1">
      <alignment horizontal="right" vertical="center" wrapText="1" readingOrder="1"/>
    </xf>
    <xf numFmtId="3" fontId="25" fillId="0" borderId="83" xfId="1" applyNumberFormat="1" applyFont="1" applyFill="1" applyBorder="1" applyAlignment="1">
      <alignment horizontal="right" vertical="center" wrapText="1" readingOrder="1"/>
    </xf>
    <xf numFmtId="3" fontId="25" fillId="0" borderId="84" xfId="1" applyNumberFormat="1" applyFont="1" applyFill="1" applyBorder="1" applyAlignment="1">
      <alignment horizontal="right" vertical="center" wrapText="1" readingOrder="1"/>
    </xf>
    <xf numFmtId="3" fontId="25" fillId="0" borderId="85" xfId="1" applyNumberFormat="1" applyFont="1" applyFill="1" applyBorder="1" applyAlignment="1">
      <alignment horizontal="right" vertical="center" wrapText="1" readingOrder="1"/>
    </xf>
    <xf numFmtId="3" fontId="25" fillId="0" borderId="86" xfId="1" applyNumberFormat="1" applyFont="1" applyFill="1" applyBorder="1" applyAlignment="1">
      <alignment horizontal="right" vertical="center" wrapText="1" readingOrder="1"/>
    </xf>
    <xf numFmtId="3" fontId="25" fillId="0" borderId="87" xfId="1" applyNumberFormat="1" applyFont="1" applyFill="1" applyBorder="1" applyAlignment="1">
      <alignment horizontal="right" vertical="center" wrapText="1" readingOrder="1"/>
    </xf>
    <xf numFmtId="3" fontId="27" fillId="0" borderId="84" xfId="1" applyNumberFormat="1" applyFont="1" applyFill="1" applyBorder="1" applyAlignment="1">
      <alignment horizontal="right" vertical="center" wrapText="1" readingOrder="1"/>
    </xf>
    <xf numFmtId="3" fontId="27" fillId="0" borderId="86" xfId="1" applyNumberFormat="1" applyFont="1" applyFill="1" applyBorder="1" applyAlignment="1">
      <alignment horizontal="right" vertical="center" wrapText="1" readingOrder="1"/>
    </xf>
    <xf numFmtId="0" fontId="24" fillId="0" borderId="37" xfId="0" applyFont="1" applyBorder="1"/>
    <xf numFmtId="0" fontId="24" fillId="0" borderId="88" xfId="0" applyFont="1" applyBorder="1"/>
    <xf numFmtId="3" fontId="24" fillId="0" borderId="88" xfId="0" applyNumberFormat="1" applyFont="1" applyBorder="1"/>
    <xf numFmtId="0" fontId="24" fillId="0" borderId="89" xfId="0" applyFont="1" applyBorder="1"/>
  </cellXfs>
  <cellStyles count="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_Лист2" xfId="5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406\&#1054;&#1090;&#1095;&#1077;&#1090;%202020\&#1042;&#1099;&#1073;&#1086;&#1088;&#1082;&#1080;\12%20-%20&#1076;&#1077;&#1082;&#1072;&#1073;&#1088;&#1100;\428%20&#1087;&#1083;&#1072;&#1085;%20&#1080;%20&#1092;&#1072;&#1082;&#1090;%20&#1088;&#1072;&#1089;&#1093;&#1086;&#1076;&#1099;%20&#1056;&#1079;&#1055;&#1088;&#1050;&#1054;&#1057;&#1043;&#1059;%20&#1076;&#1083;&#1103;%20&#1054;&#1058;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406/&#1054;&#1090;&#1095;&#1077;&#1090;%202023/&#1074;&#1099;&#1073;&#1086;&#1088;&#1082;&#1080;/12%20-%20&#1076;&#1077;&#1082;&#1072;&#1073;&#1088;&#1100;/428%20&#1087;&#1083;&#1072;&#1085;%20&#1080;%20&#1092;&#1072;&#1082;&#1090;%20&#1076;&#1086;&#1093;&#1086;&#1076;&#1099;%20&#1079;&#1072;%202023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406/&#1054;&#1090;&#1095;&#1077;&#1090;%202023/&#1074;&#1099;&#1073;&#1086;&#1088;&#1082;&#1080;/12%20-%20&#1076;&#1077;&#1082;&#1072;&#1073;&#1088;&#1100;/428%20&#1087;&#1083;&#1072;&#1085;%20&#1080;%20&#1092;&#1072;&#1082;&#1090;%20&#1088;&#1072;&#1089;&#1093;&#1086;&#1076;&#1099;%20&#1056;&#1079;&#1055;&#1088;&#1050;&#1054;&#1057;&#1043;&#1059;%20&#1079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">
          <cell r="AK7">
            <v>78541835.810000002</v>
          </cell>
          <cell r="AL7">
            <v>69304662.980000004</v>
          </cell>
          <cell r="AM7">
            <v>159780486.03999999</v>
          </cell>
          <cell r="AN7">
            <v>147207708.16999999</v>
          </cell>
          <cell r="AQ7">
            <v>3234923.17</v>
          </cell>
          <cell r="AR7">
            <v>2744699.67</v>
          </cell>
        </row>
        <row r="8">
          <cell r="AI8">
            <v>332500</v>
          </cell>
          <cell r="AJ8">
            <v>206679.96</v>
          </cell>
          <cell r="AK8">
            <v>10815560.539999999</v>
          </cell>
          <cell r="AL8">
            <v>10815522.539999999</v>
          </cell>
          <cell r="AM8">
            <v>24970858.039999999</v>
          </cell>
          <cell r="AN8">
            <v>24760715.129999999</v>
          </cell>
          <cell r="AQ8">
            <v>3946063.87</v>
          </cell>
          <cell r="AR8">
            <v>3712611.68</v>
          </cell>
        </row>
        <row r="9">
          <cell r="AK9">
            <v>6445662.7699999996</v>
          </cell>
          <cell r="AL9">
            <v>6441489.8300000001</v>
          </cell>
          <cell r="AM9">
            <v>16614905.390000001</v>
          </cell>
          <cell r="AN9">
            <v>16614904.050000001</v>
          </cell>
          <cell r="AQ9">
            <v>709960.8</v>
          </cell>
          <cell r="AR9">
            <v>709000</v>
          </cell>
        </row>
        <row r="10">
          <cell r="AK10">
            <v>18551763.120000001</v>
          </cell>
          <cell r="AL10">
            <v>18411540.190000001</v>
          </cell>
          <cell r="AM10">
            <v>39552812.539999999</v>
          </cell>
          <cell r="AN10">
            <v>39516656.140000001</v>
          </cell>
          <cell r="AQ10">
            <v>2669539.37</v>
          </cell>
          <cell r="AR10">
            <v>2612655</v>
          </cell>
        </row>
        <row r="11">
          <cell r="AK11">
            <v>25187401.149999999</v>
          </cell>
          <cell r="AL11">
            <v>25187397.149999999</v>
          </cell>
          <cell r="AM11">
            <v>35141881.630000003</v>
          </cell>
          <cell r="AN11">
            <v>32255378.75</v>
          </cell>
          <cell r="AQ11">
            <v>962500</v>
          </cell>
          <cell r="AR11">
            <v>940734.64</v>
          </cell>
        </row>
        <row r="12">
          <cell r="AG12">
            <v>4200000</v>
          </cell>
          <cell r="AH12">
            <v>4200000</v>
          </cell>
          <cell r="AK12">
            <v>62279081.939999998</v>
          </cell>
          <cell r="AL12">
            <v>56853672.140000001</v>
          </cell>
          <cell r="AM12">
            <v>149081980</v>
          </cell>
          <cell r="AN12">
            <v>148510035.41999999</v>
          </cell>
          <cell r="AQ12">
            <v>11620642</v>
          </cell>
          <cell r="AR12">
            <v>11620642</v>
          </cell>
        </row>
        <row r="13">
          <cell r="AK13">
            <v>974552915.54999995</v>
          </cell>
          <cell r="AL13">
            <v>932456147.01999998</v>
          </cell>
          <cell r="AM13">
            <v>5106801990.7700005</v>
          </cell>
          <cell r="AN13">
            <v>5011460531.8199997</v>
          </cell>
          <cell r="AQ13">
            <v>221776912.09999999</v>
          </cell>
          <cell r="AR13">
            <v>177007323.53</v>
          </cell>
        </row>
        <row r="14">
          <cell r="AK14">
            <v>29576258.280000001</v>
          </cell>
          <cell r="AL14">
            <v>26827841.870000001</v>
          </cell>
          <cell r="AM14">
            <v>97202847.739999995</v>
          </cell>
          <cell r="AN14">
            <v>67067750.399999999</v>
          </cell>
          <cell r="AQ14">
            <v>16526933.67</v>
          </cell>
          <cell r="AR14">
            <v>16144612.439999999</v>
          </cell>
        </row>
        <row r="15">
          <cell r="AG15">
            <v>48299149.25</v>
          </cell>
          <cell r="AH15">
            <v>38409606.799999997</v>
          </cell>
          <cell r="AK15">
            <v>24718889.719999999</v>
          </cell>
          <cell r="AL15">
            <v>24718889.719999999</v>
          </cell>
          <cell r="AM15">
            <v>218658358.31</v>
          </cell>
          <cell r="AN15">
            <v>205704824.94</v>
          </cell>
          <cell r="AQ15">
            <v>32361399.879999999</v>
          </cell>
          <cell r="AR15">
            <v>32361399.879999999</v>
          </cell>
        </row>
        <row r="16">
          <cell r="AK16">
            <v>19808569.539999999</v>
          </cell>
          <cell r="AL16">
            <v>19453958.739999998</v>
          </cell>
          <cell r="AM16">
            <v>70988144.489999995</v>
          </cell>
          <cell r="AN16">
            <v>68800132.549999997</v>
          </cell>
          <cell r="AQ16">
            <v>1086500</v>
          </cell>
          <cell r="AR16">
            <v>1086500</v>
          </cell>
        </row>
        <row r="17">
          <cell r="AK17">
            <v>889803128.75</v>
          </cell>
          <cell r="AL17">
            <v>742078155</v>
          </cell>
          <cell r="AM17">
            <v>1630202000</v>
          </cell>
          <cell r="AN17">
            <v>1456993697.8499999</v>
          </cell>
          <cell r="AQ17">
            <v>21315200</v>
          </cell>
          <cell r="AR17">
            <v>14214441.59</v>
          </cell>
        </row>
        <row r="18">
          <cell r="AK18">
            <v>2527515.88</v>
          </cell>
          <cell r="AL18">
            <v>2511900.2799999998</v>
          </cell>
          <cell r="AM18">
            <v>33072394.260000002</v>
          </cell>
          <cell r="AN18">
            <v>32585414.34</v>
          </cell>
          <cell r="AQ18">
            <v>6784006.4400000004</v>
          </cell>
          <cell r="AR18">
            <v>6772296.4400000004</v>
          </cell>
        </row>
        <row r="19">
          <cell r="AC19">
            <v>342416.18</v>
          </cell>
          <cell r="AD19">
            <v>289664.34999999998</v>
          </cell>
          <cell r="AG19">
            <v>4026000</v>
          </cell>
          <cell r="AH19">
            <v>0</v>
          </cell>
          <cell r="AK19">
            <v>27925546.370000001</v>
          </cell>
          <cell r="AL19">
            <v>27925546.370000001</v>
          </cell>
          <cell r="AM19">
            <v>43701964.189999998</v>
          </cell>
          <cell r="AN19">
            <v>43046206.719999999</v>
          </cell>
          <cell r="AQ19">
            <v>4317204.22</v>
          </cell>
          <cell r="AR19">
            <v>3949713.94</v>
          </cell>
        </row>
        <row r="20">
          <cell r="AE20">
            <v>3814149.75</v>
          </cell>
          <cell r="AF20">
            <v>3802819.34</v>
          </cell>
          <cell r="AG20">
            <v>121840</v>
          </cell>
          <cell r="AH20">
            <v>121840</v>
          </cell>
          <cell r="AK20">
            <v>25930100.879999999</v>
          </cell>
          <cell r="AL20">
            <v>25899998.960000001</v>
          </cell>
          <cell r="AM20">
            <v>29410610.550000001</v>
          </cell>
          <cell r="AN20">
            <v>26138741.43</v>
          </cell>
          <cell r="AO20">
            <v>1532320</v>
          </cell>
          <cell r="AP20">
            <v>1058750</v>
          </cell>
          <cell r="AQ20">
            <v>4013665.65</v>
          </cell>
          <cell r="AR20">
            <v>4013665.65</v>
          </cell>
        </row>
        <row r="21">
          <cell r="AE21">
            <v>8566065</v>
          </cell>
          <cell r="AF21">
            <v>8459932.8699999992</v>
          </cell>
          <cell r="AG21">
            <v>39720</v>
          </cell>
          <cell r="AH21">
            <v>39720</v>
          </cell>
          <cell r="AK21">
            <v>22243027.149999999</v>
          </cell>
          <cell r="AL21">
            <v>22220717.43</v>
          </cell>
          <cell r="AM21">
            <v>18004307.559999999</v>
          </cell>
          <cell r="AN21">
            <v>17479507.399999999</v>
          </cell>
          <cell r="AO21">
            <v>6646927.0300000003</v>
          </cell>
          <cell r="AP21">
            <v>6646927.0300000003</v>
          </cell>
          <cell r="AQ21">
            <v>2588363</v>
          </cell>
          <cell r="AR21">
            <v>2577722</v>
          </cell>
        </row>
        <row r="22">
          <cell r="AE22">
            <v>4084800</v>
          </cell>
          <cell r="AF22">
            <v>3976138.86</v>
          </cell>
          <cell r="AK22">
            <v>51643738.060000002</v>
          </cell>
          <cell r="AL22">
            <v>51643548.420000002</v>
          </cell>
          <cell r="AM22">
            <v>43001323.469999999</v>
          </cell>
          <cell r="AN22">
            <v>30270853.100000001</v>
          </cell>
          <cell r="AO22">
            <v>3968293.71</v>
          </cell>
          <cell r="AP22">
            <v>3968292</v>
          </cell>
          <cell r="AQ22">
            <v>19730303.18</v>
          </cell>
          <cell r="AR22">
            <v>19715658.649999999</v>
          </cell>
        </row>
        <row r="23">
          <cell r="AE23">
            <v>3488600</v>
          </cell>
          <cell r="AF23">
            <v>3488600</v>
          </cell>
          <cell r="AK23">
            <v>2829736.2</v>
          </cell>
          <cell r="AL23">
            <v>2829736.2</v>
          </cell>
          <cell r="AM23">
            <v>43475818.770000003</v>
          </cell>
          <cell r="AN23">
            <v>35479646.270000003</v>
          </cell>
          <cell r="AQ23">
            <v>3292496.84</v>
          </cell>
          <cell r="AR23">
            <v>3267338.4</v>
          </cell>
        </row>
        <row r="24">
          <cell r="AE24">
            <v>1397150</v>
          </cell>
          <cell r="AF24">
            <v>1397150</v>
          </cell>
          <cell r="AK24">
            <v>16019301.810000001</v>
          </cell>
          <cell r="AL24">
            <v>15828124.93</v>
          </cell>
          <cell r="AM24">
            <v>9809596.8699999992</v>
          </cell>
          <cell r="AN24">
            <v>9650867.6799999997</v>
          </cell>
          <cell r="AO24">
            <v>854925.12</v>
          </cell>
          <cell r="AP24">
            <v>854880</v>
          </cell>
          <cell r="AQ24">
            <v>17076969.699999999</v>
          </cell>
          <cell r="AR24">
            <v>16653193.07</v>
          </cell>
        </row>
        <row r="25">
          <cell r="AE25">
            <v>3413400</v>
          </cell>
          <cell r="AF25">
            <v>3392927.48</v>
          </cell>
          <cell r="AK25">
            <v>14027927.15</v>
          </cell>
          <cell r="AL25">
            <v>14027467.800000001</v>
          </cell>
          <cell r="AM25">
            <v>11948952.67</v>
          </cell>
          <cell r="AN25">
            <v>11765727.17</v>
          </cell>
          <cell r="AQ25">
            <v>24769531.620000001</v>
          </cell>
          <cell r="AR25">
            <v>24704143.899999999</v>
          </cell>
        </row>
        <row r="26">
          <cell r="AE26">
            <v>1611400</v>
          </cell>
          <cell r="AF26">
            <v>1481306.75</v>
          </cell>
          <cell r="AI26">
            <v>302200</v>
          </cell>
          <cell r="AK26">
            <v>59457110.119999997</v>
          </cell>
          <cell r="AL26">
            <v>59383900.649999999</v>
          </cell>
          <cell r="AM26">
            <v>56039237.619999997</v>
          </cell>
          <cell r="AN26">
            <v>50380745.189999998</v>
          </cell>
          <cell r="AQ26">
            <v>9580020.9199999999</v>
          </cell>
          <cell r="AR26">
            <v>9093890.9199999999</v>
          </cell>
        </row>
        <row r="27">
          <cell r="AE27">
            <v>3397800</v>
          </cell>
          <cell r="AF27">
            <v>3397800</v>
          </cell>
          <cell r="AG27">
            <v>42000</v>
          </cell>
          <cell r="AH27">
            <v>41760</v>
          </cell>
          <cell r="AK27">
            <v>29142341.260000002</v>
          </cell>
          <cell r="AL27">
            <v>28960796.170000002</v>
          </cell>
          <cell r="AM27">
            <v>24947860.18</v>
          </cell>
          <cell r="AN27">
            <v>23901140.25</v>
          </cell>
          <cell r="AO27">
            <v>854880</v>
          </cell>
          <cell r="AP27">
            <v>641160</v>
          </cell>
          <cell r="AQ27">
            <v>1785694.43</v>
          </cell>
          <cell r="AR27">
            <v>1784694.43</v>
          </cell>
        </row>
        <row r="28">
          <cell r="AE28">
            <v>2042400</v>
          </cell>
          <cell r="AF28">
            <v>2042400</v>
          </cell>
          <cell r="AK28">
            <v>20763400</v>
          </cell>
          <cell r="AL28">
            <v>20763400</v>
          </cell>
          <cell r="AM28">
            <v>17230678.690000001</v>
          </cell>
          <cell r="AN28">
            <v>12247731.810000001</v>
          </cell>
          <cell r="AO28">
            <v>427440</v>
          </cell>
          <cell r="AP28">
            <v>427440</v>
          </cell>
          <cell r="AQ28">
            <v>3705050</v>
          </cell>
          <cell r="AR28">
            <v>3500450</v>
          </cell>
        </row>
        <row r="29">
          <cell r="AE29">
            <v>4044500</v>
          </cell>
          <cell r="AF29">
            <v>3892652.1</v>
          </cell>
          <cell r="AG29">
            <v>3250000</v>
          </cell>
          <cell r="AH29">
            <v>800000</v>
          </cell>
          <cell r="AK29">
            <v>17880392.100000001</v>
          </cell>
          <cell r="AL29">
            <v>17864870.100000001</v>
          </cell>
          <cell r="AM29">
            <v>16681980.130000001</v>
          </cell>
          <cell r="AN29">
            <v>16123697.92</v>
          </cell>
          <cell r="AO29">
            <v>7936584</v>
          </cell>
          <cell r="AP29">
            <v>7936584</v>
          </cell>
          <cell r="AQ29">
            <v>21184440.73</v>
          </cell>
          <cell r="AR29">
            <v>21182694.600000001</v>
          </cell>
        </row>
        <row r="30">
          <cell r="AE30">
            <v>4186200</v>
          </cell>
          <cell r="AF30">
            <v>4142952.78</v>
          </cell>
          <cell r="AK30">
            <v>12002668</v>
          </cell>
          <cell r="AL30">
            <v>11896552.57</v>
          </cell>
          <cell r="AM30">
            <v>100142286.76000001</v>
          </cell>
          <cell r="AN30">
            <v>84988595.189999998</v>
          </cell>
          <cell r="AQ30">
            <v>9119119.4499999993</v>
          </cell>
          <cell r="AR30">
            <v>7703887.5499999998</v>
          </cell>
        </row>
        <row r="31">
          <cell r="AE31">
            <v>3098500</v>
          </cell>
          <cell r="AF31">
            <v>2999934.37</v>
          </cell>
          <cell r="AK31">
            <v>157792477.09999999</v>
          </cell>
          <cell r="AL31">
            <v>151097818.13</v>
          </cell>
          <cell r="AM31">
            <v>29505376.699999999</v>
          </cell>
          <cell r="AN31">
            <v>27578447.280000001</v>
          </cell>
          <cell r="AO31">
            <v>1923556.52</v>
          </cell>
          <cell r="AP31">
            <v>1913862.6</v>
          </cell>
          <cell r="AQ31">
            <v>5364360</v>
          </cell>
          <cell r="AR31">
            <v>5019860.62</v>
          </cell>
        </row>
        <row r="32">
          <cell r="AE32">
            <v>3391500</v>
          </cell>
          <cell r="AF32">
            <v>3391500</v>
          </cell>
          <cell r="AG32">
            <v>9753769</v>
          </cell>
          <cell r="AH32">
            <v>9751529</v>
          </cell>
          <cell r="AK32">
            <v>19587881.309999999</v>
          </cell>
          <cell r="AL32">
            <v>19468700</v>
          </cell>
          <cell r="AM32">
            <v>30374511.440000001</v>
          </cell>
          <cell r="AN32">
            <v>27400814.77</v>
          </cell>
          <cell r="AO32">
            <v>13689600</v>
          </cell>
          <cell r="AP32">
            <v>13660557.66</v>
          </cell>
          <cell r="AQ32">
            <v>12434030.970000001</v>
          </cell>
          <cell r="AR32">
            <v>3080906.97</v>
          </cell>
        </row>
        <row r="33">
          <cell r="AE33">
            <v>3471500</v>
          </cell>
          <cell r="AF33">
            <v>3439561.32</v>
          </cell>
          <cell r="AG33">
            <v>1598645</v>
          </cell>
          <cell r="AH33">
            <v>1598645</v>
          </cell>
          <cell r="AK33">
            <v>10025942.710000001</v>
          </cell>
          <cell r="AL33">
            <v>9810517.0899999999</v>
          </cell>
          <cell r="AM33">
            <v>18329088.02</v>
          </cell>
          <cell r="AN33">
            <v>17842200.600000001</v>
          </cell>
          <cell r="AO33">
            <v>439012.56</v>
          </cell>
          <cell r="AP33">
            <v>427440</v>
          </cell>
          <cell r="AQ33">
            <v>28911107.620000001</v>
          </cell>
          <cell r="AR33">
            <v>19862734.829999998</v>
          </cell>
        </row>
        <row r="34">
          <cell r="AE34">
            <v>3396700</v>
          </cell>
          <cell r="AF34">
            <v>3396700</v>
          </cell>
          <cell r="AG34">
            <v>69600</v>
          </cell>
          <cell r="AH34">
            <v>69600</v>
          </cell>
          <cell r="AK34">
            <v>16549367.300000001</v>
          </cell>
          <cell r="AL34">
            <v>14804437.98</v>
          </cell>
          <cell r="AM34">
            <v>30433951.030000001</v>
          </cell>
          <cell r="AN34">
            <v>30136549.280000001</v>
          </cell>
          <cell r="AO34">
            <v>287101.92</v>
          </cell>
          <cell r="AP34">
            <v>287101.92</v>
          </cell>
          <cell r="AQ34">
            <v>2868500</v>
          </cell>
          <cell r="AR34">
            <v>2585241.7000000002</v>
          </cell>
        </row>
        <row r="35">
          <cell r="AE35">
            <v>3396700</v>
          </cell>
          <cell r="AF35">
            <v>3395257.07</v>
          </cell>
          <cell r="AK35">
            <v>24809287.030000001</v>
          </cell>
          <cell r="AL35">
            <v>24570647</v>
          </cell>
          <cell r="AM35">
            <v>21390079.57</v>
          </cell>
          <cell r="AN35">
            <v>20041014.120000001</v>
          </cell>
          <cell r="AO35">
            <v>1004052</v>
          </cell>
          <cell r="AP35">
            <v>1004052</v>
          </cell>
          <cell r="AQ35">
            <v>296750</v>
          </cell>
          <cell r="AR35">
            <v>296750</v>
          </cell>
        </row>
        <row r="36">
          <cell r="AE36">
            <v>2038600</v>
          </cell>
          <cell r="AF36">
            <v>2020865.5</v>
          </cell>
          <cell r="AK36">
            <v>19630282.079999998</v>
          </cell>
          <cell r="AL36">
            <v>19616077.760000002</v>
          </cell>
          <cell r="AM36">
            <v>13823576.439999999</v>
          </cell>
          <cell r="AN36">
            <v>13448651.859999999</v>
          </cell>
          <cell r="AQ36">
            <v>1590540</v>
          </cell>
          <cell r="AR36">
            <v>1398493.1</v>
          </cell>
        </row>
        <row r="37">
          <cell r="AE37">
            <v>4758500</v>
          </cell>
          <cell r="AF37">
            <v>4758492.83</v>
          </cell>
          <cell r="AG37">
            <v>13920</v>
          </cell>
          <cell r="AH37">
            <v>13920</v>
          </cell>
          <cell r="AK37">
            <v>31127627.149999999</v>
          </cell>
          <cell r="AL37">
            <v>30902621.800000001</v>
          </cell>
          <cell r="AM37">
            <v>25151048.57</v>
          </cell>
          <cell r="AN37">
            <v>22524787.579999998</v>
          </cell>
          <cell r="AQ37">
            <v>2048640</v>
          </cell>
          <cell r="AR37">
            <v>2009505</v>
          </cell>
        </row>
        <row r="38">
          <cell r="AE38">
            <v>3993655.93</v>
          </cell>
          <cell r="AF38">
            <v>3951991.03</v>
          </cell>
          <cell r="AG38">
            <v>84720</v>
          </cell>
          <cell r="AH38">
            <v>84720</v>
          </cell>
          <cell r="AK38">
            <v>13921936.68</v>
          </cell>
          <cell r="AL38">
            <v>13921933.359999999</v>
          </cell>
          <cell r="AM38">
            <v>22427578.539999999</v>
          </cell>
          <cell r="AN38">
            <v>21947857.57</v>
          </cell>
          <cell r="AO38">
            <v>4182012</v>
          </cell>
          <cell r="AP38">
            <v>4182012</v>
          </cell>
          <cell r="AQ38">
            <v>6121132.1200000001</v>
          </cell>
          <cell r="AR38">
            <v>6116132.1200000001</v>
          </cell>
        </row>
        <row r="39">
          <cell r="AE39">
            <v>2639200</v>
          </cell>
          <cell r="AF39">
            <v>2316710.1800000002</v>
          </cell>
          <cell r="AI39">
            <v>372200</v>
          </cell>
          <cell r="AK39">
            <v>40999470.159999996</v>
          </cell>
          <cell r="AL39">
            <v>39806011.170000002</v>
          </cell>
          <cell r="AM39">
            <v>47297800.390000001</v>
          </cell>
          <cell r="AN39">
            <v>43698008.340000004</v>
          </cell>
          <cell r="AO39">
            <v>4755732</v>
          </cell>
          <cell r="AP39">
            <v>4755732</v>
          </cell>
          <cell r="AQ39">
            <v>17220178.75</v>
          </cell>
          <cell r="AR39">
            <v>17175255.57</v>
          </cell>
        </row>
        <row r="40">
          <cell r="AE40">
            <v>1361600</v>
          </cell>
          <cell r="AF40">
            <v>1361600</v>
          </cell>
          <cell r="AK40">
            <v>1494447.2</v>
          </cell>
          <cell r="AL40">
            <v>1324447.2</v>
          </cell>
          <cell r="AM40">
            <v>16164844.949999999</v>
          </cell>
          <cell r="AN40">
            <v>8079643.2199999997</v>
          </cell>
          <cell r="AQ40">
            <v>7414710.4299999997</v>
          </cell>
          <cell r="AR40">
            <v>7217449.9199999999</v>
          </cell>
        </row>
        <row r="41">
          <cell r="AE41">
            <v>4085400</v>
          </cell>
          <cell r="AF41">
            <v>4085044.4</v>
          </cell>
          <cell r="AG41">
            <v>2850000</v>
          </cell>
          <cell r="AH41">
            <v>0</v>
          </cell>
          <cell r="AK41">
            <v>13339175.16</v>
          </cell>
          <cell r="AL41">
            <v>13269458.17</v>
          </cell>
          <cell r="AM41">
            <v>14719748</v>
          </cell>
          <cell r="AN41">
            <v>14128132.34</v>
          </cell>
          <cell r="AO41">
            <v>8150304</v>
          </cell>
          <cell r="AP41">
            <v>7936584</v>
          </cell>
          <cell r="AQ41">
            <v>6141671.5800000001</v>
          </cell>
          <cell r="AR41">
            <v>4039591.58</v>
          </cell>
        </row>
        <row r="42">
          <cell r="AE42">
            <v>4578800</v>
          </cell>
          <cell r="AF42">
            <v>4568120</v>
          </cell>
          <cell r="AG42">
            <v>527840</v>
          </cell>
          <cell r="AH42">
            <v>357840</v>
          </cell>
          <cell r="AK42">
            <v>12914141.6</v>
          </cell>
          <cell r="AL42">
            <v>11925931.630000001</v>
          </cell>
          <cell r="AM42">
            <v>74814451.700000003</v>
          </cell>
          <cell r="AN42">
            <v>69752290.209999993</v>
          </cell>
          <cell r="AO42">
            <v>4609452</v>
          </cell>
          <cell r="AP42">
            <v>4609452</v>
          </cell>
          <cell r="AQ42">
            <v>15146040.710000001</v>
          </cell>
          <cell r="AR42">
            <v>14005778.65</v>
          </cell>
        </row>
        <row r="43">
          <cell r="AE43">
            <v>4296836.4800000004</v>
          </cell>
          <cell r="AF43">
            <v>4286331.0199999996</v>
          </cell>
          <cell r="AG43">
            <v>103200</v>
          </cell>
          <cell r="AH43">
            <v>103200</v>
          </cell>
          <cell r="AK43">
            <v>21164624.559999999</v>
          </cell>
          <cell r="AL43">
            <v>21164624.559999999</v>
          </cell>
          <cell r="AM43">
            <v>34757560.969999999</v>
          </cell>
          <cell r="AN43">
            <v>22530801.600000001</v>
          </cell>
          <cell r="AO43">
            <v>7936584</v>
          </cell>
          <cell r="AP43">
            <v>7936584</v>
          </cell>
          <cell r="AQ43">
            <v>4438244.09</v>
          </cell>
          <cell r="AR43">
            <v>4232191.26</v>
          </cell>
        </row>
        <row r="44">
          <cell r="AE44">
            <v>4469900</v>
          </cell>
          <cell r="AF44">
            <v>4469900</v>
          </cell>
          <cell r="AG44">
            <v>46018</v>
          </cell>
          <cell r="AH44">
            <v>45381.5</v>
          </cell>
          <cell r="AK44">
            <v>24616427.149999999</v>
          </cell>
          <cell r="AL44">
            <v>24146283.850000001</v>
          </cell>
          <cell r="AM44">
            <v>25427548.219999999</v>
          </cell>
          <cell r="AN44">
            <v>23492439.16</v>
          </cell>
          <cell r="AQ44">
            <v>7562162.1500000004</v>
          </cell>
          <cell r="AR44">
            <v>5849594.3499999996</v>
          </cell>
        </row>
        <row r="45">
          <cell r="AC45">
            <v>597485.73</v>
          </cell>
          <cell r="AD45">
            <v>596142.11</v>
          </cell>
          <cell r="AE45">
            <v>774600</v>
          </cell>
          <cell r="AF45">
            <v>761902.46</v>
          </cell>
          <cell r="AK45">
            <v>29631997.18</v>
          </cell>
          <cell r="AL45">
            <v>28957845.02</v>
          </cell>
          <cell r="AM45">
            <v>26567170</v>
          </cell>
          <cell r="AN45">
            <v>24019649.140000001</v>
          </cell>
          <cell r="AO45">
            <v>4182647.98</v>
          </cell>
          <cell r="AP45">
            <v>4182012</v>
          </cell>
          <cell r="AQ45">
            <v>1332000</v>
          </cell>
          <cell r="AR45">
            <v>1331999.99</v>
          </cell>
        </row>
        <row r="46">
          <cell r="AE46">
            <v>4861744</v>
          </cell>
          <cell r="AF46">
            <v>4854374.1900000004</v>
          </cell>
          <cell r="AG46">
            <v>169568</v>
          </cell>
          <cell r="AH46">
            <v>169568</v>
          </cell>
          <cell r="AK46">
            <v>14623027.15</v>
          </cell>
          <cell r="AL46">
            <v>14484005.279999999</v>
          </cell>
          <cell r="AM46">
            <v>23576710.43</v>
          </cell>
          <cell r="AN46">
            <v>23448878.210000001</v>
          </cell>
          <cell r="AQ46">
            <v>2700000</v>
          </cell>
          <cell r="AR46">
            <v>1800000</v>
          </cell>
        </row>
        <row r="47">
          <cell r="AE47">
            <v>4387500</v>
          </cell>
          <cell r="AF47">
            <v>4149274</v>
          </cell>
          <cell r="AK47">
            <v>10620186.859999999</v>
          </cell>
          <cell r="AL47">
            <v>9522860.5199999996</v>
          </cell>
          <cell r="AM47">
            <v>35128710.549999997</v>
          </cell>
          <cell r="AN47">
            <v>34387979.259999998</v>
          </cell>
          <cell r="AO47">
            <v>5880536.4900000002</v>
          </cell>
          <cell r="AP47">
            <v>5874636.4900000002</v>
          </cell>
          <cell r="AQ47">
            <v>8520851.6199999992</v>
          </cell>
          <cell r="AR47">
            <v>6522941.6699999999</v>
          </cell>
        </row>
        <row r="48">
          <cell r="AE48">
            <v>4233700</v>
          </cell>
          <cell r="AF48">
            <v>4101122.21</v>
          </cell>
          <cell r="AK48">
            <v>30130278.079999998</v>
          </cell>
          <cell r="AL48">
            <v>30091811.969999999</v>
          </cell>
          <cell r="AM48">
            <v>17140825.969999999</v>
          </cell>
          <cell r="AN48">
            <v>16448706.08</v>
          </cell>
          <cell r="AO48">
            <v>854879.12</v>
          </cell>
          <cell r="AP48">
            <v>718098.32</v>
          </cell>
          <cell r="AQ48">
            <v>5344450</v>
          </cell>
          <cell r="AR48">
            <v>4787262.88</v>
          </cell>
        </row>
        <row r="49">
          <cell r="AE49">
            <v>2717400</v>
          </cell>
          <cell r="AF49">
            <v>2717400</v>
          </cell>
          <cell r="AG49">
            <v>3157716</v>
          </cell>
          <cell r="AH49">
            <v>3157716</v>
          </cell>
          <cell r="AK49">
            <v>7259112.8600000003</v>
          </cell>
          <cell r="AL49">
            <v>7123526.4299999997</v>
          </cell>
          <cell r="AM49">
            <v>41326034.75</v>
          </cell>
          <cell r="AN49">
            <v>18170098.25</v>
          </cell>
          <cell r="AO49">
            <v>213720</v>
          </cell>
          <cell r="AP49">
            <v>213720</v>
          </cell>
          <cell r="AQ49">
            <v>3001838</v>
          </cell>
          <cell r="AR49">
            <v>3001838</v>
          </cell>
        </row>
        <row r="50">
          <cell r="AE50">
            <v>2718200</v>
          </cell>
          <cell r="AF50">
            <v>2676296.7400000002</v>
          </cell>
          <cell r="AK50">
            <v>9063257.3599999994</v>
          </cell>
          <cell r="AL50">
            <v>8993970.0700000003</v>
          </cell>
          <cell r="AM50">
            <v>17260136.300000001</v>
          </cell>
          <cell r="AN50">
            <v>16687607.84</v>
          </cell>
          <cell r="AO50">
            <v>677462.56</v>
          </cell>
          <cell r="AP50">
            <v>677440</v>
          </cell>
          <cell r="AQ50">
            <v>26072103.25</v>
          </cell>
          <cell r="AR50">
            <v>25654446.600000001</v>
          </cell>
        </row>
        <row r="51">
          <cell r="AE51">
            <v>3522500</v>
          </cell>
          <cell r="AF51">
            <v>3474083.1</v>
          </cell>
          <cell r="AG51">
            <v>45000</v>
          </cell>
          <cell r="AH51">
            <v>44647.199999999997</v>
          </cell>
          <cell r="AK51">
            <v>43739591.189999998</v>
          </cell>
          <cell r="AL51">
            <v>43739591.07</v>
          </cell>
          <cell r="AM51">
            <v>56777491.219999999</v>
          </cell>
          <cell r="AN51">
            <v>52553618.469999999</v>
          </cell>
          <cell r="AO51">
            <v>5517720</v>
          </cell>
          <cell r="AP51">
            <v>5517720</v>
          </cell>
          <cell r="AQ51">
            <v>1681500</v>
          </cell>
          <cell r="AR51">
            <v>1520000</v>
          </cell>
        </row>
        <row r="52">
          <cell r="AE52">
            <v>3396700</v>
          </cell>
          <cell r="AF52">
            <v>3396700</v>
          </cell>
          <cell r="AG52">
            <v>75680</v>
          </cell>
          <cell r="AH52">
            <v>75680</v>
          </cell>
          <cell r="AK52">
            <v>8463438</v>
          </cell>
          <cell r="AL52">
            <v>8463438</v>
          </cell>
          <cell r="AM52">
            <v>14190211.5</v>
          </cell>
          <cell r="AN52">
            <v>11216690.26</v>
          </cell>
          <cell r="AO52">
            <v>55969.68</v>
          </cell>
          <cell r="AP52">
            <v>55969.68</v>
          </cell>
          <cell r="AQ52">
            <v>2681332.7999999998</v>
          </cell>
          <cell r="AR52">
            <v>2680332.7999999998</v>
          </cell>
        </row>
        <row r="53">
          <cell r="AE53">
            <v>642397.67000000004</v>
          </cell>
          <cell r="AF53">
            <v>642397.67000000004</v>
          </cell>
          <cell r="AK53">
            <v>18767288.98</v>
          </cell>
          <cell r="AL53">
            <v>18755398.129999999</v>
          </cell>
          <cell r="AM53">
            <v>85831220.849999994</v>
          </cell>
          <cell r="AN53">
            <v>85831220.849999994</v>
          </cell>
          <cell r="AQ53">
            <v>59072468.810000002</v>
          </cell>
          <cell r="AR53">
            <v>50036433.380000003</v>
          </cell>
        </row>
        <row r="54">
          <cell r="AE54">
            <v>4077300</v>
          </cell>
          <cell r="AF54">
            <v>3638011.81</v>
          </cell>
          <cell r="AG54">
            <v>307193.43</v>
          </cell>
          <cell r="AH54">
            <v>260360</v>
          </cell>
          <cell r="AK54">
            <v>8518845.3900000006</v>
          </cell>
          <cell r="AL54">
            <v>8392805.3800000008</v>
          </cell>
          <cell r="AM54">
            <v>29693842.82</v>
          </cell>
          <cell r="AN54">
            <v>13971356.17</v>
          </cell>
          <cell r="AQ54">
            <v>1753324.73</v>
          </cell>
          <cell r="AR54">
            <v>1735824.73</v>
          </cell>
        </row>
        <row r="55">
          <cell r="AE55">
            <v>3414500</v>
          </cell>
          <cell r="AF55">
            <v>3413258.62</v>
          </cell>
          <cell r="AK55">
            <v>15152318.33</v>
          </cell>
          <cell r="AL55">
            <v>14982061.74</v>
          </cell>
          <cell r="AM55">
            <v>16877607.760000002</v>
          </cell>
          <cell r="AN55">
            <v>15719640.390000001</v>
          </cell>
          <cell r="AO55">
            <v>31733611.010000002</v>
          </cell>
          <cell r="AP55">
            <v>31603628.09</v>
          </cell>
          <cell r="AQ55">
            <v>4843335</v>
          </cell>
          <cell r="AR55">
            <v>2847935</v>
          </cell>
        </row>
        <row r="56">
          <cell r="AE56">
            <v>12497800</v>
          </cell>
          <cell r="AF56">
            <v>1503800</v>
          </cell>
          <cell r="AK56">
            <v>173183321.19999999</v>
          </cell>
          <cell r="AL56">
            <v>159888118.18000001</v>
          </cell>
          <cell r="AM56">
            <v>92339675.579999998</v>
          </cell>
          <cell r="AN56">
            <v>68165693.659999996</v>
          </cell>
          <cell r="AO56">
            <v>2516454.0299999998</v>
          </cell>
          <cell r="AP56">
            <v>2516454</v>
          </cell>
          <cell r="AQ56">
            <v>78851486.810000002</v>
          </cell>
          <cell r="AR56">
            <v>59653691.240000002</v>
          </cell>
        </row>
        <row r="57">
          <cell r="AE57">
            <v>2723200</v>
          </cell>
          <cell r="AF57">
            <v>2723200</v>
          </cell>
          <cell r="AK57">
            <v>12238930.77</v>
          </cell>
          <cell r="AL57">
            <v>12238930.77</v>
          </cell>
          <cell r="AM57">
            <v>10324480.5</v>
          </cell>
          <cell r="AN57">
            <v>9404417.8900000006</v>
          </cell>
          <cell r="AO57">
            <v>213720</v>
          </cell>
          <cell r="AP57">
            <v>213720</v>
          </cell>
          <cell r="AQ57">
            <v>1375445.51</v>
          </cell>
          <cell r="AR57">
            <v>1375445.51</v>
          </cell>
        </row>
        <row r="58">
          <cell r="AE58">
            <v>4909800</v>
          </cell>
          <cell r="AF58">
            <v>4891778.62</v>
          </cell>
          <cell r="AG58">
            <v>114408</v>
          </cell>
          <cell r="AH58">
            <v>109128</v>
          </cell>
          <cell r="AK58">
            <v>17479211.75</v>
          </cell>
          <cell r="AL58">
            <v>17478966.370000001</v>
          </cell>
          <cell r="AM58">
            <v>38436989.759999998</v>
          </cell>
          <cell r="AN58">
            <v>35480153.460000001</v>
          </cell>
          <cell r="AO58">
            <v>662440</v>
          </cell>
          <cell r="AP58">
            <v>662440</v>
          </cell>
          <cell r="AQ58">
            <v>2444000</v>
          </cell>
          <cell r="AR58">
            <v>2422500</v>
          </cell>
        </row>
        <row r="59">
          <cell r="AE59">
            <v>3409554.25</v>
          </cell>
          <cell r="AF59">
            <v>3363302.02</v>
          </cell>
          <cell r="AK59">
            <v>4105000</v>
          </cell>
          <cell r="AL59">
            <v>4105000</v>
          </cell>
          <cell r="AM59">
            <v>27549655.91</v>
          </cell>
          <cell r="AN59">
            <v>26560302.039999999</v>
          </cell>
          <cell r="AQ59">
            <v>4496754.0199999996</v>
          </cell>
          <cell r="AR59">
            <v>4481232.5</v>
          </cell>
        </row>
        <row r="60">
          <cell r="AE60">
            <v>4123800</v>
          </cell>
          <cell r="AF60">
            <v>4048141.54</v>
          </cell>
          <cell r="AG60">
            <v>2054855</v>
          </cell>
          <cell r="AH60">
            <v>2031655</v>
          </cell>
          <cell r="AK60">
            <v>27538539.41</v>
          </cell>
          <cell r="AL60">
            <v>27442546.649999999</v>
          </cell>
          <cell r="AM60">
            <v>20095534.5</v>
          </cell>
          <cell r="AN60">
            <v>19624478.59</v>
          </cell>
          <cell r="AQ60">
            <v>26330828</v>
          </cell>
          <cell r="AR60">
            <v>26152077.82</v>
          </cell>
        </row>
        <row r="61">
          <cell r="AE61">
            <v>3725841.04</v>
          </cell>
          <cell r="AF61">
            <v>3709137</v>
          </cell>
          <cell r="AG61">
            <v>5383143.3300000001</v>
          </cell>
          <cell r="AH61">
            <v>5383143.3300000001</v>
          </cell>
          <cell r="AK61">
            <v>35012451.299999997</v>
          </cell>
          <cell r="AL61">
            <v>33708593.649999999</v>
          </cell>
          <cell r="AM61">
            <v>74090981.959999993</v>
          </cell>
          <cell r="AN61">
            <v>72898286.349999994</v>
          </cell>
          <cell r="AO61">
            <v>5539105.8600000003</v>
          </cell>
          <cell r="AP61">
            <v>5539105.8600000003</v>
          </cell>
          <cell r="AQ61">
            <v>6116038.3300000001</v>
          </cell>
          <cell r="AR61">
            <v>6093013.1299999999</v>
          </cell>
        </row>
        <row r="62">
          <cell r="AM62">
            <v>5506330</v>
          </cell>
          <cell r="AN62">
            <v>5504902.3399999999</v>
          </cell>
          <cell r="AQ62">
            <v>1423560</v>
          </cell>
          <cell r="AR62">
            <v>1369959.77</v>
          </cell>
        </row>
        <row r="63">
          <cell r="AC63">
            <v>20000</v>
          </cell>
          <cell r="AM63">
            <v>3482775</v>
          </cell>
          <cell r="AN63">
            <v>2897737.15</v>
          </cell>
          <cell r="AQ63">
            <v>326140</v>
          </cell>
          <cell r="AR63">
            <v>273619.3</v>
          </cell>
        </row>
        <row r="64">
          <cell r="AI64">
            <v>12314048</v>
          </cell>
          <cell r="AJ64">
            <v>12291352.85</v>
          </cell>
          <cell r="AK64">
            <v>119276500</v>
          </cell>
          <cell r="AL64">
            <v>110319358.31999999</v>
          </cell>
          <cell r="AM64">
            <v>295323565.13999999</v>
          </cell>
          <cell r="AN64">
            <v>282733103.73000002</v>
          </cell>
          <cell r="AQ64">
            <v>4767508.45</v>
          </cell>
          <cell r="AR64">
            <v>4659342.8</v>
          </cell>
        </row>
        <row r="65">
          <cell r="AI65">
            <v>9393600</v>
          </cell>
          <cell r="AJ65">
            <v>9390998.4499999993</v>
          </cell>
          <cell r="AK65">
            <v>81632782</v>
          </cell>
          <cell r="AL65">
            <v>81595710.629999995</v>
          </cell>
          <cell r="AM65">
            <v>183380378.97</v>
          </cell>
          <cell r="AN65">
            <v>183178890.5</v>
          </cell>
          <cell r="AQ65">
            <v>20220911.829999998</v>
          </cell>
          <cell r="AR65">
            <v>14896342.5</v>
          </cell>
        </row>
        <row r="66">
          <cell r="AE66">
            <v>2285100</v>
          </cell>
          <cell r="AF66">
            <v>2285100</v>
          </cell>
          <cell r="AK66">
            <v>215573216.11000001</v>
          </cell>
          <cell r="AL66">
            <v>201453188.15000001</v>
          </cell>
          <cell r="AM66">
            <v>114082362.03</v>
          </cell>
          <cell r="AN66">
            <v>107245442.70999999</v>
          </cell>
          <cell r="AO66">
            <v>11885015.199999999</v>
          </cell>
          <cell r="AP66">
            <v>11616861.01</v>
          </cell>
          <cell r="AQ66">
            <v>111626686.84999999</v>
          </cell>
          <cell r="AR66">
            <v>80514108.549999997</v>
          </cell>
        </row>
        <row r="67">
          <cell r="AE67">
            <v>7234100</v>
          </cell>
          <cell r="AF67">
            <v>7185090.9000000004</v>
          </cell>
          <cell r="AK67">
            <v>296599763.72000003</v>
          </cell>
          <cell r="AL67">
            <v>291233854.64999998</v>
          </cell>
          <cell r="AM67">
            <v>508444341.80000001</v>
          </cell>
          <cell r="AN67">
            <v>504602095.07999998</v>
          </cell>
          <cell r="AO67">
            <v>98627688.879999995</v>
          </cell>
          <cell r="AP67">
            <v>97497188.069999993</v>
          </cell>
          <cell r="AQ67">
            <v>177014870.77000001</v>
          </cell>
          <cell r="AR67">
            <v>159899904.68000001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7">
          <cell r="C7">
            <v>1555742253</v>
          </cell>
        </row>
        <row r="8">
          <cell r="C8">
            <v>212194831.59</v>
          </cell>
        </row>
        <row r="9">
          <cell r="C9">
            <v>240456013.56999999</v>
          </cell>
        </row>
        <row r="10">
          <cell r="C10">
            <v>754822729.62</v>
          </cell>
        </row>
        <row r="11">
          <cell r="C11">
            <v>265404807</v>
          </cell>
        </row>
        <row r="12">
          <cell r="C12">
            <v>915913910.41999996</v>
          </cell>
        </row>
        <row r="13">
          <cell r="C13">
            <v>29854960037.57</v>
          </cell>
        </row>
        <row r="14">
          <cell r="C14">
            <v>844501581.73000002</v>
          </cell>
        </row>
        <row r="15">
          <cell r="C15">
            <v>746080027</v>
          </cell>
        </row>
        <row r="16">
          <cell r="C16">
            <v>489260060</v>
          </cell>
        </row>
        <row r="17">
          <cell r="C17">
            <v>18859162600</v>
          </cell>
        </row>
        <row r="18">
          <cell r="C18">
            <v>343368851.17000002</v>
          </cell>
        </row>
        <row r="19">
          <cell r="C19">
            <v>305877553.98000002</v>
          </cell>
        </row>
        <row r="20">
          <cell r="C20">
            <v>176332162.11000001</v>
          </cell>
        </row>
        <row r="21">
          <cell r="C21">
            <v>184019420.22</v>
          </cell>
        </row>
        <row r="22">
          <cell r="C22">
            <v>221358781.38</v>
          </cell>
        </row>
        <row r="23">
          <cell r="C23">
            <v>560841636.91999996</v>
          </cell>
        </row>
        <row r="24">
          <cell r="C24">
            <v>90244446.489999995</v>
          </cell>
        </row>
        <row r="25">
          <cell r="C25">
            <v>50119301.850000001</v>
          </cell>
        </row>
        <row r="26">
          <cell r="C26">
            <v>754876296.77999997</v>
          </cell>
        </row>
        <row r="27">
          <cell r="C27">
            <v>155527687.80000001</v>
          </cell>
        </row>
        <row r="28">
          <cell r="C28">
            <v>349335521.56999999</v>
          </cell>
        </row>
        <row r="29">
          <cell r="C29">
            <v>97837786.069999993</v>
          </cell>
        </row>
        <row r="30">
          <cell r="C30">
            <v>1510628265.1400001</v>
          </cell>
        </row>
        <row r="31">
          <cell r="C31">
            <v>257422010.28</v>
          </cell>
        </row>
        <row r="32">
          <cell r="C32">
            <v>137858723.86000001</v>
          </cell>
        </row>
        <row r="33">
          <cell r="C33">
            <v>89851027.400000006</v>
          </cell>
        </row>
        <row r="34">
          <cell r="C34">
            <v>234423019.66999999</v>
          </cell>
        </row>
        <row r="35">
          <cell r="C35">
            <v>190371404.06</v>
          </cell>
        </row>
        <row r="36">
          <cell r="C36">
            <v>75638114.510000005</v>
          </cell>
        </row>
        <row r="37">
          <cell r="C37">
            <v>208762773.91999999</v>
          </cell>
        </row>
        <row r="38">
          <cell r="C38">
            <v>101212812.5</v>
          </cell>
        </row>
        <row r="39">
          <cell r="C39">
            <v>824919415.72000003</v>
          </cell>
        </row>
        <row r="40">
          <cell r="C40">
            <v>129632532.3</v>
          </cell>
        </row>
        <row r="41">
          <cell r="C41">
            <v>112086121.87</v>
          </cell>
        </row>
        <row r="42">
          <cell r="C42">
            <v>433636369.00999999</v>
          </cell>
        </row>
        <row r="43">
          <cell r="C43">
            <v>131609592.08</v>
          </cell>
        </row>
        <row r="44">
          <cell r="C44">
            <v>232635397.69999999</v>
          </cell>
        </row>
        <row r="45">
          <cell r="C45">
            <v>611570517.10000002</v>
          </cell>
        </row>
        <row r="46">
          <cell r="C46">
            <v>166979568.81</v>
          </cell>
        </row>
        <row r="47">
          <cell r="C47">
            <v>220452624.18000001</v>
          </cell>
        </row>
        <row r="48">
          <cell r="C48">
            <v>100372533.84999999</v>
          </cell>
        </row>
        <row r="49">
          <cell r="C49">
            <v>78042388.469999999</v>
          </cell>
        </row>
        <row r="50">
          <cell r="C50">
            <v>76109774</v>
          </cell>
        </row>
        <row r="51">
          <cell r="C51">
            <v>394199339.08999997</v>
          </cell>
        </row>
        <row r="52">
          <cell r="C52">
            <v>80217211</v>
          </cell>
        </row>
        <row r="53">
          <cell r="C53">
            <v>3510316083.1700001</v>
          </cell>
        </row>
        <row r="54">
          <cell r="C54">
            <v>170181082.09999999</v>
          </cell>
        </row>
        <row r="55">
          <cell r="C55">
            <v>85119692.920000002</v>
          </cell>
        </row>
        <row r="56">
          <cell r="C56">
            <v>3986966557.4099998</v>
          </cell>
        </row>
        <row r="57">
          <cell r="C57">
            <v>51409965.560000002</v>
          </cell>
        </row>
        <row r="58">
          <cell r="C58">
            <v>383043790.85000002</v>
          </cell>
        </row>
        <row r="59">
          <cell r="C59">
            <v>229604799.18000001</v>
          </cell>
        </row>
        <row r="60">
          <cell r="C60">
            <v>620858548.44000006</v>
          </cell>
        </row>
        <row r="61">
          <cell r="C61">
            <v>267931965.27000001</v>
          </cell>
        </row>
        <row r="62">
          <cell r="C62">
            <v>160361890.49000001</v>
          </cell>
        </row>
        <row r="63">
          <cell r="C63">
            <v>28364784</v>
          </cell>
        </row>
        <row r="64">
          <cell r="C64">
            <v>1572647362.3599999</v>
          </cell>
        </row>
        <row r="65">
          <cell r="C65">
            <v>956423519.35000002</v>
          </cell>
        </row>
        <row r="66">
          <cell r="C66">
            <v>2796767340.52</v>
          </cell>
        </row>
        <row r="67">
          <cell r="C67">
            <v>1555066035.0999999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">
          <cell r="CA7">
            <v>11930356.289999999</v>
          </cell>
          <cell r="CB7">
            <v>5164380.5199999996</v>
          </cell>
        </row>
        <row r="8">
          <cell r="CA8">
            <v>66669</v>
          </cell>
          <cell r="CB8">
            <v>66669</v>
          </cell>
        </row>
        <row r="9">
          <cell r="CA9">
            <v>21750</v>
          </cell>
          <cell r="CB9">
            <v>21750</v>
          </cell>
        </row>
        <row r="10">
          <cell r="CA10">
            <v>151200</v>
          </cell>
          <cell r="CB10">
            <v>151200</v>
          </cell>
        </row>
        <row r="11">
          <cell r="CA11">
            <v>36442.720000000001</v>
          </cell>
          <cell r="CB11">
            <v>36442.720000000001</v>
          </cell>
        </row>
        <row r="15">
          <cell r="CA15">
            <v>163452.47</v>
          </cell>
          <cell r="CB15">
            <v>163452.47</v>
          </cell>
        </row>
        <row r="17">
          <cell r="CA17">
            <v>18550200</v>
          </cell>
        </row>
        <row r="18">
          <cell r="CA18">
            <v>128630.72</v>
          </cell>
          <cell r="CB18">
            <v>128630.72</v>
          </cell>
        </row>
        <row r="19">
          <cell r="CA19">
            <v>65596.89</v>
          </cell>
          <cell r="CB19">
            <v>65596.89</v>
          </cell>
        </row>
        <row r="20">
          <cell r="CA20">
            <v>41909.120000000003</v>
          </cell>
          <cell r="CB20">
            <v>41909.120000000003</v>
          </cell>
        </row>
        <row r="21">
          <cell r="CA21">
            <v>510000</v>
          </cell>
          <cell r="CB21">
            <v>509505.78</v>
          </cell>
        </row>
        <row r="23">
          <cell r="CA23">
            <v>77220</v>
          </cell>
          <cell r="CB23">
            <v>77220</v>
          </cell>
        </row>
        <row r="24">
          <cell r="CA24">
            <v>120260.96</v>
          </cell>
          <cell r="CB24">
            <v>120260.96</v>
          </cell>
        </row>
        <row r="25">
          <cell r="CA25">
            <v>67000</v>
          </cell>
          <cell r="CB25">
            <v>67000</v>
          </cell>
        </row>
        <row r="26">
          <cell r="CA26">
            <v>141132.17000000001</v>
          </cell>
          <cell r="CB26">
            <v>140415.35999999999</v>
          </cell>
        </row>
        <row r="27">
          <cell r="CA27">
            <v>407423.46</v>
          </cell>
          <cell r="CB27">
            <v>407423.46</v>
          </cell>
        </row>
        <row r="28">
          <cell r="CA28">
            <v>162035.45000000001</v>
          </cell>
          <cell r="CB28">
            <v>156575.45000000001</v>
          </cell>
        </row>
        <row r="29">
          <cell r="CA29">
            <v>36442.720000000001</v>
          </cell>
          <cell r="CB29">
            <v>36442.720000000001</v>
          </cell>
        </row>
        <row r="30">
          <cell r="CA30">
            <v>652361.05000000005</v>
          </cell>
          <cell r="CB30">
            <v>652361.05000000005</v>
          </cell>
        </row>
        <row r="31">
          <cell r="CA31">
            <v>179942.94</v>
          </cell>
          <cell r="CB31">
            <v>179942.94</v>
          </cell>
        </row>
        <row r="32">
          <cell r="CA32">
            <v>328644.45</v>
          </cell>
          <cell r="CB32">
            <v>328644.08</v>
          </cell>
        </row>
        <row r="33">
          <cell r="CA33">
            <v>211367.75</v>
          </cell>
          <cell r="CB33">
            <v>211367.75</v>
          </cell>
        </row>
        <row r="34">
          <cell r="CA34">
            <v>133216.69</v>
          </cell>
          <cell r="CB34">
            <v>133215.67000000001</v>
          </cell>
        </row>
        <row r="35">
          <cell r="CA35">
            <v>116616.69</v>
          </cell>
          <cell r="CB35">
            <v>116616.69</v>
          </cell>
        </row>
        <row r="36">
          <cell r="CA36">
            <v>163265.85999999999</v>
          </cell>
          <cell r="CB36">
            <v>163265.85999999999</v>
          </cell>
        </row>
        <row r="37">
          <cell r="CA37">
            <v>41369.440000000002</v>
          </cell>
          <cell r="CB37">
            <v>41369.42</v>
          </cell>
        </row>
        <row r="38">
          <cell r="CA38">
            <v>182213.58</v>
          </cell>
          <cell r="CB38">
            <v>182213.58</v>
          </cell>
        </row>
        <row r="39">
          <cell r="CA39">
            <v>81679.600000000006</v>
          </cell>
          <cell r="CB39">
            <v>72079.600000000006</v>
          </cell>
        </row>
        <row r="40">
          <cell r="CA40">
            <v>1592650.79</v>
          </cell>
          <cell r="CB40">
            <v>1592650.79</v>
          </cell>
        </row>
        <row r="41">
          <cell r="CA41">
            <v>90986.69</v>
          </cell>
          <cell r="CB41">
            <v>90986.69</v>
          </cell>
        </row>
        <row r="42">
          <cell r="CA42">
            <v>244388.05</v>
          </cell>
          <cell r="CB42">
            <v>244388.05</v>
          </cell>
        </row>
        <row r="43">
          <cell r="CA43">
            <v>391759.19</v>
          </cell>
          <cell r="CB43">
            <v>391759.19</v>
          </cell>
        </row>
        <row r="44">
          <cell r="CA44">
            <v>30065.05</v>
          </cell>
          <cell r="CB44">
            <v>30065.05</v>
          </cell>
        </row>
        <row r="47">
          <cell r="CA47">
            <v>90651.22</v>
          </cell>
          <cell r="CB47">
            <v>90651.22</v>
          </cell>
        </row>
        <row r="48">
          <cell r="CA48">
            <v>0</v>
          </cell>
          <cell r="CB48">
            <v>0</v>
          </cell>
        </row>
        <row r="49">
          <cell r="CA49">
            <v>32798.44</v>
          </cell>
          <cell r="CB49">
            <v>32798.44</v>
          </cell>
        </row>
        <row r="50">
          <cell r="CA50">
            <v>33453.919999999998</v>
          </cell>
          <cell r="CB50">
            <v>33453.919999999998</v>
          </cell>
        </row>
        <row r="52">
          <cell r="CA52">
            <v>51100</v>
          </cell>
          <cell r="CB52">
            <v>51100</v>
          </cell>
        </row>
        <row r="53">
          <cell r="BY53">
            <v>8021329.6399999997</v>
          </cell>
          <cell r="BZ53">
            <v>7978744.7999999998</v>
          </cell>
        </row>
        <row r="55">
          <cell r="CA55">
            <v>0</v>
          </cell>
          <cell r="CB55">
            <v>0</v>
          </cell>
        </row>
        <row r="57">
          <cell r="CA57">
            <v>93089.39</v>
          </cell>
          <cell r="CB57">
            <v>93089.39</v>
          </cell>
        </row>
        <row r="59">
          <cell r="CA59">
            <v>47375.53</v>
          </cell>
          <cell r="CB59">
            <v>47375.53</v>
          </cell>
        </row>
        <row r="60">
          <cell r="CA60">
            <v>131193.78</v>
          </cell>
          <cell r="CB60">
            <v>131193.78</v>
          </cell>
        </row>
        <row r="61">
          <cell r="CA61">
            <v>180000</v>
          </cell>
          <cell r="CB61">
            <v>180000</v>
          </cell>
        </row>
        <row r="63">
          <cell r="CA63">
            <v>48442.720000000001</v>
          </cell>
          <cell r="CB63">
            <v>48442.720000000001</v>
          </cell>
        </row>
        <row r="67">
          <cell r="CA67">
            <v>1800000</v>
          </cell>
          <cell r="CB67">
            <v>1549882.4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5" sqref="D25"/>
    </sheetView>
  </sheetViews>
  <sheetFormatPr defaultColWidth="8.85546875" defaultRowHeight="12.75" x14ac:dyDescent="0.2"/>
  <cols>
    <col min="1" max="1" width="22.42578125" style="1" customWidth="1"/>
    <col min="2" max="2" width="12.42578125" style="1" customWidth="1"/>
    <col min="3" max="3" width="12.140625" style="1" customWidth="1"/>
    <col min="4" max="4" width="11.42578125" style="1" customWidth="1"/>
    <col min="5" max="5" width="11.28515625" style="1" customWidth="1"/>
    <col min="6" max="6" width="10.7109375" style="1" customWidth="1"/>
    <col min="7" max="7" width="11" style="1" customWidth="1"/>
    <col min="8" max="9" width="11.5703125" style="1" customWidth="1"/>
    <col min="10" max="10" width="11.7109375" style="1" customWidth="1"/>
    <col min="11" max="11" width="11.42578125" style="1" customWidth="1"/>
    <col min="12" max="12" width="12.28515625" style="1" customWidth="1"/>
    <col min="13" max="14" width="11.42578125" style="1" customWidth="1"/>
    <col min="15" max="16" width="11" style="1" customWidth="1"/>
    <col min="17" max="17" width="11.7109375" style="1" customWidth="1"/>
    <col min="18" max="18" width="11.28515625" style="1" customWidth="1"/>
    <col min="19" max="19" width="11.7109375" style="1" customWidth="1"/>
    <col min="20" max="21" width="11.140625" style="1" customWidth="1"/>
    <col min="22" max="22" width="11" style="1" customWidth="1"/>
    <col min="23" max="23" width="10.5703125" style="1" customWidth="1"/>
    <col min="24" max="24" width="10.42578125" style="1" customWidth="1"/>
    <col min="25" max="25" width="11.28515625" style="1" customWidth="1"/>
    <col min="26" max="26" width="11.5703125" style="1" customWidth="1"/>
    <col min="27" max="27" width="12" style="1" customWidth="1"/>
    <col min="28" max="28" width="11.7109375" style="1" customWidth="1"/>
    <col min="29" max="29" width="11.28515625" style="1" customWidth="1"/>
    <col min="30" max="30" width="11.7109375" style="1" customWidth="1"/>
    <col min="31" max="31" width="10.7109375" style="1" customWidth="1"/>
    <col min="32" max="32" width="11.28515625" style="1" customWidth="1"/>
    <col min="33" max="16384" width="8.85546875" style="1"/>
  </cols>
  <sheetData>
    <row r="1" spans="1:32" ht="15" customHeight="1" x14ac:dyDescent="0.2">
      <c r="A1" s="291" t="s">
        <v>24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ht="18" customHeight="1" x14ac:dyDescent="0.2">
      <c r="A2" s="16"/>
      <c r="B2" s="307" t="s">
        <v>31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16"/>
      <c r="AF2" s="16"/>
    </row>
    <row r="3" spans="1:32" ht="13.5" thickBot="1" x14ac:dyDescent="0.25">
      <c r="AF3" s="15" t="s">
        <v>25</v>
      </c>
    </row>
    <row r="4" spans="1:32" ht="19.149999999999999" customHeight="1" thickBot="1" x14ac:dyDescent="0.25">
      <c r="A4" s="292" t="s">
        <v>0</v>
      </c>
      <c r="B4" s="294" t="s">
        <v>28</v>
      </c>
      <c r="C4" s="296" t="s">
        <v>8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8"/>
    </row>
    <row r="5" spans="1:32" ht="15.75" x14ac:dyDescent="0.25">
      <c r="A5" s="293"/>
      <c r="B5" s="295"/>
      <c r="C5" s="299" t="s">
        <v>29</v>
      </c>
      <c r="D5" s="301" t="s">
        <v>9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2"/>
      <c r="R5" s="303" t="s">
        <v>30</v>
      </c>
      <c r="S5" s="301" t="s">
        <v>23</v>
      </c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2"/>
    </row>
    <row r="6" spans="1:32" ht="13.15" customHeight="1" x14ac:dyDescent="0.2">
      <c r="A6" s="293"/>
      <c r="B6" s="295"/>
      <c r="C6" s="300"/>
      <c r="D6" s="305" t="s">
        <v>10</v>
      </c>
      <c r="E6" s="310" t="s">
        <v>22</v>
      </c>
      <c r="F6" s="311"/>
      <c r="G6" s="311"/>
      <c r="H6" s="311"/>
      <c r="I6" s="311"/>
      <c r="J6" s="312"/>
      <c r="K6" s="308" t="s">
        <v>21</v>
      </c>
      <c r="L6" s="308" t="s">
        <v>16</v>
      </c>
      <c r="M6" s="290" t="s">
        <v>22</v>
      </c>
      <c r="N6" s="290"/>
      <c r="O6" s="290"/>
      <c r="P6" s="290"/>
      <c r="Q6" s="309"/>
      <c r="R6" s="304"/>
      <c r="S6" s="308" t="s">
        <v>10</v>
      </c>
      <c r="T6" s="290" t="s">
        <v>22</v>
      </c>
      <c r="U6" s="290"/>
      <c r="V6" s="290"/>
      <c r="W6" s="290"/>
      <c r="X6" s="290"/>
      <c r="Y6" s="290"/>
      <c r="Z6" s="308" t="s">
        <v>21</v>
      </c>
      <c r="AA6" s="308" t="s">
        <v>16</v>
      </c>
      <c r="AB6" s="290" t="s">
        <v>22</v>
      </c>
      <c r="AC6" s="290"/>
      <c r="AD6" s="290"/>
      <c r="AE6" s="290"/>
      <c r="AF6" s="309"/>
    </row>
    <row r="7" spans="1:32" ht="39.6" customHeight="1" x14ac:dyDescent="0.2">
      <c r="A7" s="293"/>
      <c r="B7" s="295"/>
      <c r="C7" s="300"/>
      <c r="D7" s="306"/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2" t="s">
        <v>26</v>
      </c>
      <c r="K7" s="308"/>
      <c r="L7" s="308"/>
      <c r="M7" s="2" t="s">
        <v>17</v>
      </c>
      <c r="N7" s="2" t="s">
        <v>18</v>
      </c>
      <c r="O7" s="2" t="s">
        <v>19</v>
      </c>
      <c r="P7" s="2" t="s">
        <v>20</v>
      </c>
      <c r="Q7" s="3" t="s">
        <v>27</v>
      </c>
      <c r="R7" s="304"/>
      <c r="S7" s="308"/>
      <c r="T7" s="2" t="s">
        <v>11</v>
      </c>
      <c r="U7" s="2" t="s">
        <v>12</v>
      </c>
      <c r="V7" s="2" t="s">
        <v>13</v>
      </c>
      <c r="W7" s="2" t="s">
        <v>14</v>
      </c>
      <c r="X7" s="2" t="s">
        <v>15</v>
      </c>
      <c r="Y7" s="2" t="s">
        <v>26</v>
      </c>
      <c r="Z7" s="308"/>
      <c r="AA7" s="308"/>
      <c r="AB7" s="2" t="s">
        <v>17</v>
      </c>
      <c r="AC7" s="2" t="s">
        <v>18</v>
      </c>
      <c r="AD7" s="2" t="s">
        <v>19</v>
      </c>
      <c r="AE7" s="2" t="s">
        <v>20</v>
      </c>
      <c r="AF7" s="3" t="s">
        <v>27</v>
      </c>
    </row>
    <row r="8" spans="1:32" ht="15" x14ac:dyDescent="0.2">
      <c r="A8" s="4">
        <v>1</v>
      </c>
      <c r="B8" s="6">
        <v>2</v>
      </c>
      <c r="C8" s="7">
        <v>3</v>
      </c>
      <c r="D8" s="8">
        <f>C8+1</f>
        <v>4</v>
      </c>
      <c r="E8" s="8">
        <f t="shared" ref="E8:Q8" si="0">D8+1</f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>J8+1</f>
        <v>11</v>
      </c>
      <c r="L8" s="8">
        <f>K8+1</f>
        <v>12</v>
      </c>
      <c r="M8" s="8">
        <f t="shared" si="0"/>
        <v>13</v>
      </c>
      <c r="N8" s="8">
        <f t="shared" si="0"/>
        <v>14</v>
      </c>
      <c r="O8" s="8">
        <f t="shared" si="0"/>
        <v>15</v>
      </c>
      <c r="P8" s="8">
        <f t="shared" si="0"/>
        <v>16</v>
      </c>
      <c r="Q8" s="9">
        <f t="shared" si="0"/>
        <v>17</v>
      </c>
      <c r="R8" s="14">
        <v>18</v>
      </c>
      <c r="S8" s="8">
        <v>19</v>
      </c>
      <c r="T8" s="8">
        <f>S8+1</f>
        <v>20</v>
      </c>
      <c r="U8" s="8">
        <f t="shared" ref="U8:AF8" si="1">T8+1</f>
        <v>21</v>
      </c>
      <c r="V8" s="8">
        <f t="shared" si="1"/>
        <v>22</v>
      </c>
      <c r="W8" s="8">
        <f t="shared" si="1"/>
        <v>23</v>
      </c>
      <c r="X8" s="8">
        <f t="shared" si="1"/>
        <v>24</v>
      </c>
      <c r="Y8" s="8">
        <f t="shared" si="1"/>
        <v>25</v>
      </c>
      <c r="Z8" s="8">
        <f t="shared" si="1"/>
        <v>26</v>
      </c>
      <c r="AA8" s="8">
        <f t="shared" si="1"/>
        <v>27</v>
      </c>
      <c r="AB8" s="8">
        <f t="shared" si="1"/>
        <v>28</v>
      </c>
      <c r="AC8" s="8">
        <f t="shared" si="1"/>
        <v>29</v>
      </c>
      <c r="AD8" s="8">
        <f t="shared" si="1"/>
        <v>30</v>
      </c>
      <c r="AE8" s="8">
        <f t="shared" si="1"/>
        <v>31</v>
      </c>
      <c r="AF8" s="9">
        <f t="shared" si="1"/>
        <v>32</v>
      </c>
    </row>
    <row r="9" spans="1:32" ht="15" x14ac:dyDescent="0.25">
      <c r="A9" s="5" t="s">
        <v>1</v>
      </c>
      <c r="B9" s="19">
        <v>91230.800000000017</v>
      </c>
      <c r="C9" s="20">
        <f t="shared" ref="C9:C15" si="2">D9+K9+L9</f>
        <v>998443</v>
      </c>
      <c r="D9" s="21">
        <v>68921.723150000005</v>
      </c>
      <c r="E9" s="21">
        <v>203</v>
      </c>
      <c r="F9" s="21">
        <v>46161</v>
      </c>
      <c r="G9" s="21">
        <v>2089</v>
      </c>
      <c r="H9" s="21">
        <v>8579</v>
      </c>
      <c r="I9" s="21">
        <v>8611</v>
      </c>
      <c r="J9" s="21">
        <f t="shared" ref="J9:J15" si="3">D9-E9-F9-G9-H9-I9</f>
        <v>3278.7231500000053</v>
      </c>
      <c r="K9" s="21">
        <v>15550.276849999995</v>
      </c>
      <c r="L9" s="21">
        <v>913971</v>
      </c>
      <c r="M9" s="21">
        <v>240095</v>
      </c>
      <c r="N9" s="21">
        <v>226496</v>
      </c>
      <c r="O9" s="21">
        <v>437458</v>
      </c>
      <c r="P9" s="21">
        <v>12555</v>
      </c>
      <c r="Q9" s="22">
        <f t="shared" ref="Q9:Q15" si="4">L9-M9-N9-O9-P9</f>
        <v>-2633</v>
      </c>
      <c r="R9" s="23">
        <f t="shared" ref="R9:R15" si="5">S9+Z9+AA9</f>
        <v>978117</v>
      </c>
      <c r="S9" s="21">
        <v>63260.665329999996</v>
      </c>
      <c r="T9" s="21">
        <v>175</v>
      </c>
      <c r="U9" s="21">
        <v>43290</v>
      </c>
      <c r="V9" s="21">
        <v>1869</v>
      </c>
      <c r="W9" s="21">
        <v>7513</v>
      </c>
      <c r="X9" s="21">
        <v>8279</v>
      </c>
      <c r="Y9" s="21">
        <f t="shared" ref="Y9:Y15" si="6">S9-T9-U9-V9-W9-X9</f>
        <v>2134.6653299999962</v>
      </c>
      <c r="Z9" s="21">
        <v>13206.334670000004</v>
      </c>
      <c r="AA9" s="24">
        <v>901650</v>
      </c>
      <c r="AB9" s="21">
        <v>240095</v>
      </c>
      <c r="AC9" s="21">
        <v>224231</v>
      </c>
      <c r="AD9" s="21">
        <v>427402</v>
      </c>
      <c r="AE9" s="21">
        <v>12555</v>
      </c>
      <c r="AF9" s="22">
        <f t="shared" ref="AF9:AF15" si="7">AA9-AB9-AC9-AD9-AE9</f>
        <v>-2633</v>
      </c>
    </row>
    <row r="10" spans="1:32" ht="15" x14ac:dyDescent="0.25">
      <c r="A10" s="5" t="s">
        <v>2</v>
      </c>
      <c r="B10" s="19">
        <v>49429.999999999993</v>
      </c>
      <c r="C10" s="20">
        <f t="shared" si="2"/>
        <v>647689</v>
      </c>
      <c r="D10" s="21">
        <v>38825.019559999993</v>
      </c>
      <c r="E10" s="21">
        <v>10</v>
      </c>
      <c r="F10" s="21">
        <v>26720</v>
      </c>
      <c r="G10" s="21">
        <v>1981</v>
      </c>
      <c r="H10" s="21">
        <v>5870</v>
      </c>
      <c r="I10" s="21">
        <v>3241</v>
      </c>
      <c r="J10" s="21">
        <f t="shared" si="3"/>
        <v>1003.0195599999934</v>
      </c>
      <c r="K10" s="21">
        <v>11306.980440000007</v>
      </c>
      <c r="L10" s="21">
        <v>597557</v>
      </c>
      <c r="M10" s="21">
        <v>198690</v>
      </c>
      <c r="N10" s="21">
        <v>78850</v>
      </c>
      <c r="O10" s="21">
        <v>292922</v>
      </c>
      <c r="P10" s="21">
        <v>27393</v>
      </c>
      <c r="Q10" s="22">
        <f t="shared" si="4"/>
        <v>-298</v>
      </c>
      <c r="R10" s="23">
        <f t="shared" si="5"/>
        <v>636820</v>
      </c>
      <c r="S10" s="21">
        <v>38709.051559999993</v>
      </c>
      <c r="T10" s="21">
        <v>10</v>
      </c>
      <c r="U10" s="21">
        <v>26508</v>
      </c>
      <c r="V10" s="21">
        <v>1772</v>
      </c>
      <c r="W10" s="21">
        <v>5934</v>
      </c>
      <c r="X10" s="21">
        <v>3484</v>
      </c>
      <c r="Y10" s="21">
        <f t="shared" si="6"/>
        <v>1001.0515599999926</v>
      </c>
      <c r="Z10" s="21">
        <v>8638.9484400000074</v>
      </c>
      <c r="AA10" s="24">
        <v>589472</v>
      </c>
      <c r="AB10" s="21">
        <v>198690</v>
      </c>
      <c r="AC10" s="21">
        <v>75318</v>
      </c>
      <c r="AD10" s="21">
        <v>288773</v>
      </c>
      <c r="AE10" s="21">
        <v>27002</v>
      </c>
      <c r="AF10" s="22">
        <f t="shared" si="7"/>
        <v>-311</v>
      </c>
    </row>
    <row r="11" spans="1:32" ht="15" x14ac:dyDescent="0.25">
      <c r="A11" s="5" t="s">
        <v>3</v>
      </c>
      <c r="B11" s="19">
        <v>60695.500000000007</v>
      </c>
      <c r="C11" s="20">
        <f t="shared" si="2"/>
        <v>770878</v>
      </c>
      <c r="D11" s="21">
        <v>53239.549330000002</v>
      </c>
      <c r="E11" s="21">
        <v>380</v>
      </c>
      <c r="F11" s="21">
        <v>33928</v>
      </c>
      <c r="G11" s="21">
        <v>2461</v>
      </c>
      <c r="H11" s="21">
        <v>6035</v>
      </c>
      <c r="I11" s="21">
        <v>8943</v>
      </c>
      <c r="J11" s="21">
        <f t="shared" si="3"/>
        <v>1492.5493300000016</v>
      </c>
      <c r="K11" s="21">
        <v>8655.4506699999984</v>
      </c>
      <c r="L11" s="21">
        <v>708983</v>
      </c>
      <c r="M11" s="21">
        <v>214558</v>
      </c>
      <c r="N11" s="21">
        <v>120702</v>
      </c>
      <c r="O11" s="21">
        <v>370529</v>
      </c>
      <c r="P11" s="21">
        <v>4125</v>
      </c>
      <c r="Q11" s="22">
        <f t="shared" si="4"/>
        <v>-931</v>
      </c>
      <c r="R11" s="23">
        <f t="shared" si="5"/>
        <v>764701</v>
      </c>
      <c r="S11" s="21">
        <v>53492.545650000007</v>
      </c>
      <c r="T11" s="21">
        <v>398</v>
      </c>
      <c r="U11" s="21">
        <v>33965</v>
      </c>
      <c r="V11" s="21">
        <v>2366</v>
      </c>
      <c r="W11" s="21">
        <v>5989</v>
      </c>
      <c r="X11" s="21">
        <v>9126</v>
      </c>
      <c r="Y11" s="21">
        <f t="shared" si="6"/>
        <v>1648.5456500000073</v>
      </c>
      <c r="Z11" s="21">
        <v>8886.4543499999927</v>
      </c>
      <c r="AA11" s="24">
        <v>702322</v>
      </c>
      <c r="AB11" s="21">
        <v>214558</v>
      </c>
      <c r="AC11" s="21">
        <v>117944</v>
      </c>
      <c r="AD11" s="21">
        <v>366623</v>
      </c>
      <c r="AE11" s="21">
        <v>4125</v>
      </c>
      <c r="AF11" s="22">
        <f t="shared" si="7"/>
        <v>-928</v>
      </c>
    </row>
    <row r="12" spans="1:32" ht="15" x14ac:dyDescent="0.25">
      <c r="A12" s="5" t="s">
        <v>4</v>
      </c>
      <c r="B12" s="19">
        <v>69529.799999999988</v>
      </c>
      <c r="C12" s="20">
        <f t="shared" si="2"/>
        <v>741881</v>
      </c>
      <c r="D12" s="21">
        <v>60734.088160000007</v>
      </c>
      <c r="E12" s="21">
        <v>35</v>
      </c>
      <c r="F12" s="21">
        <v>46072</v>
      </c>
      <c r="G12" s="21">
        <v>1621</v>
      </c>
      <c r="H12" s="21">
        <v>5094</v>
      </c>
      <c r="I12" s="21">
        <v>6215</v>
      </c>
      <c r="J12" s="21">
        <f t="shared" si="3"/>
        <v>1697.0881600000066</v>
      </c>
      <c r="K12" s="21">
        <v>12327.911839999993</v>
      </c>
      <c r="L12" s="21">
        <v>668819</v>
      </c>
      <c r="M12" s="21">
        <v>175566</v>
      </c>
      <c r="N12" s="21">
        <v>137453</v>
      </c>
      <c r="O12" s="21">
        <v>352748</v>
      </c>
      <c r="P12" s="21">
        <v>2187</v>
      </c>
      <c r="Q12" s="22">
        <f t="shared" si="4"/>
        <v>865</v>
      </c>
      <c r="R12" s="23">
        <f t="shared" si="5"/>
        <v>723318</v>
      </c>
      <c r="S12" s="21">
        <v>57716.212140000011</v>
      </c>
      <c r="T12" s="21">
        <v>35</v>
      </c>
      <c r="U12" s="21">
        <v>43303</v>
      </c>
      <c r="V12" s="21">
        <v>1450</v>
      </c>
      <c r="W12" s="21">
        <v>4694</v>
      </c>
      <c r="X12" s="21">
        <v>6542</v>
      </c>
      <c r="Y12" s="21">
        <f t="shared" si="6"/>
        <v>1692.2121400000105</v>
      </c>
      <c r="Z12" s="21">
        <v>11768.787859999989</v>
      </c>
      <c r="AA12" s="24">
        <v>653833</v>
      </c>
      <c r="AB12" s="21">
        <v>175566</v>
      </c>
      <c r="AC12" s="21">
        <v>132321</v>
      </c>
      <c r="AD12" s="21">
        <v>343139</v>
      </c>
      <c r="AE12" s="21">
        <v>1987</v>
      </c>
      <c r="AF12" s="22">
        <f t="shared" si="7"/>
        <v>820</v>
      </c>
    </row>
    <row r="13" spans="1:32" ht="15" x14ac:dyDescent="0.25">
      <c r="A13" s="5" t="s">
        <v>5</v>
      </c>
      <c r="B13" s="19">
        <v>224254.30000000002</v>
      </c>
      <c r="C13" s="20">
        <f t="shared" si="2"/>
        <v>1646116</v>
      </c>
      <c r="D13" s="21">
        <v>187825.05966999999</v>
      </c>
      <c r="E13" s="21">
        <v>1075</v>
      </c>
      <c r="F13" s="21">
        <v>132680</v>
      </c>
      <c r="G13" s="21">
        <v>6427</v>
      </c>
      <c r="H13" s="21">
        <v>19440</v>
      </c>
      <c r="I13" s="21">
        <v>22720</v>
      </c>
      <c r="J13" s="21">
        <f t="shared" si="3"/>
        <v>5483.0596699999878</v>
      </c>
      <c r="K13" s="21">
        <v>32470.940330000012</v>
      </c>
      <c r="L13" s="21">
        <v>1425820</v>
      </c>
      <c r="M13" s="21">
        <v>386427</v>
      </c>
      <c r="N13" s="21">
        <v>168350</v>
      </c>
      <c r="O13" s="21">
        <v>843178</v>
      </c>
      <c r="P13" s="21">
        <v>30514</v>
      </c>
      <c r="Q13" s="22">
        <f t="shared" si="4"/>
        <v>-2649</v>
      </c>
      <c r="R13" s="23">
        <f t="shared" si="5"/>
        <v>1603803</v>
      </c>
      <c r="S13" s="21">
        <v>183943.71259000004</v>
      </c>
      <c r="T13" s="21">
        <v>1082</v>
      </c>
      <c r="U13" s="21">
        <v>127693</v>
      </c>
      <c r="V13" s="21">
        <v>5749</v>
      </c>
      <c r="W13" s="21">
        <v>19554</v>
      </c>
      <c r="X13" s="21">
        <v>24900</v>
      </c>
      <c r="Y13" s="21">
        <f t="shared" si="6"/>
        <v>4965.7125900000392</v>
      </c>
      <c r="Z13" s="21">
        <v>30950.287409999961</v>
      </c>
      <c r="AA13" s="24">
        <v>1388909</v>
      </c>
      <c r="AB13" s="21">
        <v>386427</v>
      </c>
      <c r="AC13" s="21">
        <v>166075</v>
      </c>
      <c r="AD13" s="21">
        <v>820314</v>
      </c>
      <c r="AE13" s="21">
        <v>18741</v>
      </c>
      <c r="AF13" s="22">
        <f t="shared" si="7"/>
        <v>-2648</v>
      </c>
    </row>
    <row r="14" spans="1:32" ht="15" x14ac:dyDescent="0.25">
      <c r="A14" s="5" t="s">
        <v>6</v>
      </c>
      <c r="B14" s="19">
        <v>129824.80000000002</v>
      </c>
      <c r="C14" s="20">
        <f t="shared" si="2"/>
        <v>1047460</v>
      </c>
      <c r="D14" s="21">
        <v>95345.918999999994</v>
      </c>
      <c r="E14" s="21">
        <v>294</v>
      </c>
      <c r="F14" s="21">
        <v>72186</v>
      </c>
      <c r="G14" s="21">
        <v>1924</v>
      </c>
      <c r="H14" s="21">
        <v>6036</v>
      </c>
      <c r="I14" s="21">
        <v>14753</v>
      </c>
      <c r="J14" s="21">
        <f t="shared" si="3"/>
        <v>152.91899999999441</v>
      </c>
      <c r="K14" s="21">
        <v>28289.081000000006</v>
      </c>
      <c r="L14" s="21">
        <v>923825</v>
      </c>
      <c r="M14" s="21">
        <v>260823</v>
      </c>
      <c r="N14" s="21">
        <v>157643</v>
      </c>
      <c r="O14" s="21">
        <v>488012</v>
      </c>
      <c r="P14" s="21">
        <v>17358</v>
      </c>
      <c r="Q14" s="22">
        <f t="shared" si="4"/>
        <v>-11</v>
      </c>
      <c r="R14" s="23">
        <f t="shared" si="5"/>
        <v>1039406</v>
      </c>
      <c r="S14" s="21">
        <v>95230.970449999993</v>
      </c>
      <c r="T14" s="21">
        <v>295</v>
      </c>
      <c r="U14" s="21">
        <v>71194</v>
      </c>
      <c r="V14" s="21">
        <v>1956</v>
      </c>
      <c r="W14" s="21">
        <v>6099</v>
      </c>
      <c r="X14" s="21">
        <v>15519</v>
      </c>
      <c r="Y14" s="21">
        <f t="shared" si="6"/>
        <v>167.97044999999343</v>
      </c>
      <c r="Z14" s="21">
        <v>27172.029550000007</v>
      </c>
      <c r="AA14" s="24">
        <v>917003</v>
      </c>
      <c r="AB14" s="21">
        <v>260823</v>
      </c>
      <c r="AC14" s="21">
        <v>153517</v>
      </c>
      <c r="AD14" s="21">
        <v>486497</v>
      </c>
      <c r="AE14" s="21">
        <v>16176</v>
      </c>
      <c r="AF14" s="22">
        <f t="shared" si="7"/>
        <v>-10</v>
      </c>
    </row>
    <row r="15" spans="1:32" ht="15" x14ac:dyDescent="0.25">
      <c r="A15" s="18" t="s">
        <v>7</v>
      </c>
      <c r="B15" s="25">
        <v>159582.79999999999</v>
      </c>
      <c r="C15" s="26">
        <f t="shared" si="2"/>
        <v>1507859</v>
      </c>
      <c r="D15" s="27">
        <v>141091.66699</v>
      </c>
      <c r="E15" s="27">
        <v>818</v>
      </c>
      <c r="F15" s="27">
        <v>84389</v>
      </c>
      <c r="G15" s="27">
        <v>2715</v>
      </c>
      <c r="H15" s="27">
        <v>13038</v>
      </c>
      <c r="I15" s="27">
        <v>37484</v>
      </c>
      <c r="J15" s="27">
        <f t="shared" si="3"/>
        <v>2647.6669899999979</v>
      </c>
      <c r="K15" s="27">
        <v>24848.333010000002</v>
      </c>
      <c r="L15" s="27">
        <v>1341919</v>
      </c>
      <c r="M15" s="27">
        <v>333502</v>
      </c>
      <c r="N15" s="27">
        <v>259472</v>
      </c>
      <c r="O15" s="27">
        <v>740885</v>
      </c>
      <c r="P15" s="27">
        <v>2869</v>
      </c>
      <c r="Q15" s="28">
        <f t="shared" si="4"/>
        <v>5191</v>
      </c>
      <c r="R15" s="29">
        <f t="shared" si="5"/>
        <v>1430589</v>
      </c>
      <c r="S15" s="27">
        <v>142344.65541000004</v>
      </c>
      <c r="T15" s="27">
        <v>644</v>
      </c>
      <c r="U15" s="27">
        <v>85386</v>
      </c>
      <c r="V15" s="27">
        <v>2436</v>
      </c>
      <c r="W15" s="27">
        <v>13345</v>
      </c>
      <c r="X15" s="27">
        <v>37651</v>
      </c>
      <c r="Y15" s="27">
        <f t="shared" si="6"/>
        <v>2882.6554100000358</v>
      </c>
      <c r="Z15" s="27">
        <v>-3479.6554100000358</v>
      </c>
      <c r="AA15" s="30">
        <v>1291724</v>
      </c>
      <c r="AB15" s="27">
        <v>333502</v>
      </c>
      <c r="AC15" s="27">
        <v>249428</v>
      </c>
      <c r="AD15" s="27">
        <v>700832</v>
      </c>
      <c r="AE15" s="27">
        <v>2869</v>
      </c>
      <c r="AF15" s="28">
        <f t="shared" si="7"/>
        <v>5093</v>
      </c>
    </row>
    <row r="16" spans="1:32" ht="32.25" customHeight="1" thickBot="1" x14ac:dyDescent="0.25">
      <c r="A16" s="31" t="s">
        <v>32</v>
      </c>
      <c r="B16" s="10">
        <f t="shared" ref="B16:AF16" si="8">SUM(B9:B15)</f>
        <v>784548</v>
      </c>
      <c r="C16" s="11">
        <f t="shared" si="8"/>
        <v>7360326</v>
      </c>
      <c r="D16" s="12">
        <f t="shared" si="8"/>
        <v>645983.02585999994</v>
      </c>
      <c r="E16" s="12">
        <f t="shared" si="8"/>
        <v>2815</v>
      </c>
      <c r="F16" s="12">
        <f t="shared" si="8"/>
        <v>442136</v>
      </c>
      <c r="G16" s="12">
        <f t="shared" si="8"/>
        <v>19218</v>
      </c>
      <c r="H16" s="12">
        <f t="shared" si="8"/>
        <v>64092</v>
      </c>
      <c r="I16" s="12">
        <f t="shared" si="8"/>
        <v>101967</v>
      </c>
      <c r="J16" s="12">
        <f t="shared" si="8"/>
        <v>15755.025859999987</v>
      </c>
      <c r="K16" s="12">
        <f t="shared" si="8"/>
        <v>133448.97414000001</v>
      </c>
      <c r="L16" s="12">
        <f t="shared" si="8"/>
        <v>6580894</v>
      </c>
      <c r="M16" s="12">
        <f t="shared" si="8"/>
        <v>1809661</v>
      </c>
      <c r="N16" s="12">
        <f t="shared" si="8"/>
        <v>1148966</v>
      </c>
      <c r="O16" s="12">
        <f t="shared" si="8"/>
        <v>3525732</v>
      </c>
      <c r="P16" s="12">
        <f t="shared" si="8"/>
        <v>97001</v>
      </c>
      <c r="Q16" s="13">
        <f t="shared" si="8"/>
        <v>-466</v>
      </c>
      <c r="R16" s="12">
        <f t="shared" si="8"/>
        <v>7176754</v>
      </c>
      <c r="S16" s="12">
        <f t="shared" si="8"/>
        <v>634697.81313000002</v>
      </c>
      <c r="T16" s="12">
        <f t="shared" si="8"/>
        <v>2639</v>
      </c>
      <c r="U16" s="12">
        <f t="shared" si="8"/>
        <v>431339</v>
      </c>
      <c r="V16" s="12">
        <f t="shared" si="8"/>
        <v>17598</v>
      </c>
      <c r="W16" s="12">
        <f t="shared" si="8"/>
        <v>63128</v>
      </c>
      <c r="X16" s="12">
        <f t="shared" si="8"/>
        <v>105501</v>
      </c>
      <c r="Y16" s="12">
        <f t="shared" si="8"/>
        <v>14492.813130000075</v>
      </c>
      <c r="Z16" s="12">
        <f t="shared" si="8"/>
        <v>97143.186869999918</v>
      </c>
      <c r="AA16" s="12">
        <f t="shared" si="8"/>
        <v>6444913</v>
      </c>
      <c r="AB16" s="12">
        <f t="shared" si="8"/>
        <v>1809661</v>
      </c>
      <c r="AC16" s="12">
        <f t="shared" si="8"/>
        <v>1118834</v>
      </c>
      <c r="AD16" s="12">
        <f t="shared" si="8"/>
        <v>3433580</v>
      </c>
      <c r="AE16" s="12">
        <f t="shared" si="8"/>
        <v>83455</v>
      </c>
      <c r="AF16" s="13">
        <f t="shared" si="8"/>
        <v>-617</v>
      </c>
    </row>
    <row r="23" spans="4:4" x14ac:dyDescent="0.2">
      <c r="D23" s="17"/>
    </row>
  </sheetData>
  <mergeCells count="19">
    <mergeCell ref="L6:L7"/>
    <mergeCell ref="M6:Q6"/>
    <mergeCell ref="S6:S7"/>
    <mergeCell ref="T6:Y6"/>
    <mergeCell ref="A1:AF1"/>
    <mergeCell ref="A4:A7"/>
    <mergeCell ref="B4:B7"/>
    <mergeCell ref="C4:AF4"/>
    <mergeCell ref="C5:C7"/>
    <mergeCell ref="D5:Q5"/>
    <mergeCell ref="R5:R7"/>
    <mergeCell ref="S5:AF5"/>
    <mergeCell ref="D6:D7"/>
    <mergeCell ref="B2:AD2"/>
    <mergeCell ref="Z6:Z7"/>
    <mergeCell ref="AA6:AA7"/>
    <mergeCell ref="AB6:AF6"/>
    <mergeCell ref="E6:J6"/>
    <mergeCell ref="K6:K7"/>
  </mergeCells>
  <pageMargins left="0.70866141732283472" right="0.70866141732283472" top="0.74803149606299213" bottom="0.74803149606299213" header="0.31496062992125984" footer="0.31496062992125984"/>
  <pageSetup paperSize="9" scale="51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7"/>
  <sheetViews>
    <sheetView workbookViewId="0">
      <selection activeCell="A62" sqref="A62:XFD67"/>
    </sheetView>
  </sheetViews>
  <sheetFormatPr defaultColWidth="11.7109375" defaultRowHeight="15" outlineLevelCol="1" x14ac:dyDescent="0.25"/>
  <cols>
    <col min="1" max="1" width="24" style="101" customWidth="1"/>
    <col min="2" max="2" width="11.7109375" style="101" customWidth="1"/>
    <col min="3" max="3" width="11.7109375" style="101" customWidth="1" collapsed="1"/>
    <col min="4" max="17" width="11.7109375" style="101" hidden="1" customWidth="1" outlineLevel="1"/>
    <col min="18" max="18" width="11.42578125" style="101" hidden="1" customWidth="1" outlineLevel="1"/>
    <col min="19" max="19" width="10.7109375" style="101" hidden="1" customWidth="1" outlineLevel="1"/>
    <col min="20" max="21" width="11.7109375" style="101" hidden="1" customWidth="1" outlineLevel="1"/>
    <col min="22" max="23" width="11.7109375" style="101" customWidth="1" collapsed="1"/>
    <col min="24" max="25" width="11.7109375" style="101" hidden="1" customWidth="1" outlineLevel="1"/>
    <col min="26" max="27" width="11.7109375" style="101" customWidth="1" collapsed="1"/>
    <col min="28" max="33" width="11.7109375" style="101" hidden="1" customWidth="1" outlineLevel="1"/>
    <col min="34" max="35" width="11.7109375" style="101" customWidth="1" collapsed="1"/>
    <col min="36" max="51" width="11.7109375" style="101" hidden="1" customWidth="1" outlineLevel="1"/>
    <col min="52" max="53" width="11.7109375" style="101" customWidth="1" collapsed="1"/>
    <col min="54" max="61" width="11.7109375" style="101" hidden="1" customWidth="1" outlineLevel="1"/>
    <col min="62" max="63" width="11.7109375" style="101" customWidth="1" collapsed="1"/>
    <col min="64" max="69" width="11.7109375" style="101" hidden="1" customWidth="1" outlineLevel="1"/>
    <col min="70" max="71" width="11.7109375" style="101" customWidth="1" collapsed="1"/>
    <col min="72" max="83" width="11.7109375" style="101" hidden="1" customWidth="1" outlineLevel="1"/>
    <col min="84" max="85" width="11.7109375" style="101" customWidth="1" collapsed="1"/>
    <col min="86" max="91" width="11.7109375" style="101" hidden="1" customWidth="1" outlineLevel="1"/>
    <col min="92" max="93" width="11.7109375" style="101" customWidth="1" collapsed="1"/>
    <col min="94" max="99" width="11.7109375" style="101" hidden="1" customWidth="1" outlineLevel="1"/>
    <col min="100" max="101" width="11.7109375" style="101" customWidth="1" collapsed="1"/>
    <col min="102" max="109" width="11.7109375" style="101" hidden="1" customWidth="1" outlineLevel="1"/>
    <col min="110" max="111" width="11.7109375" style="101" customWidth="1" collapsed="1"/>
    <col min="112" max="119" width="11.7109375" style="101" hidden="1" customWidth="1" outlineLevel="1"/>
    <col min="120" max="120" width="11.7109375" style="99" customWidth="1" collapsed="1"/>
    <col min="121" max="121" width="11.7109375" style="101" customWidth="1" collapsed="1"/>
    <col min="122" max="127" width="11.7109375" style="101" hidden="1" customWidth="1" outlineLevel="1"/>
    <col min="128" max="128" width="11.7109375" style="101" customWidth="1" collapsed="1"/>
    <col min="129" max="137" width="11.7109375" style="101" customWidth="1"/>
    <col min="138" max="138" width="6" style="101" customWidth="1"/>
    <col min="139" max="256" width="11.7109375" style="101"/>
    <col min="257" max="257" width="24" style="101" customWidth="1"/>
    <col min="258" max="259" width="11.7109375" style="101" customWidth="1"/>
    <col min="260" max="277" width="0" style="101" hidden="1" customWidth="1"/>
    <col min="278" max="279" width="11.7109375" style="101" customWidth="1"/>
    <col min="280" max="281" width="0" style="101" hidden="1" customWidth="1"/>
    <col min="282" max="283" width="11.7109375" style="101" customWidth="1"/>
    <col min="284" max="289" width="0" style="101" hidden="1" customWidth="1"/>
    <col min="290" max="291" width="11.7109375" style="101" customWidth="1"/>
    <col min="292" max="307" width="0" style="101" hidden="1" customWidth="1"/>
    <col min="308" max="309" width="11.7109375" style="101" customWidth="1"/>
    <col min="310" max="317" width="0" style="101" hidden="1" customWidth="1"/>
    <col min="318" max="319" width="11.7109375" style="101" customWidth="1"/>
    <col min="320" max="325" width="0" style="101" hidden="1" customWidth="1"/>
    <col min="326" max="327" width="11.7109375" style="101" customWidth="1"/>
    <col min="328" max="339" width="0" style="101" hidden="1" customWidth="1"/>
    <col min="340" max="341" width="11.7109375" style="101" customWidth="1"/>
    <col min="342" max="347" width="0" style="101" hidden="1" customWidth="1"/>
    <col min="348" max="349" width="11.7109375" style="101" customWidth="1"/>
    <col min="350" max="355" width="0" style="101" hidden="1" customWidth="1"/>
    <col min="356" max="357" width="11.7109375" style="101" customWidth="1"/>
    <col min="358" max="365" width="0" style="101" hidden="1" customWidth="1"/>
    <col min="366" max="367" width="11.7109375" style="101" customWidth="1"/>
    <col min="368" max="375" width="0" style="101" hidden="1" customWidth="1"/>
    <col min="376" max="377" width="11.7109375" style="101" customWidth="1"/>
    <col min="378" max="383" width="0" style="101" hidden="1" customWidth="1"/>
    <col min="384" max="393" width="11.7109375" style="101" customWidth="1"/>
    <col min="394" max="394" width="6" style="101" customWidth="1"/>
    <col min="395" max="512" width="11.7109375" style="101"/>
    <col min="513" max="513" width="24" style="101" customWidth="1"/>
    <col min="514" max="515" width="11.7109375" style="101" customWidth="1"/>
    <col min="516" max="533" width="0" style="101" hidden="1" customWidth="1"/>
    <col min="534" max="535" width="11.7109375" style="101" customWidth="1"/>
    <col min="536" max="537" width="0" style="101" hidden="1" customWidth="1"/>
    <col min="538" max="539" width="11.7109375" style="101" customWidth="1"/>
    <col min="540" max="545" width="0" style="101" hidden="1" customWidth="1"/>
    <col min="546" max="547" width="11.7109375" style="101" customWidth="1"/>
    <col min="548" max="563" width="0" style="101" hidden="1" customWidth="1"/>
    <col min="564" max="565" width="11.7109375" style="101" customWidth="1"/>
    <col min="566" max="573" width="0" style="101" hidden="1" customWidth="1"/>
    <col min="574" max="575" width="11.7109375" style="101" customWidth="1"/>
    <col min="576" max="581" width="0" style="101" hidden="1" customWidth="1"/>
    <col min="582" max="583" width="11.7109375" style="101" customWidth="1"/>
    <col min="584" max="595" width="0" style="101" hidden="1" customWidth="1"/>
    <col min="596" max="597" width="11.7109375" style="101" customWidth="1"/>
    <col min="598" max="603" width="0" style="101" hidden="1" customWidth="1"/>
    <col min="604" max="605" width="11.7109375" style="101" customWidth="1"/>
    <col min="606" max="611" width="0" style="101" hidden="1" customWidth="1"/>
    <col min="612" max="613" width="11.7109375" style="101" customWidth="1"/>
    <col min="614" max="621" width="0" style="101" hidden="1" customWidth="1"/>
    <col min="622" max="623" width="11.7109375" style="101" customWidth="1"/>
    <col min="624" max="631" width="0" style="101" hidden="1" customWidth="1"/>
    <col min="632" max="633" width="11.7109375" style="101" customWidth="1"/>
    <col min="634" max="639" width="0" style="101" hidden="1" customWidth="1"/>
    <col min="640" max="649" width="11.7109375" style="101" customWidth="1"/>
    <col min="650" max="650" width="6" style="101" customWidth="1"/>
    <col min="651" max="768" width="11.7109375" style="101"/>
    <col min="769" max="769" width="24" style="101" customWidth="1"/>
    <col min="770" max="771" width="11.7109375" style="101" customWidth="1"/>
    <col min="772" max="789" width="0" style="101" hidden="1" customWidth="1"/>
    <col min="790" max="791" width="11.7109375" style="101" customWidth="1"/>
    <col min="792" max="793" width="0" style="101" hidden="1" customWidth="1"/>
    <col min="794" max="795" width="11.7109375" style="101" customWidth="1"/>
    <col min="796" max="801" width="0" style="101" hidden="1" customWidth="1"/>
    <col min="802" max="803" width="11.7109375" style="101" customWidth="1"/>
    <col min="804" max="819" width="0" style="101" hidden="1" customWidth="1"/>
    <col min="820" max="821" width="11.7109375" style="101" customWidth="1"/>
    <col min="822" max="829" width="0" style="101" hidden="1" customWidth="1"/>
    <col min="830" max="831" width="11.7109375" style="101" customWidth="1"/>
    <col min="832" max="837" width="0" style="101" hidden="1" customWidth="1"/>
    <col min="838" max="839" width="11.7109375" style="101" customWidth="1"/>
    <col min="840" max="851" width="0" style="101" hidden="1" customWidth="1"/>
    <col min="852" max="853" width="11.7109375" style="101" customWidth="1"/>
    <col min="854" max="859" width="0" style="101" hidden="1" customWidth="1"/>
    <col min="860" max="861" width="11.7109375" style="101" customWidth="1"/>
    <col min="862" max="867" width="0" style="101" hidden="1" customWidth="1"/>
    <col min="868" max="869" width="11.7109375" style="101" customWidth="1"/>
    <col min="870" max="877" width="0" style="101" hidden="1" customWidth="1"/>
    <col min="878" max="879" width="11.7109375" style="101" customWidth="1"/>
    <col min="880" max="887" width="0" style="101" hidden="1" customWidth="1"/>
    <col min="888" max="889" width="11.7109375" style="101" customWidth="1"/>
    <col min="890" max="895" width="0" style="101" hidden="1" customWidth="1"/>
    <col min="896" max="905" width="11.7109375" style="101" customWidth="1"/>
    <col min="906" max="906" width="6" style="101" customWidth="1"/>
    <col min="907" max="1024" width="11.7109375" style="101"/>
    <col min="1025" max="1025" width="24" style="101" customWidth="1"/>
    <col min="1026" max="1027" width="11.7109375" style="101" customWidth="1"/>
    <col min="1028" max="1045" width="0" style="101" hidden="1" customWidth="1"/>
    <col min="1046" max="1047" width="11.7109375" style="101" customWidth="1"/>
    <col min="1048" max="1049" width="0" style="101" hidden="1" customWidth="1"/>
    <col min="1050" max="1051" width="11.7109375" style="101" customWidth="1"/>
    <col min="1052" max="1057" width="0" style="101" hidden="1" customWidth="1"/>
    <col min="1058" max="1059" width="11.7109375" style="101" customWidth="1"/>
    <col min="1060" max="1075" width="0" style="101" hidden="1" customWidth="1"/>
    <col min="1076" max="1077" width="11.7109375" style="101" customWidth="1"/>
    <col min="1078" max="1085" width="0" style="101" hidden="1" customWidth="1"/>
    <col min="1086" max="1087" width="11.7109375" style="101" customWidth="1"/>
    <col min="1088" max="1093" width="0" style="101" hidden="1" customWidth="1"/>
    <col min="1094" max="1095" width="11.7109375" style="101" customWidth="1"/>
    <col min="1096" max="1107" width="0" style="101" hidden="1" customWidth="1"/>
    <col min="1108" max="1109" width="11.7109375" style="101" customWidth="1"/>
    <col min="1110" max="1115" width="0" style="101" hidden="1" customWidth="1"/>
    <col min="1116" max="1117" width="11.7109375" style="101" customWidth="1"/>
    <col min="1118" max="1123" width="0" style="101" hidden="1" customWidth="1"/>
    <col min="1124" max="1125" width="11.7109375" style="101" customWidth="1"/>
    <col min="1126" max="1133" width="0" style="101" hidden="1" customWidth="1"/>
    <col min="1134" max="1135" width="11.7109375" style="101" customWidth="1"/>
    <col min="1136" max="1143" width="0" style="101" hidden="1" customWidth="1"/>
    <col min="1144" max="1145" width="11.7109375" style="101" customWidth="1"/>
    <col min="1146" max="1151" width="0" style="101" hidden="1" customWidth="1"/>
    <col min="1152" max="1161" width="11.7109375" style="101" customWidth="1"/>
    <col min="1162" max="1162" width="6" style="101" customWidth="1"/>
    <col min="1163" max="1280" width="11.7109375" style="101"/>
    <col min="1281" max="1281" width="24" style="101" customWidth="1"/>
    <col min="1282" max="1283" width="11.7109375" style="101" customWidth="1"/>
    <col min="1284" max="1301" width="0" style="101" hidden="1" customWidth="1"/>
    <col min="1302" max="1303" width="11.7109375" style="101" customWidth="1"/>
    <col min="1304" max="1305" width="0" style="101" hidden="1" customWidth="1"/>
    <col min="1306" max="1307" width="11.7109375" style="101" customWidth="1"/>
    <col min="1308" max="1313" width="0" style="101" hidden="1" customWidth="1"/>
    <col min="1314" max="1315" width="11.7109375" style="101" customWidth="1"/>
    <col min="1316" max="1331" width="0" style="101" hidden="1" customWidth="1"/>
    <col min="1332" max="1333" width="11.7109375" style="101" customWidth="1"/>
    <col min="1334" max="1341" width="0" style="101" hidden="1" customWidth="1"/>
    <col min="1342" max="1343" width="11.7109375" style="101" customWidth="1"/>
    <col min="1344" max="1349" width="0" style="101" hidden="1" customWidth="1"/>
    <col min="1350" max="1351" width="11.7109375" style="101" customWidth="1"/>
    <col min="1352" max="1363" width="0" style="101" hidden="1" customWidth="1"/>
    <col min="1364" max="1365" width="11.7109375" style="101" customWidth="1"/>
    <col min="1366" max="1371" width="0" style="101" hidden="1" customWidth="1"/>
    <col min="1372" max="1373" width="11.7109375" style="101" customWidth="1"/>
    <col min="1374" max="1379" width="0" style="101" hidden="1" customWidth="1"/>
    <col min="1380" max="1381" width="11.7109375" style="101" customWidth="1"/>
    <col min="1382" max="1389" width="0" style="101" hidden="1" customWidth="1"/>
    <col min="1390" max="1391" width="11.7109375" style="101" customWidth="1"/>
    <col min="1392" max="1399" width="0" style="101" hidden="1" customWidth="1"/>
    <col min="1400" max="1401" width="11.7109375" style="101" customWidth="1"/>
    <col min="1402" max="1407" width="0" style="101" hidden="1" customWidth="1"/>
    <col min="1408" max="1417" width="11.7109375" style="101" customWidth="1"/>
    <col min="1418" max="1418" width="6" style="101" customWidth="1"/>
    <col min="1419" max="1536" width="11.7109375" style="101"/>
    <col min="1537" max="1537" width="24" style="101" customWidth="1"/>
    <col min="1538" max="1539" width="11.7109375" style="101" customWidth="1"/>
    <col min="1540" max="1557" width="0" style="101" hidden="1" customWidth="1"/>
    <col min="1558" max="1559" width="11.7109375" style="101" customWidth="1"/>
    <col min="1560" max="1561" width="0" style="101" hidden="1" customWidth="1"/>
    <col min="1562" max="1563" width="11.7109375" style="101" customWidth="1"/>
    <col min="1564" max="1569" width="0" style="101" hidden="1" customWidth="1"/>
    <col min="1570" max="1571" width="11.7109375" style="101" customWidth="1"/>
    <col min="1572" max="1587" width="0" style="101" hidden="1" customWidth="1"/>
    <col min="1588" max="1589" width="11.7109375" style="101" customWidth="1"/>
    <col min="1590" max="1597" width="0" style="101" hidden="1" customWidth="1"/>
    <col min="1598" max="1599" width="11.7109375" style="101" customWidth="1"/>
    <col min="1600" max="1605" width="0" style="101" hidden="1" customWidth="1"/>
    <col min="1606" max="1607" width="11.7109375" style="101" customWidth="1"/>
    <col min="1608" max="1619" width="0" style="101" hidden="1" customWidth="1"/>
    <col min="1620" max="1621" width="11.7109375" style="101" customWidth="1"/>
    <col min="1622" max="1627" width="0" style="101" hidden="1" customWidth="1"/>
    <col min="1628" max="1629" width="11.7109375" style="101" customWidth="1"/>
    <col min="1630" max="1635" width="0" style="101" hidden="1" customWidth="1"/>
    <col min="1636" max="1637" width="11.7109375" style="101" customWidth="1"/>
    <col min="1638" max="1645" width="0" style="101" hidden="1" customWidth="1"/>
    <col min="1646" max="1647" width="11.7109375" style="101" customWidth="1"/>
    <col min="1648" max="1655" width="0" style="101" hidden="1" customWidth="1"/>
    <col min="1656" max="1657" width="11.7109375" style="101" customWidth="1"/>
    <col min="1658" max="1663" width="0" style="101" hidden="1" customWidth="1"/>
    <col min="1664" max="1673" width="11.7109375" style="101" customWidth="1"/>
    <col min="1674" max="1674" width="6" style="101" customWidth="1"/>
    <col min="1675" max="1792" width="11.7109375" style="101"/>
    <col min="1793" max="1793" width="24" style="101" customWidth="1"/>
    <col min="1794" max="1795" width="11.7109375" style="101" customWidth="1"/>
    <col min="1796" max="1813" width="0" style="101" hidden="1" customWidth="1"/>
    <col min="1814" max="1815" width="11.7109375" style="101" customWidth="1"/>
    <col min="1816" max="1817" width="0" style="101" hidden="1" customWidth="1"/>
    <col min="1818" max="1819" width="11.7109375" style="101" customWidth="1"/>
    <col min="1820" max="1825" width="0" style="101" hidden="1" customWidth="1"/>
    <col min="1826" max="1827" width="11.7109375" style="101" customWidth="1"/>
    <col min="1828" max="1843" width="0" style="101" hidden="1" customWidth="1"/>
    <col min="1844" max="1845" width="11.7109375" style="101" customWidth="1"/>
    <col min="1846" max="1853" width="0" style="101" hidden="1" customWidth="1"/>
    <col min="1854" max="1855" width="11.7109375" style="101" customWidth="1"/>
    <col min="1856" max="1861" width="0" style="101" hidden="1" customWidth="1"/>
    <col min="1862" max="1863" width="11.7109375" style="101" customWidth="1"/>
    <col min="1864" max="1875" width="0" style="101" hidden="1" customWidth="1"/>
    <col min="1876" max="1877" width="11.7109375" style="101" customWidth="1"/>
    <col min="1878" max="1883" width="0" style="101" hidden="1" customWidth="1"/>
    <col min="1884" max="1885" width="11.7109375" style="101" customWidth="1"/>
    <col min="1886" max="1891" width="0" style="101" hidden="1" customWidth="1"/>
    <col min="1892" max="1893" width="11.7109375" style="101" customWidth="1"/>
    <col min="1894" max="1901" width="0" style="101" hidden="1" customWidth="1"/>
    <col min="1902" max="1903" width="11.7109375" style="101" customWidth="1"/>
    <col min="1904" max="1911" width="0" style="101" hidden="1" customWidth="1"/>
    <col min="1912" max="1913" width="11.7109375" style="101" customWidth="1"/>
    <col min="1914" max="1919" width="0" style="101" hidden="1" customWidth="1"/>
    <col min="1920" max="1929" width="11.7109375" style="101" customWidth="1"/>
    <col min="1930" max="1930" width="6" style="101" customWidth="1"/>
    <col min="1931" max="2048" width="11.7109375" style="101"/>
    <col min="2049" max="2049" width="24" style="101" customWidth="1"/>
    <col min="2050" max="2051" width="11.7109375" style="101" customWidth="1"/>
    <col min="2052" max="2069" width="0" style="101" hidden="1" customWidth="1"/>
    <col min="2070" max="2071" width="11.7109375" style="101" customWidth="1"/>
    <col min="2072" max="2073" width="0" style="101" hidden="1" customWidth="1"/>
    <col min="2074" max="2075" width="11.7109375" style="101" customWidth="1"/>
    <col min="2076" max="2081" width="0" style="101" hidden="1" customWidth="1"/>
    <col min="2082" max="2083" width="11.7109375" style="101" customWidth="1"/>
    <col min="2084" max="2099" width="0" style="101" hidden="1" customWidth="1"/>
    <col min="2100" max="2101" width="11.7109375" style="101" customWidth="1"/>
    <col min="2102" max="2109" width="0" style="101" hidden="1" customWidth="1"/>
    <col min="2110" max="2111" width="11.7109375" style="101" customWidth="1"/>
    <col min="2112" max="2117" width="0" style="101" hidden="1" customWidth="1"/>
    <col min="2118" max="2119" width="11.7109375" style="101" customWidth="1"/>
    <col min="2120" max="2131" width="0" style="101" hidden="1" customWidth="1"/>
    <col min="2132" max="2133" width="11.7109375" style="101" customWidth="1"/>
    <col min="2134" max="2139" width="0" style="101" hidden="1" customWidth="1"/>
    <col min="2140" max="2141" width="11.7109375" style="101" customWidth="1"/>
    <col min="2142" max="2147" width="0" style="101" hidden="1" customWidth="1"/>
    <col min="2148" max="2149" width="11.7109375" style="101" customWidth="1"/>
    <col min="2150" max="2157" width="0" style="101" hidden="1" customWidth="1"/>
    <col min="2158" max="2159" width="11.7109375" style="101" customWidth="1"/>
    <col min="2160" max="2167" width="0" style="101" hidden="1" customWidth="1"/>
    <col min="2168" max="2169" width="11.7109375" style="101" customWidth="1"/>
    <col min="2170" max="2175" width="0" style="101" hidden="1" customWidth="1"/>
    <col min="2176" max="2185" width="11.7109375" style="101" customWidth="1"/>
    <col min="2186" max="2186" width="6" style="101" customWidth="1"/>
    <col min="2187" max="2304" width="11.7109375" style="101"/>
    <col min="2305" max="2305" width="24" style="101" customWidth="1"/>
    <col min="2306" max="2307" width="11.7109375" style="101" customWidth="1"/>
    <col min="2308" max="2325" width="0" style="101" hidden="1" customWidth="1"/>
    <col min="2326" max="2327" width="11.7109375" style="101" customWidth="1"/>
    <col min="2328" max="2329" width="0" style="101" hidden="1" customWidth="1"/>
    <col min="2330" max="2331" width="11.7109375" style="101" customWidth="1"/>
    <col min="2332" max="2337" width="0" style="101" hidden="1" customWidth="1"/>
    <col min="2338" max="2339" width="11.7109375" style="101" customWidth="1"/>
    <col min="2340" max="2355" width="0" style="101" hidden="1" customWidth="1"/>
    <col min="2356" max="2357" width="11.7109375" style="101" customWidth="1"/>
    <col min="2358" max="2365" width="0" style="101" hidden="1" customWidth="1"/>
    <col min="2366" max="2367" width="11.7109375" style="101" customWidth="1"/>
    <col min="2368" max="2373" width="0" style="101" hidden="1" customWidth="1"/>
    <col min="2374" max="2375" width="11.7109375" style="101" customWidth="1"/>
    <col min="2376" max="2387" width="0" style="101" hidden="1" customWidth="1"/>
    <col min="2388" max="2389" width="11.7109375" style="101" customWidth="1"/>
    <col min="2390" max="2395" width="0" style="101" hidden="1" customWidth="1"/>
    <col min="2396" max="2397" width="11.7109375" style="101" customWidth="1"/>
    <col min="2398" max="2403" width="0" style="101" hidden="1" customWidth="1"/>
    <col min="2404" max="2405" width="11.7109375" style="101" customWidth="1"/>
    <col min="2406" max="2413" width="0" style="101" hidden="1" customWidth="1"/>
    <col min="2414" max="2415" width="11.7109375" style="101" customWidth="1"/>
    <col min="2416" max="2423" width="0" style="101" hidden="1" customWidth="1"/>
    <col min="2424" max="2425" width="11.7109375" style="101" customWidth="1"/>
    <col min="2426" max="2431" width="0" style="101" hidden="1" customWidth="1"/>
    <col min="2432" max="2441" width="11.7109375" style="101" customWidth="1"/>
    <col min="2442" max="2442" width="6" style="101" customWidth="1"/>
    <col min="2443" max="2560" width="11.7109375" style="101"/>
    <col min="2561" max="2561" width="24" style="101" customWidth="1"/>
    <col min="2562" max="2563" width="11.7109375" style="101" customWidth="1"/>
    <col min="2564" max="2581" width="0" style="101" hidden="1" customWidth="1"/>
    <col min="2582" max="2583" width="11.7109375" style="101" customWidth="1"/>
    <col min="2584" max="2585" width="0" style="101" hidden="1" customWidth="1"/>
    <col min="2586" max="2587" width="11.7109375" style="101" customWidth="1"/>
    <col min="2588" max="2593" width="0" style="101" hidden="1" customWidth="1"/>
    <col min="2594" max="2595" width="11.7109375" style="101" customWidth="1"/>
    <col min="2596" max="2611" width="0" style="101" hidden="1" customWidth="1"/>
    <col min="2612" max="2613" width="11.7109375" style="101" customWidth="1"/>
    <col min="2614" max="2621" width="0" style="101" hidden="1" customWidth="1"/>
    <col min="2622" max="2623" width="11.7109375" style="101" customWidth="1"/>
    <col min="2624" max="2629" width="0" style="101" hidden="1" customWidth="1"/>
    <col min="2630" max="2631" width="11.7109375" style="101" customWidth="1"/>
    <col min="2632" max="2643" width="0" style="101" hidden="1" customWidth="1"/>
    <col min="2644" max="2645" width="11.7109375" style="101" customWidth="1"/>
    <col min="2646" max="2651" width="0" style="101" hidden="1" customWidth="1"/>
    <col min="2652" max="2653" width="11.7109375" style="101" customWidth="1"/>
    <col min="2654" max="2659" width="0" style="101" hidden="1" customWidth="1"/>
    <col min="2660" max="2661" width="11.7109375" style="101" customWidth="1"/>
    <col min="2662" max="2669" width="0" style="101" hidden="1" customWidth="1"/>
    <col min="2670" max="2671" width="11.7109375" style="101" customWidth="1"/>
    <col min="2672" max="2679" width="0" style="101" hidden="1" customWidth="1"/>
    <col min="2680" max="2681" width="11.7109375" style="101" customWidth="1"/>
    <col min="2682" max="2687" width="0" style="101" hidden="1" customWidth="1"/>
    <col min="2688" max="2697" width="11.7109375" style="101" customWidth="1"/>
    <col min="2698" max="2698" width="6" style="101" customWidth="1"/>
    <col min="2699" max="2816" width="11.7109375" style="101"/>
    <col min="2817" max="2817" width="24" style="101" customWidth="1"/>
    <col min="2818" max="2819" width="11.7109375" style="101" customWidth="1"/>
    <col min="2820" max="2837" width="0" style="101" hidden="1" customWidth="1"/>
    <col min="2838" max="2839" width="11.7109375" style="101" customWidth="1"/>
    <col min="2840" max="2841" width="0" style="101" hidden="1" customWidth="1"/>
    <col min="2842" max="2843" width="11.7109375" style="101" customWidth="1"/>
    <col min="2844" max="2849" width="0" style="101" hidden="1" customWidth="1"/>
    <col min="2850" max="2851" width="11.7109375" style="101" customWidth="1"/>
    <col min="2852" max="2867" width="0" style="101" hidden="1" customWidth="1"/>
    <col min="2868" max="2869" width="11.7109375" style="101" customWidth="1"/>
    <col min="2870" max="2877" width="0" style="101" hidden="1" customWidth="1"/>
    <col min="2878" max="2879" width="11.7109375" style="101" customWidth="1"/>
    <col min="2880" max="2885" width="0" style="101" hidden="1" customWidth="1"/>
    <col min="2886" max="2887" width="11.7109375" style="101" customWidth="1"/>
    <col min="2888" max="2899" width="0" style="101" hidden="1" customWidth="1"/>
    <col min="2900" max="2901" width="11.7109375" style="101" customWidth="1"/>
    <col min="2902" max="2907" width="0" style="101" hidden="1" customWidth="1"/>
    <col min="2908" max="2909" width="11.7109375" style="101" customWidth="1"/>
    <col min="2910" max="2915" width="0" style="101" hidden="1" customWidth="1"/>
    <col min="2916" max="2917" width="11.7109375" style="101" customWidth="1"/>
    <col min="2918" max="2925" width="0" style="101" hidden="1" customWidth="1"/>
    <col min="2926" max="2927" width="11.7109375" style="101" customWidth="1"/>
    <col min="2928" max="2935" width="0" style="101" hidden="1" customWidth="1"/>
    <col min="2936" max="2937" width="11.7109375" style="101" customWidth="1"/>
    <col min="2938" max="2943" width="0" style="101" hidden="1" customWidth="1"/>
    <col min="2944" max="2953" width="11.7109375" style="101" customWidth="1"/>
    <col min="2954" max="2954" width="6" style="101" customWidth="1"/>
    <col min="2955" max="3072" width="11.7109375" style="101"/>
    <col min="3073" max="3073" width="24" style="101" customWidth="1"/>
    <col min="3074" max="3075" width="11.7109375" style="101" customWidth="1"/>
    <col min="3076" max="3093" width="0" style="101" hidden="1" customWidth="1"/>
    <col min="3094" max="3095" width="11.7109375" style="101" customWidth="1"/>
    <col min="3096" max="3097" width="0" style="101" hidden="1" customWidth="1"/>
    <col min="3098" max="3099" width="11.7109375" style="101" customWidth="1"/>
    <col min="3100" max="3105" width="0" style="101" hidden="1" customWidth="1"/>
    <col min="3106" max="3107" width="11.7109375" style="101" customWidth="1"/>
    <col min="3108" max="3123" width="0" style="101" hidden="1" customWidth="1"/>
    <col min="3124" max="3125" width="11.7109375" style="101" customWidth="1"/>
    <col min="3126" max="3133" width="0" style="101" hidden="1" customWidth="1"/>
    <col min="3134" max="3135" width="11.7109375" style="101" customWidth="1"/>
    <col min="3136" max="3141" width="0" style="101" hidden="1" customWidth="1"/>
    <col min="3142" max="3143" width="11.7109375" style="101" customWidth="1"/>
    <col min="3144" max="3155" width="0" style="101" hidden="1" customWidth="1"/>
    <col min="3156" max="3157" width="11.7109375" style="101" customWidth="1"/>
    <col min="3158" max="3163" width="0" style="101" hidden="1" customWidth="1"/>
    <col min="3164" max="3165" width="11.7109375" style="101" customWidth="1"/>
    <col min="3166" max="3171" width="0" style="101" hidden="1" customWidth="1"/>
    <col min="3172" max="3173" width="11.7109375" style="101" customWidth="1"/>
    <col min="3174" max="3181" width="0" style="101" hidden="1" customWidth="1"/>
    <col min="3182" max="3183" width="11.7109375" style="101" customWidth="1"/>
    <col min="3184" max="3191" width="0" style="101" hidden="1" customWidth="1"/>
    <col min="3192" max="3193" width="11.7109375" style="101" customWidth="1"/>
    <col min="3194" max="3199" width="0" style="101" hidden="1" customWidth="1"/>
    <col min="3200" max="3209" width="11.7109375" style="101" customWidth="1"/>
    <col min="3210" max="3210" width="6" style="101" customWidth="1"/>
    <col min="3211" max="3328" width="11.7109375" style="101"/>
    <col min="3329" max="3329" width="24" style="101" customWidth="1"/>
    <col min="3330" max="3331" width="11.7109375" style="101" customWidth="1"/>
    <col min="3332" max="3349" width="0" style="101" hidden="1" customWidth="1"/>
    <col min="3350" max="3351" width="11.7109375" style="101" customWidth="1"/>
    <col min="3352" max="3353" width="0" style="101" hidden="1" customWidth="1"/>
    <col min="3354" max="3355" width="11.7109375" style="101" customWidth="1"/>
    <col min="3356" max="3361" width="0" style="101" hidden="1" customWidth="1"/>
    <col min="3362" max="3363" width="11.7109375" style="101" customWidth="1"/>
    <col min="3364" max="3379" width="0" style="101" hidden="1" customWidth="1"/>
    <col min="3380" max="3381" width="11.7109375" style="101" customWidth="1"/>
    <col min="3382" max="3389" width="0" style="101" hidden="1" customWidth="1"/>
    <col min="3390" max="3391" width="11.7109375" style="101" customWidth="1"/>
    <col min="3392" max="3397" width="0" style="101" hidden="1" customWidth="1"/>
    <col min="3398" max="3399" width="11.7109375" style="101" customWidth="1"/>
    <col min="3400" max="3411" width="0" style="101" hidden="1" customWidth="1"/>
    <col min="3412" max="3413" width="11.7109375" style="101" customWidth="1"/>
    <col min="3414" max="3419" width="0" style="101" hidden="1" customWidth="1"/>
    <col min="3420" max="3421" width="11.7109375" style="101" customWidth="1"/>
    <col min="3422" max="3427" width="0" style="101" hidden="1" customWidth="1"/>
    <col min="3428" max="3429" width="11.7109375" style="101" customWidth="1"/>
    <col min="3430" max="3437" width="0" style="101" hidden="1" customWidth="1"/>
    <col min="3438" max="3439" width="11.7109375" style="101" customWidth="1"/>
    <col min="3440" max="3447" width="0" style="101" hidden="1" customWidth="1"/>
    <col min="3448" max="3449" width="11.7109375" style="101" customWidth="1"/>
    <col min="3450" max="3455" width="0" style="101" hidden="1" customWidth="1"/>
    <col min="3456" max="3465" width="11.7109375" style="101" customWidth="1"/>
    <col min="3466" max="3466" width="6" style="101" customWidth="1"/>
    <col min="3467" max="3584" width="11.7109375" style="101"/>
    <col min="3585" max="3585" width="24" style="101" customWidth="1"/>
    <col min="3586" max="3587" width="11.7109375" style="101" customWidth="1"/>
    <col min="3588" max="3605" width="0" style="101" hidden="1" customWidth="1"/>
    <col min="3606" max="3607" width="11.7109375" style="101" customWidth="1"/>
    <col min="3608" max="3609" width="0" style="101" hidden="1" customWidth="1"/>
    <col min="3610" max="3611" width="11.7109375" style="101" customWidth="1"/>
    <col min="3612" max="3617" width="0" style="101" hidden="1" customWidth="1"/>
    <col min="3618" max="3619" width="11.7109375" style="101" customWidth="1"/>
    <col min="3620" max="3635" width="0" style="101" hidden="1" customWidth="1"/>
    <col min="3636" max="3637" width="11.7109375" style="101" customWidth="1"/>
    <col min="3638" max="3645" width="0" style="101" hidden="1" customWidth="1"/>
    <col min="3646" max="3647" width="11.7109375" style="101" customWidth="1"/>
    <col min="3648" max="3653" width="0" style="101" hidden="1" customWidth="1"/>
    <col min="3654" max="3655" width="11.7109375" style="101" customWidth="1"/>
    <col min="3656" max="3667" width="0" style="101" hidden="1" customWidth="1"/>
    <col min="3668" max="3669" width="11.7109375" style="101" customWidth="1"/>
    <col min="3670" max="3675" width="0" style="101" hidden="1" customWidth="1"/>
    <col min="3676" max="3677" width="11.7109375" style="101" customWidth="1"/>
    <col min="3678" max="3683" width="0" style="101" hidden="1" customWidth="1"/>
    <col min="3684" max="3685" width="11.7109375" style="101" customWidth="1"/>
    <col min="3686" max="3693" width="0" style="101" hidden="1" customWidth="1"/>
    <col min="3694" max="3695" width="11.7109375" style="101" customWidth="1"/>
    <col min="3696" max="3703" width="0" style="101" hidden="1" customWidth="1"/>
    <col min="3704" max="3705" width="11.7109375" style="101" customWidth="1"/>
    <col min="3706" max="3711" width="0" style="101" hidden="1" customWidth="1"/>
    <col min="3712" max="3721" width="11.7109375" style="101" customWidth="1"/>
    <col min="3722" max="3722" width="6" style="101" customWidth="1"/>
    <col min="3723" max="3840" width="11.7109375" style="101"/>
    <col min="3841" max="3841" width="24" style="101" customWidth="1"/>
    <col min="3842" max="3843" width="11.7109375" style="101" customWidth="1"/>
    <col min="3844" max="3861" width="0" style="101" hidden="1" customWidth="1"/>
    <col min="3862" max="3863" width="11.7109375" style="101" customWidth="1"/>
    <col min="3864" max="3865" width="0" style="101" hidden="1" customWidth="1"/>
    <col min="3866" max="3867" width="11.7109375" style="101" customWidth="1"/>
    <col min="3868" max="3873" width="0" style="101" hidden="1" customWidth="1"/>
    <col min="3874" max="3875" width="11.7109375" style="101" customWidth="1"/>
    <col min="3876" max="3891" width="0" style="101" hidden="1" customWidth="1"/>
    <col min="3892" max="3893" width="11.7109375" style="101" customWidth="1"/>
    <col min="3894" max="3901" width="0" style="101" hidden="1" customWidth="1"/>
    <col min="3902" max="3903" width="11.7109375" style="101" customWidth="1"/>
    <col min="3904" max="3909" width="0" style="101" hidden="1" customWidth="1"/>
    <col min="3910" max="3911" width="11.7109375" style="101" customWidth="1"/>
    <col min="3912" max="3923" width="0" style="101" hidden="1" customWidth="1"/>
    <col min="3924" max="3925" width="11.7109375" style="101" customWidth="1"/>
    <col min="3926" max="3931" width="0" style="101" hidden="1" customWidth="1"/>
    <col min="3932" max="3933" width="11.7109375" style="101" customWidth="1"/>
    <col min="3934" max="3939" width="0" style="101" hidden="1" customWidth="1"/>
    <col min="3940" max="3941" width="11.7109375" style="101" customWidth="1"/>
    <col min="3942" max="3949" width="0" style="101" hidden="1" customWidth="1"/>
    <col min="3950" max="3951" width="11.7109375" style="101" customWidth="1"/>
    <col min="3952" max="3959" width="0" style="101" hidden="1" customWidth="1"/>
    <col min="3960" max="3961" width="11.7109375" style="101" customWidth="1"/>
    <col min="3962" max="3967" width="0" style="101" hidden="1" customWidth="1"/>
    <col min="3968" max="3977" width="11.7109375" style="101" customWidth="1"/>
    <col min="3978" max="3978" width="6" style="101" customWidth="1"/>
    <col min="3979" max="4096" width="11.7109375" style="101"/>
    <col min="4097" max="4097" width="24" style="101" customWidth="1"/>
    <col min="4098" max="4099" width="11.7109375" style="101" customWidth="1"/>
    <col min="4100" max="4117" width="0" style="101" hidden="1" customWidth="1"/>
    <col min="4118" max="4119" width="11.7109375" style="101" customWidth="1"/>
    <col min="4120" max="4121" width="0" style="101" hidden="1" customWidth="1"/>
    <col min="4122" max="4123" width="11.7109375" style="101" customWidth="1"/>
    <col min="4124" max="4129" width="0" style="101" hidden="1" customWidth="1"/>
    <col min="4130" max="4131" width="11.7109375" style="101" customWidth="1"/>
    <col min="4132" max="4147" width="0" style="101" hidden="1" customWidth="1"/>
    <col min="4148" max="4149" width="11.7109375" style="101" customWidth="1"/>
    <col min="4150" max="4157" width="0" style="101" hidden="1" customWidth="1"/>
    <col min="4158" max="4159" width="11.7109375" style="101" customWidth="1"/>
    <col min="4160" max="4165" width="0" style="101" hidden="1" customWidth="1"/>
    <col min="4166" max="4167" width="11.7109375" style="101" customWidth="1"/>
    <col min="4168" max="4179" width="0" style="101" hidden="1" customWidth="1"/>
    <col min="4180" max="4181" width="11.7109375" style="101" customWidth="1"/>
    <col min="4182" max="4187" width="0" style="101" hidden="1" customWidth="1"/>
    <col min="4188" max="4189" width="11.7109375" style="101" customWidth="1"/>
    <col min="4190" max="4195" width="0" style="101" hidden="1" customWidth="1"/>
    <col min="4196" max="4197" width="11.7109375" style="101" customWidth="1"/>
    <col min="4198" max="4205" width="0" style="101" hidden="1" customWidth="1"/>
    <col min="4206" max="4207" width="11.7109375" style="101" customWidth="1"/>
    <col min="4208" max="4215" width="0" style="101" hidden="1" customWidth="1"/>
    <col min="4216" max="4217" width="11.7109375" style="101" customWidth="1"/>
    <col min="4218" max="4223" width="0" style="101" hidden="1" customWidth="1"/>
    <col min="4224" max="4233" width="11.7109375" style="101" customWidth="1"/>
    <col min="4234" max="4234" width="6" style="101" customWidth="1"/>
    <col min="4235" max="4352" width="11.7109375" style="101"/>
    <col min="4353" max="4353" width="24" style="101" customWidth="1"/>
    <col min="4354" max="4355" width="11.7109375" style="101" customWidth="1"/>
    <col min="4356" max="4373" width="0" style="101" hidden="1" customWidth="1"/>
    <col min="4374" max="4375" width="11.7109375" style="101" customWidth="1"/>
    <col min="4376" max="4377" width="0" style="101" hidden="1" customWidth="1"/>
    <col min="4378" max="4379" width="11.7109375" style="101" customWidth="1"/>
    <col min="4380" max="4385" width="0" style="101" hidden="1" customWidth="1"/>
    <col min="4386" max="4387" width="11.7109375" style="101" customWidth="1"/>
    <col min="4388" max="4403" width="0" style="101" hidden="1" customWidth="1"/>
    <col min="4404" max="4405" width="11.7109375" style="101" customWidth="1"/>
    <col min="4406" max="4413" width="0" style="101" hidden="1" customWidth="1"/>
    <col min="4414" max="4415" width="11.7109375" style="101" customWidth="1"/>
    <col min="4416" max="4421" width="0" style="101" hidden="1" customWidth="1"/>
    <col min="4422" max="4423" width="11.7109375" style="101" customWidth="1"/>
    <col min="4424" max="4435" width="0" style="101" hidden="1" customWidth="1"/>
    <col min="4436" max="4437" width="11.7109375" style="101" customWidth="1"/>
    <col min="4438" max="4443" width="0" style="101" hidden="1" customWidth="1"/>
    <col min="4444" max="4445" width="11.7109375" style="101" customWidth="1"/>
    <col min="4446" max="4451" width="0" style="101" hidden="1" customWidth="1"/>
    <col min="4452" max="4453" width="11.7109375" style="101" customWidth="1"/>
    <col min="4454" max="4461" width="0" style="101" hidden="1" customWidth="1"/>
    <col min="4462" max="4463" width="11.7109375" style="101" customWidth="1"/>
    <col min="4464" max="4471" width="0" style="101" hidden="1" customWidth="1"/>
    <col min="4472" max="4473" width="11.7109375" style="101" customWidth="1"/>
    <col min="4474" max="4479" width="0" style="101" hidden="1" customWidth="1"/>
    <col min="4480" max="4489" width="11.7109375" style="101" customWidth="1"/>
    <col min="4490" max="4490" width="6" style="101" customWidth="1"/>
    <col min="4491" max="4608" width="11.7109375" style="101"/>
    <col min="4609" max="4609" width="24" style="101" customWidth="1"/>
    <col min="4610" max="4611" width="11.7109375" style="101" customWidth="1"/>
    <col min="4612" max="4629" width="0" style="101" hidden="1" customWidth="1"/>
    <col min="4630" max="4631" width="11.7109375" style="101" customWidth="1"/>
    <col min="4632" max="4633" width="0" style="101" hidden="1" customWidth="1"/>
    <col min="4634" max="4635" width="11.7109375" style="101" customWidth="1"/>
    <col min="4636" max="4641" width="0" style="101" hidden="1" customWidth="1"/>
    <col min="4642" max="4643" width="11.7109375" style="101" customWidth="1"/>
    <col min="4644" max="4659" width="0" style="101" hidden="1" customWidth="1"/>
    <col min="4660" max="4661" width="11.7109375" style="101" customWidth="1"/>
    <col min="4662" max="4669" width="0" style="101" hidden="1" customWidth="1"/>
    <col min="4670" max="4671" width="11.7109375" style="101" customWidth="1"/>
    <col min="4672" max="4677" width="0" style="101" hidden="1" customWidth="1"/>
    <col min="4678" max="4679" width="11.7109375" style="101" customWidth="1"/>
    <col min="4680" max="4691" width="0" style="101" hidden="1" customWidth="1"/>
    <col min="4692" max="4693" width="11.7109375" style="101" customWidth="1"/>
    <col min="4694" max="4699" width="0" style="101" hidden="1" customWidth="1"/>
    <col min="4700" max="4701" width="11.7109375" style="101" customWidth="1"/>
    <col min="4702" max="4707" width="0" style="101" hidden="1" customWidth="1"/>
    <col min="4708" max="4709" width="11.7109375" style="101" customWidth="1"/>
    <col min="4710" max="4717" width="0" style="101" hidden="1" customWidth="1"/>
    <col min="4718" max="4719" width="11.7109375" style="101" customWidth="1"/>
    <col min="4720" max="4727" width="0" style="101" hidden="1" customWidth="1"/>
    <col min="4728" max="4729" width="11.7109375" style="101" customWidth="1"/>
    <col min="4730" max="4735" width="0" style="101" hidden="1" customWidth="1"/>
    <col min="4736" max="4745" width="11.7109375" style="101" customWidth="1"/>
    <col min="4746" max="4746" width="6" style="101" customWidth="1"/>
    <col min="4747" max="4864" width="11.7109375" style="101"/>
    <col min="4865" max="4865" width="24" style="101" customWidth="1"/>
    <col min="4866" max="4867" width="11.7109375" style="101" customWidth="1"/>
    <col min="4868" max="4885" width="0" style="101" hidden="1" customWidth="1"/>
    <col min="4886" max="4887" width="11.7109375" style="101" customWidth="1"/>
    <col min="4888" max="4889" width="0" style="101" hidden="1" customWidth="1"/>
    <col min="4890" max="4891" width="11.7109375" style="101" customWidth="1"/>
    <col min="4892" max="4897" width="0" style="101" hidden="1" customWidth="1"/>
    <col min="4898" max="4899" width="11.7109375" style="101" customWidth="1"/>
    <col min="4900" max="4915" width="0" style="101" hidden="1" customWidth="1"/>
    <col min="4916" max="4917" width="11.7109375" style="101" customWidth="1"/>
    <col min="4918" max="4925" width="0" style="101" hidden="1" customWidth="1"/>
    <col min="4926" max="4927" width="11.7109375" style="101" customWidth="1"/>
    <col min="4928" max="4933" width="0" style="101" hidden="1" customWidth="1"/>
    <col min="4934" max="4935" width="11.7109375" style="101" customWidth="1"/>
    <col min="4936" max="4947" width="0" style="101" hidden="1" customWidth="1"/>
    <col min="4948" max="4949" width="11.7109375" style="101" customWidth="1"/>
    <col min="4950" max="4955" width="0" style="101" hidden="1" customWidth="1"/>
    <col min="4956" max="4957" width="11.7109375" style="101" customWidth="1"/>
    <col min="4958" max="4963" width="0" style="101" hidden="1" customWidth="1"/>
    <col min="4964" max="4965" width="11.7109375" style="101" customWidth="1"/>
    <col min="4966" max="4973" width="0" style="101" hidden="1" customWidth="1"/>
    <col min="4974" max="4975" width="11.7109375" style="101" customWidth="1"/>
    <col min="4976" max="4983" width="0" style="101" hidden="1" customWidth="1"/>
    <col min="4984" max="4985" width="11.7109375" style="101" customWidth="1"/>
    <col min="4986" max="4991" width="0" style="101" hidden="1" customWidth="1"/>
    <col min="4992" max="5001" width="11.7109375" style="101" customWidth="1"/>
    <col min="5002" max="5002" width="6" style="101" customWidth="1"/>
    <col min="5003" max="5120" width="11.7109375" style="101"/>
    <col min="5121" max="5121" width="24" style="101" customWidth="1"/>
    <col min="5122" max="5123" width="11.7109375" style="101" customWidth="1"/>
    <col min="5124" max="5141" width="0" style="101" hidden="1" customWidth="1"/>
    <col min="5142" max="5143" width="11.7109375" style="101" customWidth="1"/>
    <col min="5144" max="5145" width="0" style="101" hidden="1" customWidth="1"/>
    <col min="5146" max="5147" width="11.7109375" style="101" customWidth="1"/>
    <col min="5148" max="5153" width="0" style="101" hidden="1" customWidth="1"/>
    <col min="5154" max="5155" width="11.7109375" style="101" customWidth="1"/>
    <col min="5156" max="5171" width="0" style="101" hidden="1" customWidth="1"/>
    <col min="5172" max="5173" width="11.7109375" style="101" customWidth="1"/>
    <col min="5174" max="5181" width="0" style="101" hidden="1" customWidth="1"/>
    <col min="5182" max="5183" width="11.7109375" style="101" customWidth="1"/>
    <col min="5184" max="5189" width="0" style="101" hidden="1" customWidth="1"/>
    <col min="5190" max="5191" width="11.7109375" style="101" customWidth="1"/>
    <col min="5192" max="5203" width="0" style="101" hidden="1" customWidth="1"/>
    <col min="5204" max="5205" width="11.7109375" style="101" customWidth="1"/>
    <col min="5206" max="5211" width="0" style="101" hidden="1" customWidth="1"/>
    <col min="5212" max="5213" width="11.7109375" style="101" customWidth="1"/>
    <col min="5214" max="5219" width="0" style="101" hidden="1" customWidth="1"/>
    <col min="5220" max="5221" width="11.7109375" style="101" customWidth="1"/>
    <col min="5222" max="5229" width="0" style="101" hidden="1" customWidth="1"/>
    <col min="5230" max="5231" width="11.7109375" style="101" customWidth="1"/>
    <col min="5232" max="5239" width="0" style="101" hidden="1" customWidth="1"/>
    <col min="5240" max="5241" width="11.7109375" style="101" customWidth="1"/>
    <col min="5242" max="5247" width="0" style="101" hidden="1" customWidth="1"/>
    <col min="5248" max="5257" width="11.7109375" style="101" customWidth="1"/>
    <col min="5258" max="5258" width="6" style="101" customWidth="1"/>
    <col min="5259" max="5376" width="11.7109375" style="101"/>
    <col min="5377" max="5377" width="24" style="101" customWidth="1"/>
    <col min="5378" max="5379" width="11.7109375" style="101" customWidth="1"/>
    <col min="5380" max="5397" width="0" style="101" hidden="1" customWidth="1"/>
    <col min="5398" max="5399" width="11.7109375" style="101" customWidth="1"/>
    <col min="5400" max="5401" width="0" style="101" hidden="1" customWidth="1"/>
    <col min="5402" max="5403" width="11.7109375" style="101" customWidth="1"/>
    <col min="5404" max="5409" width="0" style="101" hidden="1" customWidth="1"/>
    <col min="5410" max="5411" width="11.7109375" style="101" customWidth="1"/>
    <col min="5412" max="5427" width="0" style="101" hidden="1" customWidth="1"/>
    <col min="5428" max="5429" width="11.7109375" style="101" customWidth="1"/>
    <col min="5430" max="5437" width="0" style="101" hidden="1" customWidth="1"/>
    <col min="5438" max="5439" width="11.7109375" style="101" customWidth="1"/>
    <col min="5440" max="5445" width="0" style="101" hidden="1" customWidth="1"/>
    <col min="5446" max="5447" width="11.7109375" style="101" customWidth="1"/>
    <col min="5448" max="5459" width="0" style="101" hidden="1" customWidth="1"/>
    <col min="5460" max="5461" width="11.7109375" style="101" customWidth="1"/>
    <col min="5462" max="5467" width="0" style="101" hidden="1" customWidth="1"/>
    <col min="5468" max="5469" width="11.7109375" style="101" customWidth="1"/>
    <col min="5470" max="5475" width="0" style="101" hidden="1" customWidth="1"/>
    <col min="5476" max="5477" width="11.7109375" style="101" customWidth="1"/>
    <col min="5478" max="5485" width="0" style="101" hidden="1" customWidth="1"/>
    <col min="5486" max="5487" width="11.7109375" style="101" customWidth="1"/>
    <col min="5488" max="5495" width="0" style="101" hidden="1" customWidth="1"/>
    <col min="5496" max="5497" width="11.7109375" style="101" customWidth="1"/>
    <col min="5498" max="5503" width="0" style="101" hidden="1" customWidth="1"/>
    <col min="5504" max="5513" width="11.7109375" style="101" customWidth="1"/>
    <col min="5514" max="5514" width="6" style="101" customWidth="1"/>
    <col min="5515" max="5632" width="11.7109375" style="101"/>
    <col min="5633" max="5633" width="24" style="101" customWidth="1"/>
    <col min="5634" max="5635" width="11.7109375" style="101" customWidth="1"/>
    <col min="5636" max="5653" width="0" style="101" hidden="1" customWidth="1"/>
    <col min="5654" max="5655" width="11.7109375" style="101" customWidth="1"/>
    <col min="5656" max="5657" width="0" style="101" hidden="1" customWidth="1"/>
    <col min="5658" max="5659" width="11.7109375" style="101" customWidth="1"/>
    <col min="5660" max="5665" width="0" style="101" hidden="1" customWidth="1"/>
    <col min="5666" max="5667" width="11.7109375" style="101" customWidth="1"/>
    <col min="5668" max="5683" width="0" style="101" hidden="1" customWidth="1"/>
    <col min="5684" max="5685" width="11.7109375" style="101" customWidth="1"/>
    <col min="5686" max="5693" width="0" style="101" hidden="1" customWidth="1"/>
    <col min="5694" max="5695" width="11.7109375" style="101" customWidth="1"/>
    <col min="5696" max="5701" width="0" style="101" hidden="1" customWidth="1"/>
    <col min="5702" max="5703" width="11.7109375" style="101" customWidth="1"/>
    <col min="5704" max="5715" width="0" style="101" hidden="1" customWidth="1"/>
    <col min="5716" max="5717" width="11.7109375" style="101" customWidth="1"/>
    <col min="5718" max="5723" width="0" style="101" hidden="1" customWidth="1"/>
    <col min="5724" max="5725" width="11.7109375" style="101" customWidth="1"/>
    <col min="5726" max="5731" width="0" style="101" hidden="1" customWidth="1"/>
    <col min="5732" max="5733" width="11.7109375" style="101" customWidth="1"/>
    <col min="5734" max="5741" width="0" style="101" hidden="1" customWidth="1"/>
    <col min="5742" max="5743" width="11.7109375" style="101" customWidth="1"/>
    <col min="5744" max="5751" width="0" style="101" hidden="1" customWidth="1"/>
    <col min="5752" max="5753" width="11.7109375" style="101" customWidth="1"/>
    <col min="5754" max="5759" width="0" style="101" hidden="1" customWidth="1"/>
    <col min="5760" max="5769" width="11.7109375" style="101" customWidth="1"/>
    <col min="5770" max="5770" width="6" style="101" customWidth="1"/>
    <col min="5771" max="5888" width="11.7109375" style="101"/>
    <col min="5889" max="5889" width="24" style="101" customWidth="1"/>
    <col min="5890" max="5891" width="11.7109375" style="101" customWidth="1"/>
    <col min="5892" max="5909" width="0" style="101" hidden="1" customWidth="1"/>
    <col min="5910" max="5911" width="11.7109375" style="101" customWidth="1"/>
    <col min="5912" max="5913" width="0" style="101" hidden="1" customWidth="1"/>
    <col min="5914" max="5915" width="11.7109375" style="101" customWidth="1"/>
    <col min="5916" max="5921" width="0" style="101" hidden="1" customWidth="1"/>
    <col min="5922" max="5923" width="11.7109375" style="101" customWidth="1"/>
    <col min="5924" max="5939" width="0" style="101" hidden="1" customWidth="1"/>
    <col min="5940" max="5941" width="11.7109375" style="101" customWidth="1"/>
    <col min="5942" max="5949" width="0" style="101" hidden="1" customWidth="1"/>
    <col min="5950" max="5951" width="11.7109375" style="101" customWidth="1"/>
    <col min="5952" max="5957" width="0" style="101" hidden="1" customWidth="1"/>
    <col min="5958" max="5959" width="11.7109375" style="101" customWidth="1"/>
    <col min="5960" max="5971" width="0" style="101" hidden="1" customWidth="1"/>
    <col min="5972" max="5973" width="11.7109375" style="101" customWidth="1"/>
    <col min="5974" max="5979" width="0" style="101" hidden="1" customWidth="1"/>
    <col min="5980" max="5981" width="11.7109375" style="101" customWidth="1"/>
    <col min="5982" max="5987" width="0" style="101" hidden="1" customWidth="1"/>
    <col min="5988" max="5989" width="11.7109375" style="101" customWidth="1"/>
    <col min="5990" max="5997" width="0" style="101" hidden="1" customWidth="1"/>
    <col min="5998" max="5999" width="11.7109375" style="101" customWidth="1"/>
    <col min="6000" max="6007" width="0" style="101" hidden="1" customWidth="1"/>
    <col min="6008" max="6009" width="11.7109375" style="101" customWidth="1"/>
    <col min="6010" max="6015" width="0" style="101" hidden="1" customWidth="1"/>
    <col min="6016" max="6025" width="11.7109375" style="101" customWidth="1"/>
    <col min="6026" max="6026" width="6" style="101" customWidth="1"/>
    <col min="6027" max="6144" width="11.7109375" style="101"/>
    <col min="6145" max="6145" width="24" style="101" customWidth="1"/>
    <col min="6146" max="6147" width="11.7109375" style="101" customWidth="1"/>
    <col min="6148" max="6165" width="0" style="101" hidden="1" customWidth="1"/>
    <col min="6166" max="6167" width="11.7109375" style="101" customWidth="1"/>
    <col min="6168" max="6169" width="0" style="101" hidden="1" customWidth="1"/>
    <col min="6170" max="6171" width="11.7109375" style="101" customWidth="1"/>
    <col min="6172" max="6177" width="0" style="101" hidden="1" customWidth="1"/>
    <col min="6178" max="6179" width="11.7109375" style="101" customWidth="1"/>
    <col min="6180" max="6195" width="0" style="101" hidden="1" customWidth="1"/>
    <col min="6196" max="6197" width="11.7109375" style="101" customWidth="1"/>
    <col min="6198" max="6205" width="0" style="101" hidden="1" customWidth="1"/>
    <col min="6206" max="6207" width="11.7109375" style="101" customWidth="1"/>
    <col min="6208" max="6213" width="0" style="101" hidden="1" customWidth="1"/>
    <col min="6214" max="6215" width="11.7109375" style="101" customWidth="1"/>
    <col min="6216" max="6227" width="0" style="101" hidden="1" customWidth="1"/>
    <col min="6228" max="6229" width="11.7109375" style="101" customWidth="1"/>
    <col min="6230" max="6235" width="0" style="101" hidden="1" customWidth="1"/>
    <col min="6236" max="6237" width="11.7109375" style="101" customWidth="1"/>
    <col min="6238" max="6243" width="0" style="101" hidden="1" customWidth="1"/>
    <col min="6244" max="6245" width="11.7109375" style="101" customWidth="1"/>
    <col min="6246" max="6253" width="0" style="101" hidden="1" customWidth="1"/>
    <col min="6254" max="6255" width="11.7109375" style="101" customWidth="1"/>
    <col min="6256" max="6263" width="0" style="101" hidden="1" customWidth="1"/>
    <col min="6264" max="6265" width="11.7109375" style="101" customWidth="1"/>
    <col min="6266" max="6271" width="0" style="101" hidden="1" customWidth="1"/>
    <col min="6272" max="6281" width="11.7109375" style="101" customWidth="1"/>
    <col min="6282" max="6282" width="6" style="101" customWidth="1"/>
    <col min="6283" max="6400" width="11.7109375" style="101"/>
    <col min="6401" max="6401" width="24" style="101" customWidth="1"/>
    <col min="6402" max="6403" width="11.7109375" style="101" customWidth="1"/>
    <col min="6404" max="6421" width="0" style="101" hidden="1" customWidth="1"/>
    <col min="6422" max="6423" width="11.7109375" style="101" customWidth="1"/>
    <col min="6424" max="6425" width="0" style="101" hidden="1" customWidth="1"/>
    <col min="6426" max="6427" width="11.7109375" style="101" customWidth="1"/>
    <col min="6428" max="6433" width="0" style="101" hidden="1" customWidth="1"/>
    <col min="6434" max="6435" width="11.7109375" style="101" customWidth="1"/>
    <col min="6436" max="6451" width="0" style="101" hidden="1" customWidth="1"/>
    <col min="6452" max="6453" width="11.7109375" style="101" customWidth="1"/>
    <col min="6454" max="6461" width="0" style="101" hidden="1" customWidth="1"/>
    <col min="6462" max="6463" width="11.7109375" style="101" customWidth="1"/>
    <col min="6464" max="6469" width="0" style="101" hidden="1" customWidth="1"/>
    <col min="6470" max="6471" width="11.7109375" style="101" customWidth="1"/>
    <col min="6472" max="6483" width="0" style="101" hidden="1" customWidth="1"/>
    <col min="6484" max="6485" width="11.7109375" style="101" customWidth="1"/>
    <col min="6486" max="6491" width="0" style="101" hidden="1" customWidth="1"/>
    <col min="6492" max="6493" width="11.7109375" style="101" customWidth="1"/>
    <col min="6494" max="6499" width="0" style="101" hidden="1" customWidth="1"/>
    <col min="6500" max="6501" width="11.7109375" style="101" customWidth="1"/>
    <col min="6502" max="6509" width="0" style="101" hidden="1" customWidth="1"/>
    <col min="6510" max="6511" width="11.7109375" style="101" customWidth="1"/>
    <col min="6512" max="6519" width="0" style="101" hidden="1" customWidth="1"/>
    <col min="6520" max="6521" width="11.7109375" style="101" customWidth="1"/>
    <col min="6522" max="6527" width="0" style="101" hidden="1" customWidth="1"/>
    <col min="6528" max="6537" width="11.7109375" style="101" customWidth="1"/>
    <col min="6538" max="6538" width="6" style="101" customWidth="1"/>
    <col min="6539" max="6656" width="11.7109375" style="101"/>
    <col min="6657" max="6657" width="24" style="101" customWidth="1"/>
    <col min="6658" max="6659" width="11.7109375" style="101" customWidth="1"/>
    <col min="6660" max="6677" width="0" style="101" hidden="1" customWidth="1"/>
    <col min="6678" max="6679" width="11.7109375" style="101" customWidth="1"/>
    <col min="6680" max="6681" width="0" style="101" hidden="1" customWidth="1"/>
    <col min="6682" max="6683" width="11.7109375" style="101" customWidth="1"/>
    <col min="6684" max="6689" width="0" style="101" hidden="1" customWidth="1"/>
    <col min="6690" max="6691" width="11.7109375" style="101" customWidth="1"/>
    <col min="6692" max="6707" width="0" style="101" hidden="1" customWidth="1"/>
    <col min="6708" max="6709" width="11.7109375" style="101" customWidth="1"/>
    <col min="6710" max="6717" width="0" style="101" hidden="1" customWidth="1"/>
    <col min="6718" max="6719" width="11.7109375" style="101" customWidth="1"/>
    <col min="6720" max="6725" width="0" style="101" hidden="1" customWidth="1"/>
    <col min="6726" max="6727" width="11.7109375" style="101" customWidth="1"/>
    <col min="6728" max="6739" width="0" style="101" hidden="1" customWidth="1"/>
    <col min="6740" max="6741" width="11.7109375" style="101" customWidth="1"/>
    <col min="6742" max="6747" width="0" style="101" hidden="1" customWidth="1"/>
    <col min="6748" max="6749" width="11.7109375" style="101" customWidth="1"/>
    <col min="6750" max="6755" width="0" style="101" hidden="1" customWidth="1"/>
    <col min="6756" max="6757" width="11.7109375" style="101" customWidth="1"/>
    <col min="6758" max="6765" width="0" style="101" hidden="1" customWidth="1"/>
    <col min="6766" max="6767" width="11.7109375" style="101" customWidth="1"/>
    <col min="6768" max="6775" width="0" style="101" hidden="1" customWidth="1"/>
    <col min="6776" max="6777" width="11.7109375" style="101" customWidth="1"/>
    <col min="6778" max="6783" width="0" style="101" hidden="1" customWidth="1"/>
    <col min="6784" max="6793" width="11.7109375" style="101" customWidth="1"/>
    <col min="6794" max="6794" width="6" style="101" customWidth="1"/>
    <col min="6795" max="6912" width="11.7109375" style="101"/>
    <col min="6913" max="6913" width="24" style="101" customWidth="1"/>
    <col min="6914" max="6915" width="11.7109375" style="101" customWidth="1"/>
    <col min="6916" max="6933" width="0" style="101" hidden="1" customWidth="1"/>
    <col min="6934" max="6935" width="11.7109375" style="101" customWidth="1"/>
    <col min="6936" max="6937" width="0" style="101" hidden="1" customWidth="1"/>
    <col min="6938" max="6939" width="11.7109375" style="101" customWidth="1"/>
    <col min="6940" max="6945" width="0" style="101" hidden="1" customWidth="1"/>
    <col min="6946" max="6947" width="11.7109375" style="101" customWidth="1"/>
    <col min="6948" max="6963" width="0" style="101" hidden="1" customWidth="1"/>
    <col min="6964" max="6965" width="11.7109375" style="101" customWidth="1"/>
    <col min="6966" max="6973" width="0" style="101" hidden="1" customWidth="1"/>
    <col min="6974" max="6975" width="11.7109375" style="101" customWidth="1"/>
    <col min="6976" max="6981" width="0" style="101" hidden="1" customWidth="1"/>
    <col min="6982" max="6983" width="11.7109375" style="101" customWidth="1"/>
    <col min="6984" max="6995" width="0" style="101" hidden="1" customWidth="1"/>
    <col min="6996" max="6997" width="11.7109375" style="101" customWidth="1"/>
    <col min="6998" max="7003" width="0" style="101" hidden="1" customWidth="1"/>
    <col min="7004" max="7005" width="11.7109375" style="101" customWidth="1"/>
    <col min="7006" max="7011" width="0" style="101" hidden="1" customWidth="1"/>
    <col min="7012" max="7013" width="11.7109375" style="101" customWidth="1"/>
    <col min="7014" max="7021" width="0" style="101" hidden="1" customWidth="1"/>
    <col min="7022" max="7023" width="11.7109375" style="101" customWidth="1"/>
    <col min="7024" max="7031" width="0" style="101" hidden="1" customWidth="1"/>
    <col min="7032" max="7033" width="11.7109375" style="101" customWidth="1"/>
    <col min="7034" max="7039" width="0" style="101" hidden="1" customWidth="1"/>
    <col min="7040" max="7049" width="11.7109375" style="101" customWidth="1"/>
    <col min="7050" max="7050" width="6" style="101" customWidth="1"/>
    <col min="7051" max="7168" width="11.7109375" style="101"/>
    <col min="7169" max="7169" width="24" style="101" customWidth="1"/>
    <col min="7170" max="7171" width="11.7109375" style="101" customWidth="1"/>
    <col min="7172" max="7189" width="0" style="101" hidden="1" customWidth="1"/>
    <col min="7190" max="7191" width="11.7109375" style="101" customWidth="1"/>
    <col min="7192" max="7193" width="0" style="101" hidden="1" customWidth="1"/>
    <col min="7194" max="7195" width="11.7109375" style="101" customWidth="1"/>
    <col min="7196" max="7201" width="0" style="101" hidden="1" customWidth="1"/>
    <col min="7202" max="7203" width="11.7109375" style="101" customWidth="1"/>
    <col min="7204" max="7219" width="0" style="101" hidden="1" customWidth="1"/>
    <col min="7220" max="7221" width="11.7109375" style="101" customWidth="1"/>
    <col min="7222" max="7229" width="0" style="101" hidden="1" customWidth="1"/>
    <col min="7230" max="7231" width="11.7109375" style="101" customWidth="1"/>
    <col min="7232" max="7237" width="0" style="101" hidden="1" customWidth="1"/>
    <col min="7238" max="7239" width="11.7109375" style="101" customWidth="1"/>
    <col min="7240" max="7251" width="0" style="101" hidden="1" customWidth="1"/>
    <col min="7252" max="7253" width="11.7109375" style="101" customWidth="1"/>
    <col min="7254" max="7259" width="0" style="101" hidden="1" customWidth="1"/>
    <col min="7260" max="7261" width="11.7109375" style="101" customWidth="1"/>
    <col min="7262" max="7267" width="0" style="101" hidden="1" customWidth="1"/>
    <col min="7268" max="7269" width="11.7109375" style="101" customWidth="1"/>
    <col min="7270" max="7277" width="0" style="101" hidden="1" customWidth="1"/>
    <col min="7278" max="7279" width="11.7109375" style="101" customWidth="1"/>
    <col min="7280" max="7287" width="0" style="101" hidden="1" customWidth="1"/>
    <col min="7288" max="7289" width="11.7109375" style="101" customWidth="1"/>
    <col min="7290" max="7295" width="0" style="101" hidden="1" customWidth="1"/>
    <col min="7296" max="7305" width="11.7109375" style="101" customWidth="1"/>
    <col min="7306" max="7306" width="6" style="101" customWidth="1"/>
    <col min="7307" max="7424" width="11.7109375" style="101"/>
    <col min="7425" max="7425" width="24" style="101" customWidth="1"/>
    <col min="7426" max="7427" width="11.7109375" style="101" customWidth="1"/>
    <col min="7428" max="7445" width="0" style="101" hidden="1" customWidth="1"/>
    <col min="7446" max="7447" width="11.7109375" style="101" customWidth="1"/>
    <col min="7448" max="7449" width="0" style="101" hidden="1" customWidth="1"/>
    <col min="7450" max="7451" width="11.7109375" style="101" customWidth="1"/>
    <col min="7452" max="7457" width="0" style="101" hidden="1" customWidth="1"/>
    <col min="7458" max="7459" width="11.7109375" style="101" customWidth="1"/>
    <col min="7460" max="7475" width="0" style="101" hidden="1" customWidth="1"/>
    <col min="7476" max="7477" width="11.7109375" style="101" customWidth="1"/>
    <col min="7478" max="7485" width="0" style="101" hidden="1" customWidth="1"/>
    <col min="7486" max="7487" width="11.7109375" style="101" customWidth="1"/>
    <col min="7488" max="7493" width="0" style="101" hidden="1" customWidth="1"/>
    <col min="7494" max="7495" width="11.7109375" style="101" customWidth="1"/>
    <col min="7496" max="7507" width="0" style="101" hidden="1" customWidth="1"/>
    <col min="7508" max="7509" width="11.7109375" style="101" customWidth="1"/>
    <col min="7510" max="7515" width="0" style="101" hidden="1" customWidth="1"/>
    <col min="7516" max="7517" width="11.7109375" style="101" customWidth="1"/>
    <col min="7518" max="7523" width="0" style="101" hidden="1" customWidth="1"/>
    <col min="7524" max="7525" width="11.7109375" style="101" customWidth="1"/>
    <col min="7526" max="7533" width="0" style="101" hidden="1" customWidth="1"/>
    <col min="7534" max="7535" width="11.7109375" style="101" customWidth="1"/>
    <col min="7536" max="7543" width="0" style="101" hidden="1" customWidth="1"/>
    <col min="7544" max="7545" width="11.7109375" style="101" customWidth="1"/>
    <col min="7546" max="7551" width="0" style="101" hidden="1" customWidth="1"/>
    <col min="7552" max="7561" width="11.7109375" style="101" customWidth="1"/>
    <col min="7562" max="7562" width="6" style="101" customWidth="1"/>
    <col min="7563" max="7680" width="11.7109375" style="101"/>
    <col min="7681" max="7681" width="24" style="101" customWidth="1"/>
    <col min="7682" max="7683" width="11.7109375" style="101" customWidth="1"/>
    <col min="7684" max="7701" width="0" style="101" hidden="1" customWidth="1"/>
    <col min="7702" max="7703" width="11.7109375" style="101" customWidth="1"/>
    <col min="7704" max="7705" width="0" style="101" hidden="1" customWidth="1"/>
    <col min="7706" max="7707" width="11.7109375" style="101" customWidth="1"/>
    <col min="7708" max="7713" width="0" style="101" hidden="1" customWidth="1"/>
    <col min="7714" max="7715" width="11.7109375" style="101" customWidth="1"/>
    <col min="7716" max="7731" width="0" style="101" hidden="1" customWidth="1"/>
    <col min="7732" max="7733" width="11.7109375" style="101" customWidth="1"/>
    <col min="7734" max="7741" width="0" style="101" hidden="1" customWidth="1"/>
    <col min="7742" max="7743" width="11.7109375" style="101" customWidth="1"/>
    <col min="7744" max="7749" width="0" style="101" hidden="1" customWidth="1"/>
    <col min="7750" max="7751" width="11.7109375" style="101" customWidth="1"/>
    <col min="7752" max="7763" width="0" style="101" hidden="1" customWidth="1"/>
    <col min="7764" max="7765" width="11.7109375" style="101" customWidth="1"/>
    <col min="7766" max="7771" width="0" style="101" hidden="1" customWidth="1"/>
    <col min="7772" max="7773" width="11.7109375" style="101" customWidth="1"/>
    <col min="7774" max="7779" width="0" style="101" hidden="1" customWidth="1"/>
    <col min="7780" max="7781" width="11.7109375" style="101" customWidth="1"/>
    <col min="7782" max="7789" width="0" style="101" hidden="1" customWidth="1"/>
    <col min="7790" max="7791" width="11.7109375" style="101" customWidth="1"/>
    <col min="7792" max="7799" width="0" style="101" hidden="1" customWidth="1"/>
    <col min="7800" max="7801" width="11.7109375" style="101" customWidth="1"/>
    <col min="7802" max="7807" width="0" style="101" hidden="1" customWidth="1"/>
    <col min="7808" max="7817" width="11.7109375" style="101" customWidth="1"/>
    <col min="7818" max="7818" width="6" style="101" customWidth="1"/>
    <col min="7819" max="7936" width="11.7109375" style="101"/>
    <col min="7937" max="7937" width="24" style="101" customWidth="1"/>
    <col min="7938" max="7939" width="11.7109375" style="101" customWidth="1"/>
    <col min="7940" max="7957" width="0" style="101" hidden="1" customWidth="1"/>
    <col min="7958" max="7959" width="11.7109375" style="101" customWidth="1"/>
    <col min="7960" max="7961" width="0" style="101" hidden="1" customWidth="1"/>
    <col min="7962" max="7963" width="11.7109375" style="101" customWidth="1"/>
    <col min="7964" max="7969" width="0" style="101" hidden="1" customWidth="1"/>
    <col min="7970" max="7971" width="11.7109375" style="101" customWidth="1"/>
    <col min="7972" max="7987" width="0" style="101" hidden="1" customWidth="1"/>
    <col min="7988" max="7989" width="11.7109375" style="101" customWidth="1"/>
    <col min="7990" max="7997" width="0" style="101" hidden="1" customWidth="1"/>
    <col min="7998" max="7999" width="11.7109375" style="101" customWidth="1"/>
    <col min="8000" max="8005" width="0" style="101" hidden="1" customWidth="1"/>
    <col min="8006" max="8007" width="11.7109375" style="101" customWidth="1"/>
    <col min="8008" max="8019" width="0" style="101" hidden="1" customWidth="1"/>
    <col min="8020" max="8021" width="11.7109375" style="101" customWidth="1"/>
    <col min="8022" max="8027" width="0" style="101" hidden="1" customWidth="1"/>
    <col min="8028" max="8029" width="11.7109375" style="101" customWidth="1"/>
    <col min="8030" max="8035" width="0" style="101" hidden="1" customWidth="1"/>
    <col min="8036" max="8037" width="11.7109375" style="101" customWidth="1"/>
    <col min="8038" max="8045" width="0" style="101" hidden="1" customWidth="1"/>
    <col min="8046" max="8047" width="11.7109375" style="101" customWidth="1"/>
    <col min="8048" max="8055" width="0" style="101" hidden="1" customWidth="1"/>
    <col min="8056" max="8057" width="11.7109375" style="101" customWidth="1"/>
    <col min="8058" max="8063" width="0" style="101" hidden="1" customWidth="1"/>
    <col min="8064" max="8073" width="11.7109375" style="101" customWidth="1"/>
    <col min="8074" max="8074" width="6" style="101" customWidth="1"/>
    <col min="8075" max="8192" width="11.7109375" style="101"/>
    <col min="8193" max="8193" width="24" style="101" customWidth="1"/>
    <col min="8194" max="8195" width="11.7109375" style="101" customWidth="1"/>
    <col min="8196" max="8213" width="0" style="101" hidden="1" customWidth="1"/>
    <col min="8214" max="8215" width="11.7109375" style="101" customWidth="1"/>
    <col min="8216" max="8217" width="0" style="101" hidden="1" customWidth="1"/>
    <col min="8218" max="8219" width="11.7109375" style="101" customWidth="1"/>
    <col min="8220" max="8225" width="0" style="101" hidden="1" customWidth="1"/>
    <col min="8226" max="8227" width="11.7109375" style="101" customWidth="1"/>
    <col min="8228" max="8243" width="0" style="101" hidden="1" customWidth="1"/>
    <col min="8244" max="8245" width="11.7109375" style="101" customWidth="1"/>
    <col min="8246" max="8253" width="0" style="101" hidden="1" customWidth="1"/>
    <col min="8254" max="8255" width="11.7109375" style="101" customWidth="1"/>
    <col min="8256" max="8261" width="0" style="101" hidden="1" customWidth="1"/>
    <col min="8262" max="8263" width="11.7109375" style="101" customWidth="1"/>
    <col min="8264" max="8275" width="0" style="101" hidden="1" customWidth="1"/>
    <col min="8276" max="8277" width="11.7109375" style="101" customWidth="1"/>
    <col min="8278" max="8283" width="0" style="101" hidden="1" customWidth="1"/>
    <col min="8284" max="8285" width="11.7109375" style="101" customWidth="1"/>
    <col min="8286" max="8291" width="0" style="101" hidden="1" customWidth="1"/>
    <col min="8292" max="8293" width="11.7109375" style="101" customWidth="1"/>
    <col min="8294" max="8301" width="0" style="101" hidden="1" customWidth="1"/>
    <col min="8302" max="8303" width="11.7109375" style="101" customWidth="1"/>
    <col min="8304" max="8311" width="0" style="101" hidden="1" customWidth="1"/>
    <col min="8312" max="8313" width="11.7109375" style="101" customWidth="1"/>
    <col min="8314" max="8319" width="0" style="101" hidden="1" customWidth="1"/>
    <col min="8320" max="8329" width="11.7109375" style="101" customWidth="1"/>
    <col min="8330" max="8330" width="6" style="101" customWidth="1"/>
    <col min="8331" max="8448" width="11.7109375" style="101"/>
    <col min="8449" max="8449" width="24" style="101" customWidth="1"/>
    <col min="8450" max="8451" width="11.7109375" style="101" customWidth="1"/>
    <col min="8452" max="8469" width="0" style="101" hidden="1" customWidth="1"/>
    <col min="8470" max="8471" width="11.7109375" style="101" customWidth="1"/>
    <col min="8472" max="8473" width="0" style="101" hidden="1" customWidth="1"/>
    <col min="8474" max="8475" width="11.7109375" style="101" customWidth="1"/>
    <col min="8476" max="8481" width="0" style="101" hidden="1" customWidth="1"/>
    <col min="8482" max="8483" width="11.7109375" style="101" customWidth="1"/>
    <col min="8484" max="8499" width="0" style="101" hidden="1" customWidth="1"/>
    <col min="8500" max="8501" width="11.7109375" style="101" customWidth="1"/>
    <col min="8502" max="8509" width="0" style="101" hidden="1" customWidth="1"/>
    <col min="8510" max="8511" width="11.7109375" style="101" customWidth="1"/>
    <col min="8512" max="8517" width="0" style="101" hidden="1" customWidth="1"/>
    <col min="8518" max="8519" width="11.7109375" style="101" customWidth="1"/>
    <col min="8520" max="8531" width="0" style="101" hidden="1" customWidth="1"/>
    <col min="8532" max="8533" width="11.7109375" style="101" customWidth="1"/>
    <col min="8534" max="8539" width="0" style="101" hidden="1" customWidth="1"/>
    <col min="8540" max="8541" width="11.7109375" style="101" customWidth="1"/>
    <col min="8542" max="8547" width="0" style="101" hidden="1" customWidth="1"/>
    <col min="8548" max="8549" width="11.7109375" style="101" customWidth="1"/>
    <col min="8550" max="8557" width="0" style="101" hidden="1" customWidth="1"/>
    <col min="8558" max="8559" width="11.7109375" style="101" customWidth="1"/>
    <col min="8560" max="8567" width="0" style="101" hidden="1" customWidth="1"/>
    <col min="8568" max="8569" width="11.7109375" style="101" customWidth="1"/>
    <col min="8570" max="8575" width="0" style="101" hidden="1" customWidth="1"/>
    <col min="8576" max="8585" width="11.7109375" style="101" customWidth="1"/>
    <col min="8586" max="8586" width="6" style="101" customWidth="1"/>
    <col min="8587" max="8704" width="11.7109375" style="101"/>
    <col min="8705" max="8705" width="24" style="101" customWidth="1"/>
    <col min="8706" max="8707" width="11.7109375" style="101" customWidth="1"/>
    <col min="8708" max="8725" width="0" style="101" hidden="1" customWidth="1"/>
    <col min="8726" max="8727" width="11.7109375" style="101" customWidth="1"/>
    <col min="8728" max="8729" width="0" style="101" hidden="1" customWidth="1"/>
    <col min="8730" max="8731" width="11.7109375" style="101" customWidth="1"/>
    <col min="8732" max="8737" width="0" style="101" hidden="1" customWidth="1"/>
    <col min="8738" max="8739" width="11.7109375" style="101" customWidth="1"/>
    <col min="8740" max="8755" width="0" style="101" hidden="1" customWidth="1"/>
    <col min="8756" max="8757" width="11.7109375" style="101" customWidth="1"/>
    <col min="8758" max="8765" width="0" style="101" hidden="1" customWidth="1"/>
    <col min="8766" max="8767" width="11.7109375" style="101" customWidth="1"/>
    <col min="8768" max="8773" width="0" style="101" hidden="1" customWidth="1"/>
    <col min="8774" max="8775" width="11.7109375" style="101" customWidth="1"/>
    <col min="8776" max="8787" width="0" style="101" hidden="1" customWidth="1"/>
    <col min="8788" max="8789" width="11.7109375" style="101" customWidth="1"/>
    <col min="8790" max="8795" width="0" style="101" hidden="1" customWidth="1"/>
    <col min="8796" max="8797" width="11.7109375" style="101" customWidth="1"/>
    <col min="8798" max="8803" width="0" style="101" hidden="1" customWidth="1"/>
    <col min="8804" max="8805" width="11.7109375" style="101" customWidth="1"/>
    <col min="8806" max="8813" width="0" style="101" hidden="1" customWidth="1"/>
    <col min="8814" max="8815" width="11.7109375" style="101" customWidth="1"/>
    <col min="8816" max="8823" width="0" style="101" hidden="1" customWidth="1"/>
    <col min="8824" max="8825" width="11.7109375" style="101" customWidth="1"/>
    <col min="8826" max="8831" width="0" style="101" hidden="1" customWidth="1"/>
    <col min="8832" max="8841" width="11.7109375" style="101" customWidth="1"/>
    <col min="8842" max="8842" width="6" style="101" customWidth="1"/>
    <col min="8843" max="8960" width="11.7109375" style="101"/>
    <col min="8961" max="8961" width="24" style="101" customWidth="1"/>
    <col min="8962" max="8963" width="11.7109375" style="101" customWidth="1"/>
    <col min="8964" max="8981" width="0" style="101" hidden="1" customWidth="1"/>
    <col min="8982" max="8983" width="11.7109375" style="101" customWidth="1"/>
    <col min="8984" max="8985" width="0" style="101" hidden="1" customWidth="1"/>
    <col min="8986" max="8987" width="11.7109375" style="101" customWidth="1"/>
    <col min="8988" max="8993" width="0" style="101" hidden="1" customWidth="1"/>
    <col min="8994" max="8995" width="11.7109375" style="101" customWidth="1"/>
    <col min="8996" max="9011" width="0" style="101" hidden="1" customWidth="1"/>
    <col min="9012" max="9013" width="11.7109375" style="101" customWidth="1"/>
    <col min="9014" max="9021" width="0" style="101" hidden="1" customWidth="1"/>
    <col min="9022" max="9023" width="11.7109375" style="101" customWidth="1"/>
    <col min="9024" max="9029" width="0" style="101" hidden="1" customWidth="1"/>
    <col min="9030" max="9031" width="11.7109375" style="101" customWidth="1"/>
    <col min="9032" max="9043" width="0" style="101" hidden="1" customWidth="1"/>
    <col min="9044" max="9045" width="11.7109375" style="101" customWidth="1"/>
    <col min="9046" max="9051" width="0" style="101" hidden="1" customWidth="1"/>
    <col min="9052" max="9053" width="11.7109375" style="101" customWidth="1"/>
    <col min="9054" max="9059" width="0" style="101" hidden="1" customWidth="1"/>
    <col min="9060" max="9061" width="11.7109375" style="101" customWidth="1"/>
    <col min="9062" max="9069" width="0" style="101" hidden="1" customWidth="1"/>
    <col min="9070" max="9071" width="11.7109375" style="101" customWidth="1"/>
    <col min="9072" max="9079" width="0" style="101" hidden="1" customWidth="1"/>
    <col min="9080" max="9081" width="11.7109375" style="101" customWidth="1"/>
    <col min="9082" max="9087" width="0" style="101" hidden="1" customWidth="1"/>
    <col min="9088" max="9097" width="11.7109375" style="101" customWidth="1"/>
    <col min="9098" max="9098" width="6" style="101" customWidth="1"/>
    <col min="9099" max="9216" width="11.7109375" style="101"/>
    <col min="9217" max="9217" width="24" style="101" customWidth="1"/>
    <col min="9218" max="9219" width="11.7109375" style="101" customWidth="1"/>
    <col min="9220" max="9237" width="0" style="101" hidden="1" customWidth="1"/>
    <col min="9238" max="9239" width="11.7109375" style="101" customWidth="1"/>
    <col min="9240" max="9241" width="0" style="101" hidden="1" customWidth="1"/>
    <col min="9242" max="9243" width="11.7109375" style="101" customWidth="1"/>
    <col min="9244" max="9249" width="0" style="101" hidden="1" customWidth="1"/>
    <col min="9250" max="9251" width="11.7109375" style="101" customWidth="1"/>
    <col min="9252" max="9267" width="0" style="101" hidden="1" customWidth="1"/>
    <col min="9268" max="9269" width="11.7109375" style="101" customWidth="1"/>
    <col min="9270" max="9277" width="0" style="101" hidden="1" customWidth="1"/>
    <col min="9278" max="9279" width="11.7109375" style="101" customWidth="1"/>
    <col min="9280" max="9285" width="0" style="101" hidden="1" customWidth="1"/>
    <col min="9286" max="9287" width="11.7109375" style="101" customWidth="1"/>
    <col min="9288" max="9299" width="0" style="101" hidden="1" customWidth="1"/>
    <col min="9300" max="9301" width="11.7109375" style="101" customWidth="1"/>
    <col min="9302" max="9307" width="0" style="101" hidden="1" customWidth="1"/>
    <col min="9308" max="9309" width="11.7109375" style="101" customWidth="1"/>
    <col min="9310" max="9315" width="0" style="101" hidden="1" customWidth="1"/>
    <col min="9316" max="9317" width="11.7109375" style="101" customWidth="1"/>
    <col min="9318" max="9325" width="0" style="101" hidden="1" customWidth="1"/>
    <col min="9326" max="9327" width="11.7109375" style="101" customWidth="1"/>
    <col min="9328" max="9335" width="0" style="101" hidden="1" customWidth="1"/>
    <col min="9336" max="9337" width="11.7109375" style="101" customWidth="1"/>
    <col min="9338" max="9343" width="0" style="101" hidden="1" customWidth="1"/>
    <col min="9344" max="9353" width="11.7109375" style="101" customWidth="1"/>
    <col min="9354" max="9354" width="6" style="101" customWidth="1"/>
    <col min="9355" max="9472" width="11.7109375" style="101"/>
    <col min="9473" max="9473" width="24" style="101" customWidth="1"/>
    <col min="9474" max="9475" width="11.7109375" style="101" customWidth="1"/>
    <col min="9476" max="9493" width="0" style="101" hidden="1" customWidth="1"/>
    <col min="9494" max="9495" width="11.7109375" style="101" customWidth="1"/>
    <col min="9496" max="9497" width="0" style="101" hidden="1" customWidth="1"/>
    <col min="9498" max="9499" width="11.7109375" style="101" customWidth="1"/>
    <col min="9500" max="9505" width="0" style="101" hidden="1" customWidth="1"/>
    <col min="9506" max="9507" width="11.7109375" style="101" customWidth="1"/>
    <col min="9508" max="9523" width="0" style="101" hidden="1" customWidth="1"/>
    <col min="9524" max="9525" width="11.7109375" style="101" customWidth="1"/>
    <col min="9526" max="9533" width="0" style="101" hidden="1" customWidth="1"/>
    <col min="9534" max="9535" width="11.7109375" style="101" customWidth="1"/>
    <col min="9536" max="9541" width="0" style="101" hidden="1" customWidth="1"/>
    <col min="9542" max="9543" width="11.7109375" style="101" customWidth="1"/>
    <col min="9544" max="9555" width="0" style="101" hidden="1" customWidth="1"/>
    <col min="9556" max="9557" width="11.7109375" style="101" customWidth="1"/>
    <col min="9558" max="9563" width="0" style="101" hidden="1" customWidth="1"/>
    <col min="9564" max="9565" width="11.7109375" style="101" customWidth="1"/>
    <col min="9566" max="9571" width="0" style="101" hidden="1" customWidth="1"/>
    <col min="9572" max="9573" width="11.7109375" style="101" customWidth="1"/>
    <col min="9574" max="9581" width="0" style="101" hidden="1" customWidth="1"/>
    <col min="9582" max="9583" width="11.7109375" style="101" customWidth="1"/>
    <col min="9584" max="9591" width="0" style="101" hidden="1" customWidth="1"/>
    <col min="9592" max="9593" width="11.7109375" style="101" customWidth="1"/>
    <col min="9594" max="9599" width="0" style="101" hidden="1" customWidth="1"/>
    <col min="9600" max="9609" width="11.7109375" style="101" customWidth="1"/>
    <col min="9610" max="9610" width="6" style="101" customWidth="1"/>
    <col min="9611" max="9728" width="11.7109375" style="101"/>
    <col min="9729" max="9729" width="24" style="101" customWidth="1"/>
    <col min="9730" max="9731" width="11.7109375" style="101" customWidth="1"/>
    <col min="9732" max="9749" width="0" style="101" hidden="1" customWidth="1"/>
    <col min="9750" max="9751" width="11.7109375" style="101" customWidth="1"/>
    <col min="9752" max="9753" width="0" style="101" hidden="1" customWidth="1"/>
    <col min="9754" max="9755" width="11.7109375" style="101" customWidth="1"/>
    <col min="9756" max="9761" width="0" style="101" hidden="1" customWidth="1"/>
    <col min="9762" max="9763" width="11.7109375" style="101" customWidth="1"/>
    <col min="9764" max="9779" width="0" style="101" hidden="1" customWidth="1"/>
    <col min="9780" max="9781" width="11.7109375" style="101" customWidth="1"/>
    <col min="9782" max="9789" width="0" style="101" hidden="1" customWidth="1"/>
    <col min="9790" max="9791" width="11.7109375" style="101" customWidth="1"/>
    <col min="9792" max="9797" width="0" style="101" hidden="1" customWidth="1"/>
    <col min="9798" max="9799" width="11.7109375" style="101" customWidth="1"/>
    <col min="9800" max="9811" width="0" style="101" hidden="1" customWidth="1"/>
    <col min="9812" max="9813" width="11.7109375" style="101" customWidth="1"/>
    <col min="9814" max="9819" width="0" style="101" hidden="1" customWidth="1"/>
    <col min="9820" max="9821" width="11.7109375" style="101" customWidth="1"/>
    <col min="9822" max="9827" width="0" style="101" hidden="1" customWidth="1"/>
    <col min="9828" max="9829" width="11.7109375" style="101" customWidth="1"/>
    <col min="9830" max="9837" width="0" style="101" hidden="1" customWidth="1"/>
    <col min="9838" max="9839" width="11.7109375" style="101" customWidth="1"/>
    <col min="9840" max="9847" width="0" style="101" hidden="1" customWidth="1"/>
    <col min="9848" max="9849" width="11.7109375" style="101" customWidth="1"/>
    <col min="9850" max="9855" width="0" style="101" hidden="1" customWidth="1"/>
    <col min="9856" max="9865" width="11.7109375" style="101" customWidth="1"/>
    <col min="9866" max="9866" width="6" style="101" customWidth="1"/>
    <col min="9867" max="9984" width="11.7109375" style="101"/>
    <col min="9985" max="9985" width="24" style="101" customWidth="1"/>
    <col min="9986" max="9987" width="11.7109375" style="101" customWidth="1"/>
    <col min="9988" max="10005" width="0" style="101" hidden="1" customWidth="1"/>
    <col min="10006" max="10007" width="11.7109375" style="101" customWidth="1"/>
    <col min="10008" max="10009" width="0" style="101" hidden="1" customWidth="1"/>
    <col min="10010" max="10011" width="11.7109375" style="101" customWidth="1"/>
    <col min="10012" max="10017" width="0" style="101" hidden="1" customWidth="1"/>
    <col min="10018" max="10019" width="11.7109375" style="101" customWidth="1"/>
    <col min="10020" max="10035" width="0" style="101" hidden="1" customWidth="1"/>
    <col min="10036" max="10037" width="11.7109375" style="101" customWidth="1"/>
    <col min="10038" max="10045" width="0" style="101" hidden="1" customWidth="1"/>
    <col min="10046" max="10047" width="11.7109375" style="101" customWidth="1"/>
    <col min="10048" max="10053" width="0" style="101" hidden="1" customWidth="1"/>
    <col min="10054" max="10055" width="11.7109375" style="101" customWidth="1"/>
    <col min="10056" max="10067" width="0" style="101" hidden="1" customWidth="1"/>
    <col min="10068" max="10069" width="11.7109375" style="101" customWidth="1"/>
    <col min="10070" max="10075" width="0" style="101" hidden="1" customWidth="1"/>
    <col min="10076" max="10077" width="11.7109375" style="101" customWidth="1"/>
    <col min="10078" max="10083" width="0" style="101" hidden="1" customWidth="1"/>
    <col min="10084" max="10085" width="11.7109375" style="101" customWidth="1"/>
    <col min="10086" max="10093" width="0" style="101" hidden="1" customWidth="1"/>
    <col min="10094" max="10095" width="11.7109375" style="101" customWidth="1"/>
    <col min="10096" max="10103" width="0" style="101" hidden="1" customWidth="1"/>
    <col min="10104" max="10105" width="11.7109375" style="101" customWidth="1"/>
    <col min="10106" max="10111" width="0" style="101" hidden="1" customWidth="1"/>
    <col min="10112" max="10121" width="11.7109375" style="101" customWidth="1"/>
    <col min="10122" max="10122" width="6" style="101" customWidth="1"/>
    <col min="10123" max="10240" width="11.7109375" style="101"/>
    <col min="10241" max="10241" width="24" style="101" customWidth="1"/>
    <col min="10242" max="10243" width="11.7109375" style="101" customWidth="1"/>
    <col min="10244" max="10261" width="0" style="101" hidden="1" customWidth="1"/>
    <col min="10262" max="10263" width="11.7109375" style="101" customWidth="1"/>
    <col min="10264" max="10265" width="0" style="101" hidden="1" customWidth="1"/>
    <col min="10266" max="10267" width="11.7109375" style="101" customWidth="1"/>
    <col min="10268" max="10273" width="0" style="101" hidden="1" customWidth="1"/>
    <col min="10274" max="10275" width="11.7109375" style="101" customWidth="1"/>
    <col min="10276" max="10291" width="0" style="101" hidden="1" customWidth="1"/>
    <col min="10292" max="10293" width="11.7109375" style="101" customWidth="1"/>
    <col min="10294" max="10301" width="0" style="101" hidden="1" customWidth="1"/>
    <col min="10302" max="10303" width="11.7109375" style="101" customWidth="1"/>
    <col min="10304" max="10309" width="0" style="101" hidden="1" customWidth="1"/>
    <col min="10310" max="10311" width="11.7109375" style="101" customWidth="1"/>
    <col min="10312" max="10323" width="0" style="101" hidden="1" customWidth="1"/>
    <col min="10324" max="10325" width="11.7109375" style="101" customWidth="1"/>
    <col min="10326" max="10331" width="0" style="101" hidden="1" customWidth="1"/>
    <col min="10332" max="10333" width="11.7109375" style="101" customWidth="1"/>
    <col min="10334" max="10339" width="0" style="101" hidden="1" customWidth="1"/>
    <col min="10340" max="10341" width="11.7109375" style="101" customWidth="1"/>
    <col min="10342" max="10349" width="0" style="101" hidden="1" customWidth="1"/>
    <col min="10350" max="10351" width="11.7109375" style="101" customWidth="1"/>
    <col min="10352" max="10359" width="0" style="101" hidden="1" customWidth="1"/>
    <col min="10360" max="10361" width="11.7109375" style="101" customWidth="1"/>
    <col min="10362" max="10367" width="0" style="101" hidden="1" customWidth="1"/>
    <col min="10368" max="10377" width="11.7109375" style="101" customWidth="1"/>
    <col min="10378" max="10378" width="6" style="101" customWidth="1"/>
    <col min="10379" max="10496" width="11.7109375" style="101"/>
    <col min="10497" max="10497" width="24" style="101" customWidth="1"/>
    <col min="10498" max="10499" width="11.7109375" style="101" customWidth="1"/>
    <col min="10500" max="10517" width="0" style="101" hidden="1" customWidth="1"/>
    <col min="10518" max="10519" width="11.7109375" style="101" customWidth="1"/>
    <col min="10520" max="10521" width="0" style="101" hidden="1" customWidth="1"/>
    <col min="10522" max="10523" width="11.7109375" style="101" customWidth="1"/>
    <col min="10524" max="10529" width="0" style="101" hidden="1" customWidth="1"/>
    <col min="10530" max="10531" width="11.7109375" style="101" customWidth="1"/>
    <col min="10532" max="10547" width="0" style="101" hidden="1" customWidth="1"/>
    <col min="10548" max="10549" width="11.7109375" style="101" customWidth="1"/>
    <col min="10550" max="10557" width="0" style="101" hidden="1" customWidth="1"/>
    <col min="10558" max="10559" width="11.7109375" style="101" customWidth="1"/>
    <col min="10560" max="10565" width="0" style="101" hidden="1" customWidth="1"/>
    <col min="10566" max="10567" width="11.7109375" style="101" customWidth="1"/>
    <col min="10568" max="10579" width="0" style="101" hidden="1" customWidth="1"/>
    <col min="10580" max="10581" width="11.7109375" style="101" customWidth="1"/>
    <col min="10582" max="10587" width="0" style="101" hidden="1" customWidth="1"/>
    <col min="10588" max="10589" width="11.7109375" style="101" customWidth="1"/>
    <col min="10590" max="10595" width="0" style="101" hidden="1" customWidth="1"/>
    <col min="10596" max="10597" width="11.7109375" style="101" customWidth="1"/>
    <col min="10598" max="10605" width="0" style="101" hidden="1" customWidth="1"/>
    <col min="10606" max="10607" width="11.7109375" style="101" customWidth="1"/>
    <col min="10608" max="10615" width="0" style="101" hidden="1" customWidth="1"/>
    <col min="10616" max="10617" width="11.7109375" style="101" customWidth="1"/>
    <col min="10618" max="10623" width="0" style="101" hidden="1" customWidth="1"/>
    <col min="10624" max="10633" width="11.7109375" style="101" customWidth="1"/>
    <col min="10634" max="10634" width="6" style="101" customWidth="1"/>
    <col min="10635" max="10752" width="11.7109375" style="101"/>
    <col min="10753" max="10753" width="24" style="101" customWidth="1"/>
    <col min="10754" max="10755" width="11.7109375" style="101" customWidth="1"/>
    <col min="10756" max="10773" width="0" style="101" hidden="1" customWidth="1"/>
    <col min="10774" max="10775" width="11.7109375" style="101" customWidth="1"/>
    <col min="10776" max="10777" width="0" style="101" hidden="1" customWidth="1"/>
    <col min="10778" max="10779" width="11.7109375" style="101" customWidth="1"/>
    <col min="10780" max="10785" width="0" style="101" hidden="1" customWidth="1"/>
    <col min="10786" max="10787" width="11.7109375" style="101" customWidth="1"/>
    <col min="10788" max="10803" width="0" style="101" hidden="1" customWidth="1"/>
    <col min="10804" max="10805" width="11.7109375" style="101" customWidth="1"/>
    <col min="10806" max="10813" width="0" style="101" hidden="1" customWidth="1"/>
    <col min="10814" max="10815" width="11.7109375" style="101" customWidth="1"/>
    <col min="10816" max="10821" width="0" style="101" hidden="1" customWidth="1"/>
    <col min="10822" max="10823" width="11.7109375" style="101" customWidth="1"/>
    <col min="10824" max="10835" width="0" style="101" hidden="1" customWidth="1"/>
    <col min="10836" max="10837" width="11.7109375" style="101" customWidth="1"/>
    <col min="10838" max="10843" width="0" style="101" hidden="1" customWidth="1"/>
    <col min="10844" max="10845" width="11.7109375" style="101" customWidth="1"/>
    <col min="10846" max="10851" width="0" style="101" hidden="1" customWidth="1"/>
    <col min="10852" max="10853" width="11.7109375" style="101" customWidth="1"/>
    <col min="10854" max="10861" width="0" style="101" hidden="1" customWidth="1"/>
    <col min="10862" max="10863" width="11.7109375" style="101" customWidth="1"/>
    <col min="10864" max="10871" width="0" style="101" hidden="1" customWidth="1"/>
    <col min="10872" max="10873" width="11.7109375" style="101" customWidth="1"/>
    <col min="10874" max="10879" width="0" style="101" hidden="1" customWidth="1"/>
    <col min="10880" max="10889" width="11.7109375" style="101" customWidth="1"/>
    <col min="10890" max="10890" width="6" style="101" customWidth="1"/>
    <col min="10891" max="11008" width="11.7109375" style="101"/>
    <col min="11009" max="11009" width="24" style="101" customWidth="1"/>
    <col min="11010" max="11011" width="11.7109375" style="101" customWidth="1"/>
    <col min="11012" max="11029" width="0" style="101" hidden="1" customWidth="1"/>
    <col min="11030" max="11031" width="11.7109375" style="101" customWidth="1"/>
    <col min="11032" max="11033" width="0" style="101" hidden="1" customWidth="1"/>
    <col min="11034" max="11035" width="11.7109375" style="101" customWidth="1"/>
    <col min="11036" max="11041" width="0" style="101" hidden="1" customWidth="1"/>
    <col min="11042" max="11043" width="11.7109375" style="101" customWidth="1"/>
    <col min="11044" max="11059" width="0" style="101" hidden="1" customWidth="1"/>
    <col min="11060" max="11061" width="11.7109375" style="101" customWidth="1"/>
    <col min="11062" max="11069" width="0" style="101" hidden="1" customWidth="1"/>
    <col min="11070" max="11071" width="11.7109375" style="101" customWidth="1"/>
    <col min="11072" max="11077" width="0" style="101" hidden="1" customWidth="1"/>
    <col min="11078" max="11079" width="11.7109375" style="101" customWidth="1"/>
    <col min="11080" max="11091" width="0" style="101" hidden="1" customWidth="1"/>
    <col min="11092" max="11093" width="11.7109375" style="101" customWidth="1"/>
    <col min="11094" max="11099" width="0" style="101" hidden="1" customWidth="1"/>
    <col min="11100" max="11101" width="11.7109375" style="101" customWidth="1"/>
    <col min="11102" max="11107" width="0" style="101" hidden="1" customWidth="1"/>
    <col min="11108" max="11109" width="11.7109375" style="101" customWidth="1"/>
    <col min="11110" max="11117" width="0" style="101" hidden="1" customWidth="1"/>
    <col min="11118" max="11119" width="11.7109375" style="101" customWidth="1"/>
    <col min="11120" max="11127" width="0" style="101" hidden="1" customWidth="1"/>
    <col min="11128" max="11129" width="11.7109375" style="101" customWidth="1"/>
    <col min="11130" max="11135" width="0" style="101" hidden="1" customWidth="1"/>
    <col min="11136" max="11145" width="11.7109375" style="101" customWidth="1"/>
    <col min="11146" max="11146" width="6" style="101" customWidth="1"/>
    <col min="11147" max="11264" width="11.7109375" style="101"/>
    <col min="11265" max="11265" width="24" style="101" customWidth="1"/>
    <col min="11266" max="11267" width="11.7109375" style="101" customWidth="1"/>
    <col min="11268" max="11285" width="0" style="101" hidden="1" customWidth="1"/>
    <col min="11286" max="11287" width="11.7109375" style="101" customWidth="1"/>
    <col min="11288" max="11289" width="0" style="101" hidden="1" customWidth="1"/>
    <col min="11290" max="11291" width="11.7109375" style="101" customWidth="1"/>
    <col min="11292" max="11297" width="0" style="101" hidden="1" customWidth="1"/>
    <col min="11298" max="11299" width="11.7109375" style="101" customWidth="1"/>
    <col min="11300" max="11315" width="0" style="101" hidden="1" customWidth="1"/>
    <col min="11316" max="11317" width="11.7109375" style="101" customWidth="1"/>
    <col min="11318" max="11325" width="0" style="101" hidden="1" customWidth="1"/>
    <col min="11326" max="11327" width="11.7109375" style="101" customWidth="1"/>
    <col min="11328" max="11333" width="0" style="101" hidden="1" customWidth="1"/>
    <col min="11334" max="11335" width="11.7109375" style="101" customWidth="1"/>
    <col min="11336" max="11347" width="0" style="101" hidden="1" customWidth="1"/>
    <col min="11348" max="11349" width="11.7109375" style="101" customWidth="1"/>
    <col min="11350" max="11355" width="0" style="101" hidden="1" customWidth="1"/>
    <col min="11356" max="11357" width="11.7109375" style="101" customWidth="1"/>
    <col min="11358" max="11363" width="0" style="101" hidden="1" customWidth="1"/>
    <col min="11364" max="11365" width="11.7109375" style="101" customWidth="1"/>
    <col min="11366" max="11373" width="0" style="101" hidden="1" customWidth="1"/>
    <col min="11374" max="11375" width="11.7109375" style="101" customWidth="1"/>
    <col min="11376" max="11383" width="0" style="101" hidden="1" customWidth="1"/>
    <col min="11384" max="11385" width="11.7109375" style="101" customWidth="1"/>
    <col min="11386" max="11391" width="0" style="101" hidden="1" customWidth="1"/>
    <col min="11392" max="11401" width="11.7109375" style="101" customWidth="1"/>
    <col min="11402" max="11402" width="6" style="101" customWidth="1"/>
    <col min="11403" max="11520" width="11.7109375" style="101"/>
    <col min="11521" max="11521" width="24" style="101" customWidth="1"/>
    <col min="11522" max="11523" width="11.7109375" style="101" customWidth="1"/>
    <col min="11524" max="11541" width="0" style="101" hidden="1" customWidth="1"/>
    <col min="11542" max="11543" width="11.7109375" style="101" customWidth="1"/>
    <col min="11544" max="11545" width="0" style="101" hidden="1" customWidth="1"/>
    <col min="11546" max="11547" width="11.7109375" style="101" customWidth="1"/>
    <col min="11548" max="11553" width="0" style="101" hidden="1" customWidth="1"/>
    <col min="11554" max="11555" width="11.7109375" style="101" customWidth="1"/>
    <col min="11556" max="11571" width="0" style="101" hidden="1" customWidth="1"/>
    <col min="11572" max="11573" width="11.7109375" style="101" customWidth="1"/>
    <col min="11574" max="11581" width="0" style="101" hidden="1" customWidth="1"/>
    <col min="11582" max="11583" width="11.7109375" style="101" customWidth="1"/>
    <col min="11584" max="11589" width="0" style="101" hidden="1" customWidth="1"/>
    <col min="11590" max="11591" width="11.7109375" style="101" customWidth="1"/>
    <col min="11592" max="11603" width="0" style="101" hidden="1" customWidth="1"/>
    <col min="11604" max="11605" width="11.7109375" style="101" customWidth="1"/>
    <col min="11606" max="11611" width="0" style="101" hidden="1" customWidth="1"/>
    <col min="11612" max="11613" width="11.7109375" style="101" customWidth="1"/>
    <col min="11614" max="11619" width="0" style="101" hidden="1" customWidth="1"/>
    <col min="11620" max="11621" width="11.7109375" style="101" customWidth="1"/>
    <col min="11622" max="11629" width="0" style="101" hidden="1" customWidth="1"/>
    <col min="11630" max="11631" width="11.7109375" style="101" customWidth="1"/>
    <col min="11632" max="11639" width="0" style="101" hidden="1" customWidth="1"/>
    <col min="11640" max="11641" width="11.7109375" style="101" customWidth="1"/>
    <col min="11642" max="11647" width="0" style="101" hidden="1" customWidth="1"/>
    <col min="11648" max="11657" width="11.7109375" style="101" customWidth="1"/>
    <col min="11658" max="11658" width="6" style="101" customWidth="1"/>
    <col min="11659" max="11776" width="11.7109375" style="101"/>
    <col min="11777" max="11777" width="24" style="101" customWidth="1"/>
    <col min="11778" max="11779" width="11.7109375" style="101" customWidth="1"/>
    <col min="11780" max="11797" width="0" style="101" hidden="1" customWidth="1"/>
    <col min="11798" max="11799" width="11.7109375" style="101" customWidth="1"/>
    <col min="11800" max="11801" width="0" style="101" hidden="1" customWidth="1"/>
    <col min="11802" max="11803" width="11.7109375" style="101" customWidth="1"/>
    <col min="11804" max="11809" width="0" style="101" hidden="1" customWidth="1"/>
    <col min="11810" max="11811" width="11.7109375" style="101" customWidth="1"/>
    <col min="11812" max="11827" width="0" style="101" hidden="1" customWidth="1"/>
    <col min="11828" max="11829" width="11.7109375" style="101" customWidth="1"/>
    <col min="11830" max="11837" width="0" style="101" hidden="1" customWidth="1"/>
    <col min="11838" max="11839" width="11.7109375" style="101" customWidth="1"/>
    <col min="11840" max="11845" width="0" style="101" hidden="1" customWidth="1"/>
    <col min="11846" max="11847" width="11.7109375" style="101" customWidth="1"/>
    <col min="11848" max="11859" width="0" style="101" hidden="1" customWidth="1"/>
    <col min="11860" max="11861" width="11.7109375" style="101" customWidth="1"/>
    <col min="11862" max="11867" width="0" style="101" hidden="1" customWidth="1"/>
    <col min="11868" max="11869" width="11.7109375" style="101" customWidth="1"/>
    <col min="11870" max="11875" width="0" style="101" hidden="1" customWidth="1"/>
    <col min="11876" max="11877" width="11.7109375" style="101" customWidth="1"/>
    <col min="11878" max="11885" width="0" style="101" hidden="1" customWidth="1"/>
    <col min="11886" max="11887" width="11.7109375" style="101" customWidth="1"/>
    <col min="11888" max="11895" width="0" style="101" hidden="1" customWidth="1"/>
    <col min="11896" max="11897" width="11.7109375" style="101" customWidth="1"/>
    <col min="11898" max="11903" width="0" style="101" hidden="1" customWidth="1"/>
    <col min="11904" max="11913" width="11.7109375" style="101" customWidth="1"/>
    <col min="11914" max="11914" width="6" style="101" customWidth="1"/>
    <col min="11915" max="12032" width="11.7109375" style="101"/>
    <col min="12033" max="12033" width="24" style="101" customWidth="1"/>
    <col min="12034" max="12035" width="11.7109375" style="101" customWidth="1"/>
    <col min="12036" max="12053" width="0" style="101" hidden="1" customWidth="1"/>
    <col min="12054" max="12055" width="11.7109375" style="101" customWidth="1"/>
    <col min="12056" max="12057" width="0" style="101" hidden="1" customWidth="1"/>
    <col min="12058" max="12059" width="11.7109375" style="101" customWidth="1"/>
    <col min="12060" max="12065" width="0" style="101" hidden="1" customWidth="1"/>
    <col min="12066" max="12067" width="11.7109375" style="101" customWidth="1"/>
    <col min="12068" max="12083" width="0" style="101" hidden="1" customWidth="1"/>
    <col min="12084" max="12085" width="11.7109375" style="101" customWidth="1"/>
    <col min="12086" max="12093" width="0" style="101" hidden="1" customWidth="1"/>
    <col min="12094" max="12095" width="11.7109375" style="101" customWidth="1"/>
    <col min="12096" max="12101" width="0" style="101" hidden="1" customWidth="1"/>
    <col min="12102" max="12103" width="11.7109375" style="101" customWidth="1"/>
    <col min="12104" max="12115" width="0" style="101" hidden="1" customWidth="1"/>
    <col min="12116" max="12117" width="11.7109375" style="101" customWidth="1"/>
    <col min="12118" max="12123" width="0" style="101" hidden="1" customWidth="1"/>
    <col min="12124" max="12125" width="11.7109375" style="101" customWidth="1"/>
    <col min="12126" max="12131" width="0" style="101" hidden="1" customWidth="1"/>
    <col min="12132" max="12133" width="11.7109375" style="101" customWidth="1"/>
    <col min="12134" max="12141" width="0" style="101" hidden="1" customWidth="1"/>
    <col min="12142" max="12143" width="11.7109375" style="101" customWidth="1"/>
    <col min="12144" max="12151" width="0" style="101" hidden="1" customWidth="1"/>
    <col min="12152" max="12153" width="11.7109375" style="101" customWidth="1"/>
    <col min="12154" max="12159" width="0" style="101" hidden="1" customWidth="1"/>
    <col min="12160" max="12169" width="11.7109375" style="101" customWidth="1"/>
    <col min="12170" max="12170" width="6" style="101" customWidth="1"/>
    <col min="12171" max="12288" width="11.7109375" style="101"/>
    <col min="12289" max="12289" width="24" style="101" customWidth="1"/>
    <col min="12290" max="12291" width="11.7109375" style="101" customWidth="1"/>
    <col min="12292" max="12309" width="0" style="101" hidden="1" customWidth="1"/>
    <col min="12310" max="12311" width="11.7109375" style="101" customWidth="1"/>
    <col min="12312" max="12313" width="0" style="101" hidden="1" customWidth="1"/>
    <col min="12314" max="12315" width="11.7109375" style="101" customWidth="1"/>
    <col min="12316" max="12321" width="0" style="101" hidden="1" customWidth="1"/>
    <col min="12322" max="12323" width="11.7109375" style="101" customWidth="1"/>
    <col min="12324" max="12339" width="0" style="101" hidden="1" customWidth="1"/>
    <col min="12340" max="12341" width="11.7109375" style="101" customWidth="1"/>
    <col min="12342" max="12349" width="0" style="101" hidden="1" customWidth="1"/>
    <col min="12350" max="12351" width="11.7109375" style="101" customWidth="1"/>
    <col min="12352" max="12357" width="0" style="101" hidden="1" customWidth="1"/>
    <col min="12358" max="12359" width="11.7109375" style="101" customWidth="1"/>
    <col min="12360" max="12371" width="0" style="101" hidden="1" customWidth="1"/>
    <col min="12372" max="12373" width="11.7109375" style="101" customWidth="1"/>
    <col min="12374" max="12379" width="0" style="101" hidden="1" customWidth="1"/>
    <col min="12380" max="12381" width="11.7109375" style="101" customWidth="1"/>
    <col min="12382" max="12387" width="0" style="101" hidden="1" customWidth="1"/>
    <col min="12388" max="12389" width="11.7109375" style="101" customWidth="1"/>
    <col min="12390" max="12397" width="0" style="101" hidden="1" customWidth="1"/>
    <col min="12398" max="12399" width="11.7109375" style="101" customWidth="1"/>
    <col min="12400" max="12407" width="0" style="101" hidden="1" customWidth="1"/>
    <col min="12408" max="12409" width="11.7109375" style="101" customWidth="1"/>
    <col min="12410" max="12415" width="0" style="101" hidden="1" customWidth="1"/>
    <col min="12416" max="12425" width="11.7109375" style="101" customWidth="1"/>
    <col min="12426" max="12426" width="6" style="101" customWidth="1"/>
    <col min="12427" max="12544" width="11.7109375" style="101"/>
    <col min="12545" max="12545" width="24" style="101" customWidth="1"/>
    <col min="12546" max="12547" width="11.7109375" style="101" customWidth="1"/>
    <col min="12548" max="12565" width="0" style="101" hidden="1" customWidth="1"/>
    <col min="12566" max="12567" width="11.7109375" style="101" customWidth="1"/>
    <col min="12568" max="12569" width="0" style="101" hidden="1" customWidth="1"/>
    <col min="12570" max="12571" width="11.7109375" style="101" customWidth="1"/>
    <col min="12572" max="12577" width="0" style="101" hidden="1" customWidth="1"/>
    <col min="12578" max="12579" width="11.7109375" style="101" customWidth="1"/>
    <col min="12580" max="12595" width="0" style="101" hidden="1" customWidth="1"/>
    <col min="12596" max="12597" width="11.7109375" style="101" customWidth="1"/>
    <col min="12598" max="12605" width="0" style="101" hidden="1" customWidth="1"/>
    <col min="12606" max="12607" width="11.7109375" style="101" customWidth="1"/>
    <col min="12608" max="12613" width="0" style="101" hidden="1" customWidth="1"/>
    <col min="12614" max="12615" width="11.7109375" style="101" customWidth="1"/>
    <col min="12616" max="12627" width="0" style="101" hidden="1" customWidth="1"/>
    <col min="12628" max="12629" width="11.7109375" style="101" customWidth="1"/>
    <col min="12630" max="12635" width="0" style="101" hidden="1" customWidth="1"/>
    <col min="12636" max="12637" width="11.7109375" style="101" customWidth="1"/>
    <col min="12638" max="12643" width="0" style="101" hidden="1" customWidth="1"/>
    <col min="12644" max="12645" width="11.7109375" style="101" customWidth="1"/>
    <col min="12646" max="12653" width="0" style="101" hidden="1" customWidth="1"/>
    <col min="12654" max="12655" width="11.7109375" style="101" customWidth="1"/>
    <col min="12656" max="12663" width="0" style="101" hidden="1" customWidth="1"/>
    <col min="12664" max="12665" width="11.7109375" style="101" customWidth="1"/>
    <col min="12666" max="12671" width="0" style="101" hidden="1" customWidth="1"/>
    <col min="12672" max="12681" width="11.7109375" style="101" customWidth="1"/>
    <col min="12682" max="12682" width="6" style="101" customWidth="1"/>
    <col min="12683" max="12800" width="11.7109375" style="101"/>
    <col min="12801" max="12801" width="24" style="101" customWidth="1"/>
    <col min="12802" max="12803" width="11.7109375" style="101" customWidth="1"/>
    <col min="12804" max="12821" width="0" style="101" hidden="1" customWidth="1"/>
    <col min="12822" max="12823" width="11.7109375" style="101" customWidth="1"/>
    <col min="12824" max="12825" width="0" style="101" hidden="1" customWidth="1"/>
    <col min="12826" max="12827" width="11.7109375" style="101" customWidth="1"/>
    <col min="12828" max="12833" width="0" style="101" hidden="1" customWidth="1"/>
    <col min="12834" max="12835" width="11.7109375" style="101" customWidth="1"/>
    <col min="12836" max="12851" width="0" style="101" hidden="1" customWidth="1"/>
    <col min="12852" max="12853" width="11.7109375" style="101" customWidth="1"/>
    <col min="12854" max="12861" width="0" style="101" hidden="1" customWidth="1"/>
    <col min="12862" max="12863" width="11.7109375" style="101" customWidth="1"/>
    <col min="12864" max="12869" width="0" style="101" hidden="1" customWidth="1"/>
    <col min="12870" max="12871" width="11.7109375" style="101" customWidth="1"/>
    <col min="12872" max="12883" width="0" style="101" hidden="1" customWidth="1"/>
    <col min="12884" max="12885" width="11.7109375" style="101" customWidth="1"/>
    <col min="12886" max="12891" width="0" style="101" hidden="1" customWidth="1"/>
    <col min="12892" max="12893" width="11.7109375" style="101" customWidth="1"/>
    <col min="12894" max="12899" width="0" style="101" hidden="1" customWidth="1"/>
    <col min="12900" max="12901" width="11.7109375" style="101" customWidth="1"/>
    <col min="12902" max="12909" width="0" style="101" hidden="1" customWidth="1"/>
    <col min="12910" max="12911" width="11.7109375" style="101" customWidth="1"/>
    <col min="12912" max="12919" width="0" style="101" hidden="1" customWidth="1"/>
    <col min="12920" max="12921" width="11.7109375" style="101" customWidth="1"/>
    <col min="12922" max="12927" width="0" style="101" hidden="1" customWidth="1"/>
    <col min="12928" max="12937" width="11.7109375" style="101" customWidth="1"/>
    <col min="12938" max="12938" width="6" style="101" customWidth="1"/>
    <col min="12939" max="13056" width="11.7109375" style="101"/>
    <col min="13057" max="13057" width="24" style="101" customWidth="1"/>
    <col min="13058" max="13059" width="11.7109375" style="101" customWidth="1"/>
    <col min="13060" max="13077" width="0" style="101" hidden="1" customWidth="1"/>
    <col min="13078" max="13079" width="11.7109375" style="101" customWidth="1"/>
    <col min="13080" max="13081" width="0" style="101" hidden="1" customWidth="1"/>
    <col min="13082" max="13083" width="11.7109375" style="101" customWidth="1"/>
    <col min="13084" max="13089" width="0" style="101" hidden="1" customWidth="1"/>
    <col min="13090" max="13091" width="11.7109375" style="101" customWidth="1"/>
    <col min="13092" max="13107" width="0" style="101" hidden="1" customWidth="1"/>
    <col min="13108" max="13109" width="11.7109375" style="101" customWidth="1"/>
    <col min="13110" max="13117" width="0" style="101" hidden="1" customWidth="1"/>
    <col min="13118" max="13119" width="11.7109375" style="101" customWidth="1"/>
    <col min="13120" max="13125" width="0" style="101" hidden="1" customWidth="1"/>
    <col min="13126" max="13127" width="11.7109375" style="101" customWidth="1"/>
    <col min="13128" max="13139" width="0" style="101" hidden="1" customWidth="1"/>
    <col min="13140" max="13141" width="11.7109375" style="101" customWidth="1"/>
    <col min="13142" max="13147" width="0" style="101" hidden="1" customWidth="1"/>
    <col min="13148" max="13149" width="11.7109375" style="101" customWidth="1"/>
    <col min="13150" max="13155" width="0" style="101" hidden="1" customWidth="1"/>
    <col min="13156" max="13157" width="11.7109375" style="101" customWidth="1"/>
    <col min="13158" max="13165" width="0" style="101" hidden="1" customWidth="1"/>
    <col min="13166" max="13167" width="11.7109375" style="101" customWidth="1"/>
    <col min="13168" max="13175" width="0" style="101" hidden="1" customWidth="1"/>
    <col min="13176" max="13177" width="11.7109375" style="101" customWidth="1"/>
    <col min="13178" max="13183" width="0" style="101" hidden="1" customWidth="1"/>
    <col min="13184" max="13193" width="11.7109375" style="101" customWidth="1"/>
    <col min="13194" max="13194" width="6" style="101" customWidth="1"/>
    <col min="13195" max="13312" width="11.7109375" style="101"/>
    <col min="13313" max="13313" width="24" style="101" customWidth="1"/>
    <col min="13314" max="13315" width="11.7109375" style="101" customWidth="1"/>
    <col min="13316" max="13333" width="0" style="101" hidden="1" customWidth="1"/>
    <col min="13334" max="13335" width="11.7109375" style="101" customWidth="1"/>
    <col min="13336" max="13337" width="0" style="101" hidden="1" customWidth="1"/>
    <col min="13338" max="13339" width="11.7109375" style="101" customWidth="1"/>
    <col min="13340" max="13345" width="0" style="101" hidden="1" customWidth="1"/>
    <col min="13346" max="13347" width="11.7109375" style="101" customWidth="1"/>
    <col min="13348" max="13363" width="0" style="101" hidden="1" customWidth="1"/>
    <col min="13364" max="13365" width="11.7109375" style="101" customWidth="1"/>
    <col min="13366" max="13373" width="0" style="101" hidden="1" customWidth="1"/>
    <col min="13374" max="13375" width="11.7109375" style="101" customWidth="1"/>
    <col min="13376" max="13381" width="0" style="101" hidden="1" customWidth="1"/>
    <col min="13382" max="13383" width="11.7109375" style="101" customWidth="1"/>
    <col min="13384" max="13395" width="0" style="101" hidden="1" customWidth="1"/>
    <col min="13396" max="13397" width="11.7109375" style="101" customWidth="1"/>
    <col min="13398" max="13403" width="0" style="101" hidden="1" customWidth="1"/>
    <col min="13404" max="13405" width="11.7109375" style="101" customWidth="1"/>
    <col min="13406" max="13411" width="0" style="101" hidden="1" customWidth="1"/>
    <col min="13412" max="13413" width="11.7109375" style="101" customWidth="1"/>
    <col min="13414" max="13421" width="0" style="101" hidden="1" customWidth="1"/>
    <col min="13422" max="13423" width="11.7109375" style="101" customWidth="1"/>
    <col min="13424" max="13431" width="0" style="101" hidden="1" customWidth="1"/>
    <col min="13432" max="13433" width="11.7109375" style="101" customWidth="1"/>
    <col min="13434" max="13439" width="0" style="101" hidden="1" customWidth="1"/>
    <col min="13440" max="13449" width="11.7109375" style="101" customWidth="1"/>
    <col min="13450" max="13450" width="6" style="101" customWidth="1"/>
    <col min="13451" max="13568" width="11.7109375" style="101"/>
    <col min="13569" max="13569" width="24" style="101" customWidth="1"/>
    <col min="13570" max="13571" width="11.7109375" style="101" customWidth="1"/>
    <col min="13572" max="13589" width="0" style="101" hidden="1" customWidth="1"/>
    <col min="13590" max="13591" width="11.7109375" style="101" customWidth="1"/>
    <col min="13592" max="13593" width="0" style="101" hidden="1" customWidth="1"/>
    <col min="13594" max="13595" width="11.7109375" style="101" customWidth="1"/>
    <col min="13596" max="13601" width="0" style="101" hidden="1" customWidth="1"/>
    <col min="13602" max="13603" width="11.7109375" style="101" customWidth="1"/>
    <col min="13604" max="13619" width="0" style="101" hidden="1" customWidth="1"/>
    <col min="13620" max="13621" width="11.7109375" style="101" customWidth="1"/>
    <col min="13622" max="13629" width="0" style="101" hidden="1" customWidth="1"/>
    <col min="13630" max="13631" width="11.7109375" style="101" customWidth="1"/>
    <col min="13632" max="13637" width="0" style="101" hidden="1" customWidth="1"/>
    <col min="13638" max="13639" width="11.7109375" style="101" customWidth="1"/>
    <col min="13640" max="13651" width="0" style="101" hidden="1" customWidth="1"/>
    <col min="13652" max="13653" width="11.7109375" style="101" customWidth="1"/>
    <col min="13654" max="13659" width="0" style="101" hidden="1" customWidth="1"/>
    <col min="13660" max="13661" width="11.7109375" style="101" customWidth="1"/>
    <col min="13662" max="13667" width="0" style="101" hidden="1" customWidth="1"/>
    <col min="13668" max="13669" width="11.7109375" style="101" customWidth="1"/>
    <col min="13670" max="13677" width="0" style="101" hidden="1" customWidth="1"/>
    <col min="13678" max="13679" width="11.7109375" style="101" customWidth="1"/>
    <col min="13680" max="13687" width="0" style="101" hidden="1" customWidth="1"/>
    <col min="13688" max="13689" width="11.7109375" style="101" customWidth="1"/>
    <col min="13690" max="13695" width="0" style="101" hidden="1" customWidth="1"/>
    <col min="13696" max="13705" width="11.7109375" style="101" customWidth="1"/>
    <col min="13706" max="13706" width="6" style="101" customWidth="1"/>
    <col min="13707" max="13824" width="11.7109375" style="101"/>
    <col min="13825" max="13825" width="24" style="101" customWidth="1"/>
    <col min="13826" max="13827" width="11.7109375" style="101" customWidth="1"/>
    <col min="13828" max="13845" width="0" style="101" hidden="1" customWidth="1"/>
    <col min="13846" max="13847" width="11.7109375" style="101" customWidth="1"/>
    <col min="13848" max="13849" width="0" style="101" hidden="1" customWidth="1"/>
    <col min="13850" max="13851" width="11.7109375" style="101" customWidth="1"/>
    <col min="13852" max="13857" width="0" style="101" hidden="1" customWidth="1"/>
    <col min="13858" max="13859" width="11.7109375" style="101" customWidth="1"/>
    <col min="13860" max="13875" width="0" style="101" hidden="1" customWidth="1"/>
    <col min="13876" max="13877" width="11.7109375" style="101" customWidth="1"/>
    <col min="13878" max="13885" width="0" style="101" hidden="1" customWidth="1"/>
    <col min="13886" max="13887" width="11.7109375" style="101" customWidth="1"/>
    <col min="13888" max="13893" width="0" style="101" hidden="1" customWidth="1"/>
    <col min="13894" max="13895" width="11.7109375" style="101" customWidth="1"/>
    <col min="13896" max="13907" width="0" style="101" hidden="1" customWidth="1"/>
    <col min="13908" max="13909" width="11.7109375" style="101" customWidth="1"/>
    <col min="13910" max="13915" width="0" style="101" hidden="1" customWidth="1"/>
    <col min="13916" max="13917" width="11.7109375" style="101" customWidth="1"/>
    <col min="13918" max="13923" width="0" style="101" hidden="1" customWidth="1"/>
    <col min="13924" max="13925" width="11.7109375" style="101" customWidth="1"/>
    <col min="13926" max="13933" width="0" style="101" hidden="1" customWidth="1"/>
    <col min="13934" max="13935" width="11.7109375" style="101" customWidth="1"/>
    <col min="13936" max="13943" width="0" style="101" hidden="1" customWidth="1"/>
    <col min="13944" max="13945" width="11.7109375" style="101" customWidth="1"/>
    <col min="13946" max="13951" width="0" style="101" hidden="1" customWidth="1"/>
    <col min="13952" max="13961" width="11.7109375" style="101" customWidth="1"/>
    <col min="13962" max="13962" width="6" style="101" customWidth="1"/>
    <col min="13963" max="14080" width="11.7109375" style="101"/>
    <col min="14081" max="14081" width="24" style="101" customWidth="1"/>
    <col min="14082" max="14083" width="11.7109375" style="101" customWidth="1"/>
    <col min="14084" max="14101" width="0" style="101" hidden="1" customWidth="1"/>
    <col min="14102" max="14103" width="11.7109375" style="101" customWidth="1"/>
    <col min="14104" max="14105" width="0" style="101" hidden="1" customWidth="1"/>
    <col min="14106" max="14107" width="11.7109375" style="101" customWidth="1"/>
    <col min="14108" max="14113" width="0" style="101" hidden="1" customWidth="1"/>
    <col min="14114" max="14115" width="11.7109375" style="101" customWidth="1"/>
    <col min="14116" max="14131" width="0" style="101" hidden="1" customWidth="1"/>
    <col min="14132" max="14133" width="11.7109375" style="101" customWidth="1"/>
    <col min="14134" max="14141" width="0" style="101" hidden="1" customWidth="1"/>
    <col min="14142" max="14143" width="11.7109375" style="101" customWidth="1"/>
    <col min="14144" max="14149" width="0" style="101" hidden="1" customWidth="1"/>
    <col min="14150" max="14151" width="11.7109375" style="101" customWidth="1"/>
    <col min="14152" max="14163" width="0" style="101" hidden="1" customWidth="1"/>
    <col min="14164" max="14165" width="11.7109375" style="101" customWidth="1"/>
    <col min="14166" max="14171" width="0" style="101" hidden="1" customWidth="1"/>
    <col min="14172" max="14173" width="11.7109375" style="101" customWidth="1"/>
    <col min="14174" max="14179" width="0" style="101" hidden="1" customWidth="1"/>
    <col min="14180" max="14181" width="11.7109375" style="101" customWidth="1"/>
    <col min="14182" max="14189" width="0" style="101" hidden="1" customWidth="1"/>
    <col min="14190" max="14191" width="11.7109375" style="101" customWidth="1"/>
    <col min="14192" max="14199" width="0" style="101" hidden="1" customWidth="1"/>
    <col min="14200" max="14201" width="11.7109375" style="101" customWidth="1"/>
    <col min="14202" max="14207" width="0" style="101" hidden="1" customWidth="1"/>
    <col min="14208" max="14217" width="11.7109375" style="101" customWidth="1"/>
    <col min="14218" max="14218" width="6" style="101" customWidth="1"/>
    <col min="14219" max="14336" width="11.7109375" style="101"/>
    <col min="14337" max="14337" width="24" style="101" customWidth="1"/>
    <col min="14338" max="14339" width="11.7109375" style="101" customWidth="1"/>
    <col min="14340" max="14357" width="0" style="101" hidden="1" customWidth="1"/>
    <col min="14358" max="14359" width="11.7109375" style="101" customWidth="1"/>
    <col min="14360" max="14361" width="0" style="101" hidden="1" customWidth="1"/>
    <col min="14362" max="14363" width="11.7109375" style="101" customWidth="1"/>
    <col min="14364" max="14369" width="0" style="101" hidden="1" customWidth="1"/>
    <col min="14370" max="14371" width="11.7109375" style="101" customWidth="1"/>
    <col min="14372" max="14387" width="0" style="101" hidden="1" customWidth="1"/>
    <col min="14388" max="14389" width="11.7109375" style="101" customWidth="1"/>
    <col min="14390" max="14397" width="0" style="101" hidden="1" customWidth="1"/>
    <col min="14398" max="14399" width="11.7109375" style="101" customWidth="1"/>
    <col min="14400" max="14405" width="0" style="101" hidden="1" customWidth="1"/>
    <col min="14406" max="14407" width="11.7109375" style="101" customWidth="1"/>
    <col min="14408" max="14419" width="0" style="101" hidden="1" customWidth="1"/>
    <col min="14420" max="14421" width="11.7109375" style="101" customWidth="1"/>
    <col min="14422" max="14427" width="0" style="101" hidden="1" customWidth="1"/>
    <col min="14428" max="14429" width="11.7109375" style="101" customWidth="1"/>
    <col min="14430" max="14435" width="0" style="101" hidden="1" customWidth="1"/>
    <col min="14436" max="14437" width="11.7109375" style="101" customWidth="1"/>
    <col min="14438" max="14445" width="0" style="101" hidden="1" customWidth="1"/>
    <col min="14446" max="14447" width="11.7109375" style="101" customWidth="1"/>
    <col min="14448" max="14455" width="0" style="101" hidden="1" customWidth="1"/>
    <col min="14456" max="14457" width="11.7109375" style="101" customWidth="1"/>
    <col min="14458" max="14463" width="0" style="101" hidden="1" customWidth="1"/>
    <col min="14464" max="14473" width="11.7109375" style="101" customWidth="1"/>
    <col min="14474" max="14474" width="6" style="101" customWidth="1"/>
    <col min="14475" max="14592" width="11.7109375" style="101"/>
    <col min="14593" max="14593" width="24" style="101" customWidth="1"/>
    <col min="14594" max="14595" width="11.7109375" style="101" customWidth="1"/>
    <col min="14596" max="14613" width="0" style="101" hidden="1" customWidth="1"/>
    <col min="14614" max="14615" width="11.7109375" style="101" customWidth="1"/>
    <col min="14616" max="14617" width="0" style="101" hidden="1" customWidth="1"/>
    <col min="14618" max="14619" width="11.7109375" style="101" customWidth="1"/>
    <col min="14620" max="14625" width="0" style="101" hidden="1" customWidth="1"/>
    <col min="14626" max="14627" width="11.7109375" style="101" customWidth="1"/>
    <col min="14628" max="14643" width="0" style="101" hidden="1" customWidth="1"/>
    <col min="14644" max="14645" width="11.7109375" style="101" customWidth="1"/>
    <col min="14646" max="14653" width="0" style="101" hidden="1" customWidth="1"/>
    <col min="14654" max="14655" width="11.7109375" style="101" customWidth="1"/>
    <col min="14656" max="14661" width="0" style="101" hidden="1" customWidth="1"/>
    <col min="14662" max="14663" width="11.7109375" style="101" customWidth="1"/>
    <col min="14664" max="14675" width="0" style="101" hidden="1" customWidth="1"/>
    <col min="14676" max="14677" width="11.7109375" style="101" customWidth="1"/>
    <col min="14678" max="14683" width="0" style="101" hidden="1" customWidth="1"/>
    <col min="14684" max="14685" width="11.7109375" style="101" customWidth="1"/>
    <col min="14686" max="14691" width="0" style="101" hidden="1" customWidth="1"/>
    <col min="14692" max="14693" width="11.7109375" style="101" customWidth="1"/>
    <col min="14694" max="14701" width="0" style="101" hidden="1" customWidth="1"/>
    <col min="14702" max="14703" width="11.7109375" style="101" customWidth="1"/>
    <col min="14704" max="14711" width="0" style="101" hidden="1" customWidth="1"/>
    <col min="14712" max="14713" width="11.7109375" style="101" customWidth="1"/>
    <col min="14714" max="14719" width="0" style="101" hidden="1" customWidth="1"/>
    <col min="14720" max="14729" width="11.7109375" style="101" customWidth="1"/>
    <col min="14730" max="14730" width="6" style="101" customWidth="1"/>
    <col min="14731" max="14848" width="11.7109375" style="101"/>
    <col min="14849" max="14849" width="24" style="101" customWidth="1"/>
    <col min="14850" max="14851" width="11.7109375" style="101" customWidth="1"/>
    <col min="14852" max="14869" width="0" style="101" hidden="1" customWidth="1"/>
    <col min="14870" max="14871" width="11.7109375" style="101" customWidth="1"/>
    <col min="14872" max="14873" width="0" style="101" hidden="1" customWidth="1"/>
    <col min="14874" max="14875" width="11.7109375" style="101" customWidth="1"/>
    <col min="14876" max="14881" width="0" style="101" hidden="1" customWidth="1"/>
    <col min="14882" max="14883" width="11.7109375" style="101" customWidth="1"/>
    <col min="14884" max="14899" width="0" style="101" hidden="1" customWidth="1"/>
    <col min="14900" max="14901" width="11.7109375" style="101" customWidth="1"/>
    <col min="14902" max="14909" width="0" style="101" hidden="1" customWidth="1"/>
    <col min="14910" max="14911" width="11.7109375" style="101" customWidth="1"/>
    <col min="14912" max="14917" width="0" style="101" hidden="1" customWidth="1"/>
    <col min="14918" max="14919" width="11.7109375" style="101" customWidth="1"/>
    <col min="14920" max="14931" width="0" style="101" hidden="1" customWidth="1"/>
    <col min="14932" max="14933" width="11.7109375" style="101" customWidth="1"/>
    <col min="14934" max="14939" width="0" style="101" hidden="1" customWidth="1"/>
    <col min="14940" max="14941" width="11.7109375" style="101" customWidth="1"/>
    <col min="14942" max="14947" width="0" style="101" hidden="1" customWidth="1"/>
    <col min="14948" max="14949" width="11.7109375" style="101" customWidth="1"/>
    <col min="14950" max="14957" width="0" style="101" hidden="1" customWidth="1"/>
    <col min="14958" max="14959" width="11.7109375" style="101" customWidth="1"/>
    <col min="14960" max="14967" width="0" style="101" hidden="1" customWidth="1"/>
    <col min="14968" max="14969" width="11.7109375" style="101" customWidth="1"/>
    <col min="14970" max="14975" width="0" style="101" hidden="1" customWidth="1"/>
    <col min="14976" max="14985" width="11.7109375" style="101" customWidth="1"/>
    <col min="14986" max="14986" width="6" style="101" customWidth="1"/>
    <col min="14987" max="15104" width="11.7109375" style="101"/>
    <col min="15105" max="15105" width="24" style="101" customWidth="1"/>
    <col min="15106" max="15107" width="11.7109375" style="101" customWidth="1"/>
    <col min="15108" max="15125" width="0" style="101" hidden="1" customWidth="1"/>
    <col min="15126" max="15127" width="11.7109375" style="101" customWidth="1"/>
    <col min="15128" max="15129" width="0" style="101" hidden="1" customWidth="1"/>
    <col min="15130" max="15131" width="11.7109375" style="101" customWidth="1"/>
    <col min="15132" max="15137" width="0" style="101" hidden="1" customWidth="1"/>
    <col min="15138" max="15139" width="11.7109375" style="101" customWidth="1"/>
    <col min="15140" max="15155" width="0" style="101" hidden="1" customWidth="1"/>
    <col min="15156" max="15157" width="11.7109375" style="101" customWidth="1"/>
    <col min="15158" max="15165" width="0" style="101" hidden="1" customWidth="1"/>
    <col min="15166" max="15167" width="11.7109375" style="101" customWidth="1"/>
    <col min="15168" max="15173" width="0" style="101" hidden="1" customWidth="1"/>
    <col min="15174" max="15175" width="11.7109375" style="101" customWidth="1"/>
    <col min="15176" max="15187" width="0" style="101" hidden="1" customWidth="1"/>
    <col min="15188" max="15189" width="11.7109375" style="101" customWidth="1"/>
    <col min="15190" max="15195" width="0" style="101" hidden="1" customWidth="1"/>
    <col min="15196" max="15197" width="11.7109375" style="101" customWidth="1"/>
    <col min="15198" max="15203" width="0" style="101" hidden="1" customWidth="1"/>
    <col min="15204" max="15205" width="11.7109375" style="101" customWidth="1"/>
    <col min="15206" max="15213" width="0" style="101" hidden="1" customWidth="1"/>
    <col min="15214" max="15215" width="11.7109375" style="101" customWidth="1"/>
    <col min="15216" max="15223" width="0" style="101" hidden="1" customWidth="1"/>
    <col min="15224" max="15225" width="11.7109375" style="101" customWidth="1"/>
    <col min="15226" max="15231" width="0" style="101" hidden="1" customWidth="1"/>
    <col min="15232" max="15241" width="11.7109375" style="101" customWidth="1"/>
    <col min="15242" max="15242" width="6" style="101" customWidth="1"/>
    <col min="15243" max="15360" width="11.7109375" style="101"/>
    <col min="15361" max="15361" width="24" style="101" customWidth="1"/>
    <col min="15362" max="15363" width="11.7109375" style="101" customWidth="1"/>
    <col min="15364" max="15381" width="0" style="101" hidden="1" customWidth="1"/>
    <col min="15382" max="15383" width="11.7109375" style="101" customWidth="1"/>
    <col min="15384" max="15385" width="0" style="101" hidden="1" customWidth="1"/>
    <col min="15386" max="15387" width="11.7109375" style="101" customWidth="1"/>
    <col min="15388" max="15393" width="0" style="101" hidden="1" customWidth="1"/>
    <col min="15394" max="15395" width="11.7109375" style="101" customWidth="1"/>
    <col min="15396" max="15411" width="0" style="101" hidden="1" customWidth="1"/>
    <col min="15412" max="15413" width="11.7109375" style="101" customWidth="1"/>
    <col min="15414" max="15421" width="0" style="101" hidden="1" customWidth="1"/>
    <col min="15422" max="15423" width="11.7109375" style="101" customWidth="1"/>
    <col min="15424" max="15429" width="0" style="101" hidden="1" customWidth="1"/>
    <col min="15430" max="15431" width="11.7109375" style="101" customWidth="1"/>
    <col min="15432" max="15443" width="0" style="101" hidden="1" customWidth="1"/>
    <col min="15444" max="15445" width="11.7109375" style="101" customWidth="1"/>
    <col min="15446" max="15451" width="0" style="101" hidden="1" customWidth="1"/>
    <col min="15452" max="15453" width="11.7109375" style="101" customWidth="1"/>
    <col min="15454" max="15459" width="0" style="101" hidden="1" customWidth="1"/>
    <col min="15460" max="15461" width="11.7109375" style="101" customWidth="1"/>
    <col min="15462" max="15469" width="0" style="101" hidden="1" customWidth="1"/>
    <col min="15470" max="15471" width="11.7109375" style="101" customWidth="1"/>
    <col min="15472" max="15479" width="0" style="101" hidden="1" customWidth="1"/>
    <col min="15480" max="15481" width="11.7109375" style="101" customWidth="1"/>
    <col min="15482" max="15487" width="0" style="101" hidden="1" customWidth="1"/>
    <col min="15488" max="15497" width="11.7109375" style="101" customWidth="1"/>
    <col min="15498" max="15498" width="6" style="101" customWidth="1"/>
    <col min="15499" max="15616" width="11.7109375" style="101"/>
    <col min="15617" max="15617" width="24" style="101" customWidth="1"/>
    <col min="15618" max="15619" width="11.7109375" style="101" customWidth="1"/>
    <col min="15620" max="15637" width="0" style="101" hidden="1" customWidth="1"/>
    <col min="15638" max="15639" width="11.7109375" style="101" customWidth="1"/>
    <col min="15640" max="15641" width="0" style="101" hidden="1" customWidth="1"/>
    <col min="15642" max="15643" width="11.7109375" style="101" customWidth="1"/>
    <col min="15644" max="15649" width="0" style="101" hidden="1" customWidth="1"/>
    <col min="15650" max="15651" width="11.7109375" style="101" customWidth="1"/>
    <col min="15652" max="15667" width="0" style="101" hidden="1" customWidth="1"/>
    <col min="15668" max="15669" width="11.7109375" style="101" customWidth="1"/>
    <col min="15670" max="15677" width="0" style="101" hidden="1" customWidth="1"/>
    <col min="15678" max="15679" width="11.7109375" style="101" customWidth="1"/>
    <col min="15680" max="15685" width="0" style="101" hidden="1" customWidth="1"/>
    <col min="15686" max="15687" width="11.7109375" style="101" customWidth="1"/>
    <col min="15688" max="15699" width="0" style="101" hidden="1" customWidth="1"/>
    <col min="15700" max="15701" width="11.7109375" style="101" customWidth="1"/>
    <col min="15702" max="15707" width="0" style="101" hidden="1" customWidth="1"/>
    <col min="15708" max="15709" width="11.7109375" style="101" customWidth="1"/>
    <col min="15710" max="15715" width="0" style="101" hidden="1" customWidth="1"/>
    <col min="15716" max="15717" width="11.7109375" style="101" customWidth="1"/>
    <col min="15718" max="15725" width="0" style="101" hidden="1" customWidth="1"/>
    <col min="15726" max="15727" width="11.7109375" style="101" customWidth="1"/>
    <col min="15728" max="15735" width="0" style="101" hidden="1" customWidth="1"/>
    <col min="15736" max="15737" width="11.7109375" style="101" customWidth="1"/>
    <col min="15738" max="15743" width="0" style="101" hidden="1" customWidth="1"/>
    <col min="15744" max="15753" width="11.7109375" style="101" customWidth="1"/>
    <col min="15754" max="15754" width="6" style="101" customWidth="1"/>
    <col min="15755" max="15872" width="11.7109375" style="101"/>
    <col min="15873" max="15873" width="24" style="101" customWidth="1"/>
    <col min="15874" max="15875" width="11.7109375" style="101" customWidth="1"/>
    <col min="15876" max="15893" width="0" style="101" hidden="1" customWidth="1"/>
    <col min="15894" max="15895" width="11.7109375" style="101" customWidth="1"/>
    <col min="15896" max="15897" width="0" style="101" hidden="1" customWidth="1"/>
    <col min="15898" max="15899" width="11.7109375" style="101" customWidth="1"/>
    <col min="15900" max="15905" width="0" style="101" hidden="1" customWidth="1"/>
    <col min="15906" max="15907" width="11.7109375" style="101" customWidth="1"/>
    <col min="15908" max="15923" width="0" style="101" hidden="1" customWidth="1"/>
    <col min="15924" max="15925" width="11.7109375" style="101" customWidth="1"/>
    <col min="15926" max="15933" width="0" style="101" hidden="1" customWidth="1"/>
    <col min="15934" max="15935" width="11.7109375" style="101" customWidth="1"/>
    <col min="15936" max="15941" width="0" style="101" hidden="1" customWidth="1"/>
    <col min="15942" max="15943" width="11.7109375" style="101" customWidth="1"/>
    <col min="15944" max="15955" width="0" style="101" hidden="1" customWidth="1"/>
    <col min="15956" max="15957" width="11.7109375" style="101" customWidth="1"/>
    <col min="15958" max="15963" width="0" style="101" hidden="1" customWidth="1"/>
    <col min="15964" max="15965" width="11.7109375" style="101" customWidth="1"/>
    <col min="15966" max="15971" width="0" style="101" hidden="1" customWidth="1"/>
    <col min="15972" max="15973" width="11.7109375" style="101" customWidth="1"/>
    <col min="15974" max="15981" width="0" style="101" hidden="1" customWidth="1"/>
    <col min="15982" max="15983" width="11.7109375" style="101" customWidth="1"/>
    <col min="15984" max="15991" width="0" style="101" hidden="1" customWidth="1"/>
    <col min="15992" max="15993" width="11.7109375" style="101" customWidth="1"/>
    <col min="15994" max="15999" width="0" style="101" hidden="1" customWidth="1"/>
    <col min="16000" max="16009" width="11.7109375" style="101" customWidth="1"/>
    <col min="16010" max="16010" width="6" style="101" customWidth="1"/>
    <col min="16011" max="16128" width="11.7109375" style="101"/>
    <col min="16129" max="16129" width="24" style="101" customWidth="1"/>
    <col min="16130" max="16131" width="11.7109375" style="101" customWidth="1"/>
    <col min="16132" max="16149" width="0" style="101" hidden="1" customWidth="1"/>
    <col min="16150" max="16151" width="11.7109375" style="101" customWidth="1"/>
    <col min="16152" max="16153" width="0" style="101" hidden="1" customWidth="1"/>
    <col min="16154" max="16155" width="11.7109375" style="101" customWidth="1"/>
    <col min="16156" max="16161" width="0" style="101" hidden="1" customWidth="1"/>
    <col min="16162" max="16163" width="11.7109375" style="101" customWidth="1"/>
    <col min="16164" max="16179" width="0" style="101" hidden="1" customWidth="1"/>
    <col min="16180" max="16181" width="11.7109375" style="101" customWidth="1"/>
    <col min="16182" max="16189" width="0" style="101" hidden="1" customWidth="1"/>
    <col min="16190" max="16191" width="11.7109375" style="101" customWidth="1"/>
    <col min="16192" max="16197" width="0" style="101" hidden="1" customWidth="1"/>
    <col min="16198" max="16199" width="11.7109375" style="101" customWidth="1"/>
    <col min="16200" max="16211" width="0" style="101" hidden="1" customWidth="1"/>
    <col min="16212" max="16213" width="11.7109375" style="101" customWidth="1"/>
    <col min="16214" max="16219" width="0" style="101" hidden="1" customWidth="1"/>
    <col min="16220" max="16221" width="11.7109375" style="101" customWidth="1"/>
    <col min="16222" max="16227" width="0" style="101" hidden="1" customWidth="1"/>
    <col min="16228" max="16229" width="11.7109375" style="101" customWidth="1"/>
    <col min="16230" max="16237" width="0" style="101" hidden="1" customWidth="1"/>
    <col min="16238" max="16239" width="11.7109375" style="101" customWidth="1"/>
    <col min="16240" max="16247" width="0" style="101" hidden="1" customWidth="1"/>
    <col min="16248" max="16249" width="11.7109375" style="101" customWidth="1"/>
    <col min="16250" max="16255" width="0" style="101" hidden="1" customWidth="1"/>
    <col min="16256" max="16265" width="11.7109375" style="101" customWidth="1"/>
    <col min="16266" max="16266" width="6" style="101" customWidth="1"/>
    <col min="16267" max="16384" width="11.7109375" style="101"/>
  </cols>
  <sheetData>
    <row r="1" spans="1:140" s="99" customFormat="1" ht="15.75" thickBot="1" x14ac:dyDescent="0.3">
      <c r="A1" s="172" t="s">
        <v>282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  <c r="AA1" s="173"/>
      <c r="CL1" s="100"/>
      <c r="CM1" s="100"/>
      <c r="CV1" s="100"/>
      <c r="CW1" s="100"/>
    </row>
    <row r="2" spans="1:140" ht="15.75" thickBot="1" x14ac:dyDescent="0.3">
      <c r="A2" s="388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6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7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8"/>
    </row>
    <row r="3" spans="1:140" s="174" customFormat="1" ht="15.6" customHeight="1" x14ac:dyDescent="0.2">
      <c r="A3" s="389"/>
      <c r="B3" s="387" t="s">
        <v>166</v>
      </c>
      <c r="C3" s="384"/>
      <c r="D3" s="383" t="s">
        <v>165</v>
      </c>
      <c r="E3" s="383"/>
      <c r="F3" s="383" t="s">
        <v>164</v>
      </c>
      <c r="G3" s="383"/>
      <c r="H3" s="383" t="s">
        <v>163</v>
      </c>
      <c r="I3" s="383"/>
      <c r="J3" s="383" t="s">
        <v>175</v>
      </c>
      <c r="K3" s="383"/>
      <c r="L3" s="383" t="s">
        <v>162</v>
      </c>
      <c r="M3" s="383"/>
      <c r="N3" s="383" t="s">
        <v>161</v>
      </c>
      <c r="O3" s="383"/>
      <c r="P3" s="383" t="s">
        <v>160</v>
      </c>
      <c r="Q3" s="383"/>
      <c r="R3" s="384" t="s">
        <v>245</v>
      </c>
      <c r="S3" s="385"/>
      <c r="T3" s="383" t="s">
        <v>159</v>
      </c>
      <c r="U3" s="386"/>
      <c r="V3" s="387" t="s">
        <v>158</v>
      </c>
      <c r="W3" s="384"/>
      <c r="X3" s="383" t="s">
        <v>157</v>
      </c>
      <c r="Y3" s="386"/>
      <c r="Z3" s="387" t="s">
        <v>156</v>
      </c>
      <c r="AA3" s="383"/>
      <c r="AB3" s="383" t="s">
        <v>155</v>
      </c>
      <c r="AC3" s="383"/>
      <c r="AD3" s="383" t="s">
        <v>154</v>
      </c>
      <c r="AE3" s="383"/>
      <c r="AF3" s="383" t="s">
        <v>153</v>
      </c>
      <c r="AG3" s="386"/>
      <c r="AH3" s="387" t="s">
        <v>152</v>
      </c>
      <c r="AI3" s="384"/>
      <c r="AJ3" s="387" t="s">
        <v>151</v>
      </c>
      <c r="AK3" s="383"/>
      <c r="AL3" s="383" t="s">
        <v>150</v>
      </c>
      <c r="AM3" s="383"/>
      <c r="AN3" s="383" t="s">
        <v>149</v>
      </c>
      <c r="AO3" s="383"/>
      <c r="AP3" s="383" t="s">
        <v>148</v>
      </c>
      <c r="AQ3" s="383"/>
      <c r="AR3" s="383" t="s">
        <v>147</v>
      </c>
      <c r="AS3" s="383"/>
      <c r="AT3" s="383" t="s">
        <v>146</v>
      </c>
      <c r="AU3" s="383"/>
      <c r="AV3" s="383" t="s">
        <v>145</v>
      </c>
      <c r="AW3" s="383"/>
      <c r="AX3" s="383" t="s">
        <v>144</v>
      </c>
      <c r="AY3" s="386"/>
      <c r="AZ3" s="387" t="s">
        <v>143</v>
      </c>
      <c r="BA3" s="383"/>
      <c r="BB3" s="383" t="s">
        <v>142</v>
      </c>
      <c r="BC3" s="383"/>
      <c r="BD3" s="383" t="s">
        <v>141</v>
      </c>
      <c r="BE3" s="383"/>
      <c r="BF3" s="383" t="s">
        <v>140</v>
      </c>
      <c r="BG3" s="383"/>
      <c r="BH3" s="383" t="s">
        <v>139</v>
      </c>
      <c r="BI3" s="386"/>
      <c r="BJ3" s="387" t="s">
        <v>138</v>
      </c>
      <c r="BK3" s="383"/>
      <c r="BL3" s="383" t="s">
        <v>137</v>
      </c>
      <c r="BM3" s="383"/>
      <c r="BN3" s="383" t="s">
        <v>136</v>
      </c>
      <c r="BO3" s="384"/>
      <c r="BP3" s="383" t="s">
        <v>135</v>
      </c>
      <c r="BQ3" s="386"/>
      <c r="BR3" s="387" t="s">
        <v>134</v>
      </c>
      <c r="BS3" s="383"/>
      <c r="BT3" s="383" t="s">
        <v>133</v>
      </c>
      <c r="BU3" s="383"/>
      <c r="BV3" s="383" t="s">
        <v>132</v>
      </c>
      <c r="BW3" s="383"/>
      <c r="BX3" s="383" t="s">
        <v>131</v>
      </c>
      <c r="BY3" s="383"/>
      <c r="BZ3" s="383" t="s">
        <v>130</v>
      </c>
      <c r="CA3" s="383"/>
      <c r="CB3" s="383" t="s">
        <v>129</v>
      </c>
      <c r="CC3" s="383"/>
      <c r="CD3" s="383" t="s">
        <v>128</v>
      </c>
      <c r="CE3" s="386"/>
      <c r="CF3" s="387" t="s">
        <v>127</v>
      </c>
      <c r="CG3" s="383"/>
      <c r="CH3" s="383" t="s">
        <v>126</v>
      </c>
      <c r="CI3" s="383"/>
      <c r="CJ3" s="383" t="s">
        <v>125</v>
      </c>
      <c r="CK3" s="383"/>
      <c r="CL3" s="383" t="s">
        <v>124</v>
      </c>
      <c r="CM3" s="386"/>
      <c r="CN3" s="387" t="s">
        <v>123</v>
      </c>
      <c r="CO3" s="384"/>
      <c r="CP3" s="383" t="s">
        <v>246</v>
      </c>
      <c r="CQ3" s="383"/>
      <c r="CR3" s="383" t="s">
        <v>247</v>
      </c>
      <c r="CS3" s="383"/>
      <c r="CT3" s="385" t="s">
        <v>122</v>
      </c>
      <c r="CU3" s="386"/>
      <c r="CV3" s="387" t="s">
        <v>121</v>
      </c>
      <c r="CW3" s="384"/>
      <c r="CX3" s="383" t="s">
        <v>120</v>
      </c>
      <c r="CY3" s="383"/>
      <c r="CZ3" s="383" t="s">
        <v>118</v>
      </c>
      <c r="DA3" s="383"/>
      <c r="DB3" s="383" t="s">
        <v>117</v>
      </c>
      <c r="DC3" s="383"/>
      <c r="DD3" s="383" t="s">
        <v>116</v>
      </c>
      <c r="DE3" s="386"/>
      <c r="DF3" s="387" t="s">
        <v>115</v>
      </c>
      <c r="DG3" s="384"/>
      <c r="DH3" s="383" t="s">
        <v>114</v>
      </c>
      <c r="DI3" s="383"/>
      <c r="DJ3" s="383" t="s">
        <v>113</v>
      </c>
      <c r="DK3" s="383"/>
      <c r="DL3" s="383" t="s">
        <v>112</v>
      </c>
      <c r="DM3" s="383"/>
      <c r="DN3" s="383" t="s">
        <v>111</v>
      </c>
      <c r="DO3" s="386"/>
      <c r="DP3" s="387" t="s">
        <v>110</v>
      </c>
      <c r="DQ3" s="383"/>
      <c r="DR3" s="384" t="s">
        <v>109</v>
      </c>
      <c r="DS3" s="385"/>
      <c r="DT3" s="383" t="s">
        <v>108</v>
      </c>
      <c r="DU3" s="383"/>
      <c r="DV3" s="383" t="s">
        <v>107</v>
      </c>
      <c r="DW3" s="386"/>
      <c r="DX3" s="387" t="s">
        <v>106</v>
      </c>
      <c r="DY3" s="386"/>
      <c r="DZ3" s="387" t="s">
        <v>105</v>
      </c>
      <c r="EA3" s="386"/>
      <c r="EB3" s="387" t="s">
        <v>104</v>
      </c>
      <c r="EC3" s="386"/>
      <c r="ED3" s="387" t="s">
        <v>103</v>
      </c>
      <c r="EE3" s="386"/>
      <c r="EF3" s="396" t="s">
        <v>102</v>
      </c>
      <c r="EG3" s="397"/>
    </row>
    <row r="4" spans="1:140" s="104" customFormat="1" ht="108.6" customHeight="1" x14ac:dyDescent="0.2">
      <c r="A4" s="390" t="s">
        <v>248</v>
      </c>
      <c r="B4" s="351" t="s">
        <v>101</v>
      </c>
      <c r="C4" s="393"/>
      <c r="D4" s="394" t="s">
        <v>100</v>
      </c>
      <c r="E4" s="394"/>
      <c r="F4" s="394" t="s">
        <v>99</v>
      </c>
      <c r="G4" s="394"/>
      <c r="H4" s="394" t="s">
        <v>98</v>
      </c>
      <c r="I4" s="394"/>
      <c r="J4" s="394" t="s">
        <v>177</v>
      </c>
      <c r="K4" s="394"/>
      <c r="L4" s="394" t="s">
        <v>97</v>
      </c>
      <c r="M4" s="394"/>
      <c r="N4" s="394" t="s">
        <v>96</v>
      </c>
      <c r="O4" s="394"/>
      <c r="P4" s="394" t="s">
        <v>95</v>
      </c>
      <c r="Q4" s="394"/>
      <c r="R4" s="393" t="s">
        <v>249</v>
      </c>
      <c r="S4" s="395"/>
      <c r="T4" s="394" t="s">
        <v>94</v>
      </c>
      <c r="U4" s="352"/>
      <c r="V4" s="351" t="s">
        <v>93</v>
      </c>
      <c r="W4" s="393"/>
      <c r="X4" s="394" t="s">
        <v>92</v>
      </c>
      <c r="Y4" s="352"/>
      <c r="Z4" s="351" t="s">
        <v>91</v>
      </c>
      <c r="AA4" s="394"/>
      <c r="AB4" s="394" t="s">
        <v>270</v>
      </c>
      <c r="AC4" s="394"/>
      <c r="AD4" s="394" t="s">
        <v>271</v>
      </c>
      <c r="AE4" s="394"/>
      <c r="AF4" s="394" t="s">
        <v>88</v>
      </c>
      <c r="AG4" s="352"/>
      <c r="AH4" s="351" t="s">
        <v>87</v>
      </c>
      <c r="AI4" s="393"/>
      <c r="AJ4" s="351" t="s">
        <v>86</v>
      </c>
      <c r="AK4" s="394"/>
      <c r="AL4" s="394" t="s">
        <v>85</v>
      </c>
      <c r="AM4" s="394"/>
      <c r="AN4" s="394" t="s">
        <v>84</v>
      </c>
      <c r="AO4" s="394"/>
      <c r="AP4" s="394" t="s">
        <v>83</v>
      </c>
      <c r="AQ4" s="394"/>
      <c r="AR4" s="394" t="s">
        <v>82</v>
      </c>
      <c r="AS4" s="394"/>
      <c r="AT4" s="394" t="s">
        <v>81</v>
      </c>
      <c r="AU4" s="394"/>
      <c r="AV4" s="394" t="s">
        <v>80</v>
      </c>
      <c r="AW4" s="394"/>
      <c r="AX4" s="394" t="s">
        <v>79</v>
      </c>
      <c r="AY4" s="352"/>
      <c r="AZ4" s="351" t="s">
        <v>78</v>
      </c>
      <c r="BA4" s="394"/>
      <c r="BB4" s="394" t="s">
        <v>77</v>
      </c>
      <c r="BC4" s="394"/>
      <c r="BD4" s="394" t="s">
        <v>76</v>
      </c>
      <c r="BE4" s="394"/>
      <c r="BF4" s="394" t="s">
        <v>75</v>
      </c>
      <c r="BG4" s="394"/>
      <c r="BH4" s="394" t="s">
        <v>74</v>
      </c>
      <c r="BI4" s="352"/>
      <c r="BJ4" s="351" t="s">
        <v>73</v>
      </c>
      <c r="BK4" s="394"/>
      <c r="BL4" s="394" t="s">
        <v>72</v>
      </c>
      <c r="BM4" s="394"/>
      <c r="BN4" s="394" t="s">
        <v>71</v>
      </c>
      <c r="BO4" s="393"/>
      <c r="BP4" s="394" t="s">
        <v>70</v>
      </c>
      <c r="BQ4" s="352"/>
      <c r="BR4" s="351" t="s">
        <v>69</v>
      </c>
      <c r="BS4" s="394"/>
      <c r="BT4" s="394" t="s">
        <v>68</v>
      </c>
      <c r="BU4" s="394"/>
      <c r="BV4" s="394" t="s">
        <v>67</v>
      </c>
      <c r="BW4" s="394"/>
      <c r="BX4" s="394" t="s">
        <v>66</v>
      </c>
      <c r="BY4" s="394"/>
      <c r="BZ4" s="394" t="s">
        <v>65</v>
      </c>
      <c r="CA4" s="394"/>
      <c r="CB4" s="394" t="s">
        <v>64</v>
      </c>
      <c r="CC4" s="394"/>
      <c r="CD4" s="394" t="s">
        <v>63</v>
      </c>
      <c r="CE4" s="352"/>
      <c r="CF4" s="351" t="s">
        <v>62</v>
      </c>
      <c r="CG4" s="394"/>
      <c r="CH4" s="394" t="s">
        <v>61</v>
      </c>
      <c r="CI4" s="394"/>
      <c r="CJ4" s="394" t="s">
        <v>60</v>
      </c>
      <c r="CK4" s="394"/>
      <c r="CL4" s="394" t="s">
        <v>59</v>
      </c>
      <c r="CM4" s="352"/>
      <c r="CN4" s="351" t="s">
        <v>58</v>
      </c>
      <c r="CO4" s="393"/>
      <c r="CP4" s="394" t="s">
        <v>57</v>
      </c>
      <c r="CQ4" s="394"/>
      <c r="CR4" s="394" t="s">
        <v>251</v>
      </c>
      <c r="CS4" s="394"/>
      <c r="CT4" s="395" t="s">
        <v>57</v>
      </c>
      <c r="CU4" s="352"/>
      <c r="CV4" s="351" t="s">
        <v>56</v>
      </c>
      <c r="CW4" s="393"/>
      <c r="CX4" s="394" t="s">
        <v>55</v>
      </c>
      <c r="CY4" s="394"/>
      <c r="CZ4" s="394" t="s">
        <v>53</v>
      </c>
      <c r="DA4" s="394"/>
      <c r="DB4" s="394" t="s">
        <v>52</v>
      </c>
      <c r="DC4" s="394"/>
      <c r="DD4" s="394" t="s">
        <v>51</v>
      </c>
      <c r="DE4" s="352"/>
      <c r="DF4" s="351" t="s">
        <v>50</v>
      </c>
      <c r="DG4" s="393"/>
      <c r="DH4" s="394" t="s">
        <v>49</v>
      </c>
      <c r="DI4" s="394"/>
      <c r="DJ4" s="394" t="s">
        <v>48</v>
      </c>
      <c r="DK4" s="394"/>
      <c r="DL4" s="394" t="s">
        <v>47</v>
      </c>
      <c r="DM4" s="394"/>
      <c r="DN4" s="394" t="s">
        <v>46</v>
      </c>
      <c r="DO4" s="352"/>
      <c r="DP4" s="351" t="s">
        <v>45</v>
      </c>
      <c r="DQ4" s="393"/>
      <c r="DR4" s="393" t="s">
        <v>44</v>
      </c>
      <c r="DS4" s="395"/>
      <c r="DT4" s="394" t="s">
        <v>43</v>
      </c>
      <c r="DU4" s="394"/>
      <c r="DV4" s="394" t="s">
        <v>42</v>
      </c>
      <c r="DW4" s="352"/>
      <c r="DX4" s="351" t="s">
        <v>41</v>
      </c>
      <c r="DY4" s="352"/>
      <c r="DZ4" s="351" t="s">
        <v>40</v>
      </c>
      <c r="EA4" s="352"/>
      <c r="EB4" s="351" t="s">
        <v>39</v>
      </c>
      <c r="EC4" s="352"/>
      <c r="ED4" s="351" t="s">
        <v>252</v>
      </c>
      <c r="EE4" s="352"/>
      <c r="EF4" s="353" t="s">
        <v>253</v>
      </c>
      <c r="EG4" s="355" t="s">
        <v>272</v>
      </c>
    </row>
    <row r="5" spans="1:140" s="174" customFormat="1" ht="17.45" customHeight="1" x14ac:dyDescent="0.2">
      <c r="A5" s="391"/>
      <c r="B5" s="175" t="s">
        <v>35</v>
      </c>
      <c r="C5" s="176" t="s">
        <v>34</v>
      </c>
      <c r="D5" s="177" t="s">
        <v>35</v>
      </c>
      <c r="E5" s="177" t="s">
        <v>34</v>
      </c>
      <c r="F5" s="177" t="s">
        <v>35</v>
      </c>
      <c r="G5" s="177" t="s">
        <v>34</v>
      </c>
      <c r="H5" s="177" t="s">
        <v>35</v>
      </c>
      <c r="I5" s="177" t="s">
        <v>34</v>
      </c>
      <c r="J5" s="177" t="s">
        <v>35</v>
      </c>
      <c r="K5" s="177" t="s">
        <v>34</v>
      </c>
      <c r="L5" s="177" t="s">
        <v>35</v>
      </c>
      <c r="M5" s="177" t="s">
        <v>34</v>
      </c>
      <c r="N5" s="177" t="s">
        <v>35</v>
      </c>
      <c r="O5" s="177" t="s">
        <v>34</v>
      </c>
      <c r="P5" s="177" t="s">
        <v>35</v>
      </c>
      <c r="Q5" s="177" t="s">
        <v>34</v>
      </c>
      <c r="R5" s="177" t="s">
        <v>35</v>
      </c>
      <c r="S5" s="177" t="s">
        <v>34</v>
      </c>
      <c r="T5" s="177" t="s">
        <v>35</v>
      </c>
      <c r="U5" s="178" t="s">
        <v>34</v>
      </c>
      <c r="V5" s="175" t="s">
        <v>35</v>
      </c>
      <c r="W5" s="176" t="s">
        <v>34</v>
      </c>
      <c r="X5" s="177" t="s">
        <v>35</v>
      </c>
      <c r="Y5" s="178" t="s">
        <v>34</v>
      </c>
      <c r="Z5" s="175" t="s">
        <v>35</v>
      </c>
      <c r="AA5" s="177" t="s">
        <v>34</v>
      </c>
      <c r="AB5" s="177" t="s">
        <v>35</v>
      </c>
      <c r="AC5" s="177" t="s">
        <v>34</v>
      </c>
      <c r="AD5" s="177" t="s">
        <v>35</v>
      </c>
      <c r="AE5" s="177" t="s">
        <v>34</v>
      </c>
      <c r="AF5" s="177" t="s">
        <v>35</v>
      </c>
      <c r="AG5" s="178" t="s">
        <v>34</v>
      </c>
      <c r="AH5" s="175" t="s">
        <v>35</v>
      </c>
      <c r="AI5" s="176" t="s">
        <v>34</v>
      </c>
      <c r="AJ5" s="175" t="s">
        <v>35</v>
      </c>
      <c r="AK5" s="177" t="s">
        <v>34</v>
      </c>
      <c r="AL5" s="177" t="s">
        <v>35</v>
      </c>
      <c r="AM5" s="177" t="s">
        <v>34</v>
      </c>
      <c r="AN5" s="177" t="s">
        <v>35</v>
      </c>
      <c r="AO5" s="177" t="s">
        <v>34</v>
      </c>
      <c r="AP5" s="177" t="s">
        <v>35</v>
      </c>
      <c r="AQ5" s="177" t="s">
        <v>34</v>
      </c>
      <c r="AR5" s="177" t="s">
        <v>35</v>
      </c>
      <c r="AS5" s="177" t="s">
        <v>34</v>
      </c>
      <c r="AT5" s="177" t="s">
        <v>35</v>
      </c>
      <c r="AU5" s="177" t="s">
        <v>34</v>
      </c>
      <c r="AV5" s="177" t="s">
        <v>35</v>
      </c>
      <c r="AW5" s="177" t="s">
        <v>34</v>
      </c>
      <c r="AX5" s="177" t="s">
        <v>35</v>
      </c>
      <c r="AY5" s="178" t="s">
        <v>34</v>
      </c>
      <c r="AZ5" s="175" t="s">
        <v>35</v>
      </c>
      <c r="BA5" s="177" t="s">
        <v>34</v>
      </c>
      <c r="BB5" s="177" t="s">
        <v>35</v>
      </c>
      <c r="BC5" s="177" t="s">
        <v>34</v>
      </c>
      <c r="BD5" s="177" t="s">
        <v>35</v>
      </c>
      <c r="BE5" s="177" t="s">
        <v>34</v>
      </c>
      <c r="BF5" s="177" t="s">
        <v>35</v>
      </c>
      <c r="BG5" s="177" t="s">
        <v>34</v>
      </c>
      <c r="BH5" s="177" t="s">
        <v>35</v>
      </c>
      <c r="BI5" s="178" t="s">
        <v>34</v>
      </c>
      <c r="BJ5" s="175" t="s">
        <v>35</v>
      </c>
      <c r="BK5" s="177" t="s">
        <v>34</v>
      </c>
      <c r="BL5" s="177" t="s">
        <v>35</v>
      </c>
      <c r="BM5" s="177" t="s">
        <v>34</v>
      </c>
      <c r="BN5" s="177" t="s">
        <v>35</v>
      </c>
      <c r="BO5" s="176" t="s">
        <v>34</v>
      </c>
      <c r="BP5" s="177" t="s">
        <v>35</v>
      </c>
      <c r="BQ5" s="178" t="s">
        <v>34</v>
      </c>
      <c r="BR5" s="175" t="s">
        <v>35</v>
      </c>
      <c r="BS5" s="177" t="s">
        <v>34</v>
      </c>
      <c r="BT5" s="177" t="s">
        <v>35</v>
      </c>
      <c r="BU5" s="177" t="s">
        <v>34</v>
      </c>
      <c r="BV5" s="177" t="s">
        <v>35</v>
      </c>
      <c r="BW5" s="177" t="s">
        <v>34</v>
      </c>
      <c r="BX5" s="177" t="s">
        <v>35</v>
      </c>
      <c r="BY5" s="177" t="s">
        <v>34</v>
      </c>
      <c r="BZ5" s="177" t="s">
        <v>35</v>
      </c>
      <c r="CA5" s="177" t="s">
        <v>34</v>
      </c>
      <c r="CB5" s="177" t="s">
        <v>35</v>
      </c>
      <c r="CC5" s="177" t="s">
        <v>34</v>
      </c>
      <c r="CD5" s="177" t="s">
        <v>35</v>
      </c>
      <c r="CE5" s="178" t="s">
        <v>34</v>
      </c>
      <c r="CF5" s="175" t="s">
        <v>35</v>
      </c>
      <c r="CG5" s="177" t="s">
        <v>34</v>
      </c>
      <c r="CH5" s="177" t="s">
        <v>35</v>
      </c>
      <c r="CI5" s="177" t="s">
        <v>34</v>
      </c>
      <c r="CJ5" s="177" t="s">
        <v>35</v>
      </c>
      <c r="CK5" s="177" t="s">
        <v>34</v>
      </c>
      <c r="CL5" s="177" t="s">
        <v>35</v>
      </c>
      <c r="CM5" s="178" t="s">
        <v>34</v>
      </c>
      <c r="CN5" s="175" t="s">
        <v>35</v>
      </c>
      <c r="CO5" s="176" t="s">
        <v>34</v>
      </c>
      <c r="CP5" s="177" t="s">
        <v>35</v>
      </c>
      <c r="CQ5" s="177" t="s">
        <v>34</v>
      </c>
      <c r="CR5" s="177" t="s">
        <v>35</v>
      </c>
      <c r="CS5" s="177" t="s">
        <v>34</v>
      </c>
      <c r="CT5" s="179" t="s">
        <v>35</v>
      </c>
      <c r="CU5" s="178" t="s">
        <v>34</v>
      </c>
      <c r="CV5" s="175" t="s">
        <v>35</v>
      </c>
      <c r="CW5" s="176" t="s">
        <v>34</v>
      </c>
      <c r="CX5" s="177" t="s">
        <v>35</v>
      </c>
      <c r="CY5" s="177" t="s">
        <v>34</v>
      </c>
      <c r="CZ5" s="177" t="s">
        <v>35</v>
      </c>
      <c r="DA5" s="177" t="s">
        <v>34</v>
      </c>
      <c r="DB5" s="177" t="s">
        <v>35</v>
      </c>
      <c r="DC5" s="177" t="s">
        <v>34</v>
      </c>
      <c r="DD5" s="177" t="s">
        <v>35</v>
      </c>
      <c r="DE5" s="178" t="s">
        <v>34</v>
      </c>
      <c r="DF5" s="175" t="s">
        <v>35</v>
      </c>
      <c r="DG5" s="176" t="s">
        <v>34</v>
      </c>
      <c r="DH5" s="177" t="s">
        <v>35</v>
      </c>
      <c r="DI5" s="177" t="s">
        <v>34</v>
      </c>
      <c r="DJ5" s="177" t="s">
        <v>35</v>
      </c>
      <c r="DK5" s="177" t="s">
        <v>34</v>
      </c>
      <c r="DL5" s="177" t="s">
        <v>35</v>
      </c>
      <c r="DM5" s="177" t="s">
        <v>34</v>
      </c>
      <c r="DN5" s="177" t="s">
        <v>35</v>
      </c>
      <c r="DO5" s="178" t="s">
        <v>34</v>
      </c>
      <c r="DP5" s="180" t="s">
        <v>35</v>
      </c>
      <c r="DQ5" s="176" t="s">
        <v>34</v>
      </c>
      <c r="DR5" s="177" t="s">
        <v>35</v>
      </c>
      <c r="DS5" s="177" t="s">
        <v>34</v>
      </c>
      <c r="DT5" s="177" t="s">
        <v>35</v>
      </c>
      <c r="DU5" s="177" t="s">
        <v>34</v>
      </c>
      <c r="DV5" s="177" t="s">
        <v>35</v>
      </c>
      <c r="DW5" s="178" t="s">
        <v>34</v>
      </c>
      <c r="DX5" s="175" t="s">
        <v>35</v>
      </c>
      <c r="DY5" s="178" t="s">
        <v>34</v>
      </c>
      <c r="DZ5" s="175" t="s">
        <v>35</v>
      </c>
      <c r="EA5" s="178" t="s">
        <v>34</v>
      </c>
      <c r="EB5" s="175" t="s">
        <v>35</v>
      </c>
      <c r="EC5" s="178" t="s">
        <v>34</v>
      </c>
      <c r="ED5" s="175" t="s">
        <v>35</v>
      </c>
      <c r="EE5" s="178" t="s">
        <v>34</v>
      </c>
      <c r="EF5" s="398"/>
      <c r="EG5" s="399"/>
    </row>
    <row r="6" spans="1:140" s="182" customFormat="1" ht="18.600000000000001" customHeight="1" x14ac:dyDescent="0.2">
      <c r="A6" s="392"/>
      <c r="B6" s="269">
        <f>SUM(B7:B67)</f>
        <v>17804133.399999999</v>
      </c>
      <c r="C6" s="270">
        <f t="shared" ref="C6:BJ6" si="0">SUM(C7:C67)</f>
        <v>16680457.600000001</v>
      </c>
      <c r="D6" s="271">
        <f>SUM(D7:D67)</f>
        <v>643897.20000000007</v>
      </c>
      <c r="E6" s="271">
        <f t="shared" si="0"/>
        <v>635629.79999999993</v>
      </c>
      <c r="F6" s="271">
        <f t="shared" si="0"/>
        <v>655284.79999999981</v>
      </c>
      <c r="G6" s="271">
        <f t="shared" si="0"/>
        <v>628693.99999999988</v>
      </c>
      <c r="H6" s="271">
        <f t="shared" si="0"/>
        <v>8162330.1999999983</v>
      </c>
      <c r="I6" s="271">
        <f t="shared" si="0"/>
        <v>7772733.799999997</v>
      </c>
      <c r="J6" s="271">
        <f t="shared" si="0"/>
        <v>942.10000000000014</v>
      </c>
      <c r="K6" s="271">
        <f t="shared" si="0"/>
        <v>329.5</v>
      </c>
      <c r="L6" s="271">
        <f t="shared" si="0"/>
        <v>1370132.1999999997</v>
      </c>
      <c r="M6" s="271">
        <f t="shared" si="0"/>
        <v>1337835.2999999998</v>
      </c>
      <c r="N6" s="271">
        <f t="shared" si="0"/>
        <v>116803.79999999999</v>
      </c>
      <c r="O6" s="271">
        <f t="shared" si="0"/>
        <v>77581.599999999977</v>
      </c>
      <c r="P6" s="271">
        <f t="shared" si="0"/>
        <v>144492.20000000001</v>
      </c>
      <c r="Q6" s="271">
        <f t="shared" si="0"/>
        <v>0</v>
      </c>
      <c r="R6" s="271">
        <f t="shared" si="0"/>
        <v>2429.1999999999998</v>
      </c>
      <c r="S6" s="271">
        <f t="shared" si="0"/>
        <v>2427</v>
      </c>
      <c r="T6" s="271">
        <f t="shared" si="0"/>
        <v>6707821.6999999993</v>
      </c>
      <c r="U6" s="272">
        <f t="shared" si="0"/>
        <v>6225226.6000000006</v>
      </c>
      <c r="V6" s="269">
        <f t="shared" si="0"/>
        <v>103424.39999999998</v>
      </c>
      <c r="W6" s="270">
        <f t="shared" si="0"/>
        <v>101642.39999999997</v>
      </c>
      <c r="X6" s="271">
        <f t="shared" si="0"/>
        <v>103424.39999999998</v>
      </c>
      <c r="Y6" s="272">
        <f t="shared" si="0"/>
        <v>101642.39999999997</v>
      </c>
      <c r="Z6" s="269">
        <f t="shared" si="0"/>
        <v>1471502.0000000002</v>
      </c>
      <c r="AA6" s="271">
        <f t="shared" si="0"/>
        <v>1411203.3</v>
      </c>
      <c r="AB6" s="271">
        <f t="shared" si="0"/>
        <v>259349.49999999994</v>
      </c>
      <c r="AC6" s="271">
        <f t="shared" si="0"/>
        <v>247548.29999999996</v>
      </c>
      <c r="AD6" s="271">
        <f>SUM(AD7:AD67)</f>
        <v>1194816.6000000003</v>
      </c>
      <c r="AE6" s="271">
        <f t="shared" si="0"/>
        <v>1147301.8</v>
      </c>
      <c r="AF6" s="271">
        <f>SUM(AF7:AF67)</f>
        <v>17335.900000000001</v>
      </c>
      <c r="AG6" s="272">
        <f t="shared" si="0"/>
        <v>16353.2</v>
      </c>
      <c r="AH6" s="273">
        <f>SUM(AH7:AH67)</f>
        <v>20320473.800000004</v>
      </c>
      <c r="AI6" s="270">
        <f>SUM(AI7:AI67)</f>
        <v>18520249.100000001</v>
      </c>
      <c r="AJ6" s="269">
        <f t="shared" si="0"/>
        <v>835.6</v>
      </c>
      <c r="AK6" s="271">
        <f t="shared" si="0"/>
        <v>686.8</v>
      </c>
      <c r="AL6" s="271">
        <f t="shared" si="0"/>
        <v>170347.99999999994</v>
      </c>
      <c r="AM6" s="271">
        <f t="shared" si="0"/>
        <v>169135.79999999996</v>
      </c>
      <c r="AN6" s="271">
        <f t="shared" si="0"/>
        <v>92361.89999999998</v>
      </c>
      <c r="AO6" s="271">
        <f t="shared" si="0"/>
        <v>75221.7</v>
      </c>
      <c r="AP6" s="271">
        <f t="shared" si="0"/>
        <v>23268.400000000001</v>
      </c>
      <c r="AQ6" s="271">
        <f t="shared" si="0"/>
        <v>22379.599999999999</v>
      </c>
      <c r="AR6" s="271">
        <f t="shared" si="0"/>
        <v>6837823</v>
      </c>
      <c r="AS6" s="271">
        <f t="shared" si="0"/>
        <v>5831291.7000000011</v>
      </c>
      <c r="AT6" s="271">
        <f t="shared" si="0"/>
        <v>11694694.399999997</v>
      </c>
      <c r="AU6" s="271">
        <f t="shared" si="0"/>
        <v>11133950.499999998</v>
      </c>
      <c r="AV6" s="271">
        <f t="shared" si="0"/>
        <v>174827</v>
      </c>
      <c r="AW6" s="271">
        <f t="shared" si="0"/>
        <v>171767.1</v>
      </c>
      <c r="AX6" s="271">
        <f t="shared" si="0"/>
        <v>1326315.5</v>
      </c>
      <c r="AY6" s="272">
        <f t="shared" si="0"/>
        <v>1115815.8999999999</v>
      </c>
      <c r="AZ6" s="269">
        <f t="shared" si="0"/>
        <v>25978622.5</v>
      </c>
      <c r="BA6" s="271">
        <f t="shared" si="0"/>
        <v>23710679.399999999</v>
      </c>
      <c r="BB6" s="271">
        <f t="shared" si="0"/>
        <v>8210155.700000003</v>
      </c>
      <c r="BC6" s="271">
        <f t="shared" si="0"/>
        <v>7036442.8000000007</v>
      </c>
      <c r="BD6" s="271">
        <f t="shared" si="0"/>
        <v>9664633</v>
      </c>
      <c r="BE6" s="271">
        <f t="shared" si="0"/>
        <v>9146024.1999999993</v>
      </c>
      <c r="BF6" s="271">
        <f t="shared" si="0"/>
        <v>5764725.7000000011</v>
      </c>
      <c r="BG6" s="271">
        <f t="shared" si="0"/>
        <v>5335714.9999999981</v>
      </c>
      <c r="BH6" s="271">
        <f t="shared" si="0"/>
        <v>2339108.1</v>
      </c>
      <c r="BI6" s="272">
        <f t="shared" si="0"/>
        <v>2192497.4000000004</v>
      </c>
      <c r="BJ6" s="269">
        <f t="shared" si="0"/>
        <v>615057.9</v>
      </c>
      <c r="BK6" s="271">
        <f>SUM(BK7:BK67)</f>
        <v>451632.50000000012</v>
      </c>
      <c r="BL6" s="271">
        <f>SUM(BL7:BL67)</f>
        <v>165063.29999999999</v>
      </c>
      <c r="BM6" s="271">
        <f>SUM(BM7:BM67)</f>
        <v>122361.90000000001</v>
      </c>
      <c r="BN6" s="271">
        <f t="shared" ref="BN6:DY6" si="1">SUM(BN7:BN67)</f>
        <v>95423.799999999974</v>
      </c>
      <c r="BO6" s="270">
        <f t="shared" si="1"/>
        <v>90183.7</v>
      </c>
      <c r="BP6" s="271">
        <f t="shared" si="1"/>
        <v>354570.8000000001</v>
      </c>
      <c r="BQ6" s="272">
        <f t="shared" si="1"/>
        <v>239086.89999999991</v>
      </c>
      <c r="BR6" s="269">
        <f t="shared" si="1"/>
        <v>82726892.200000033</v>
      </c>
      <c r="BS6" s="271">
        <f t="shared" si="1"/>
        <v>81306418.800000027</v>
      </c>
      <c r="BT6" s="271">
        <f t="shared" si="1"/>
        <v>27196632.59999999</v>
      </c>
      <c r="BU6" s="271">
        <f t="shared" si="1"/>
        <v>26502551.399999991</v>
      </c>
      <c r="BV6" s="271">
        <f t="shared" si="1"/>
        <v>42477018.099999994</v>
      </c>
      <c r="BW6" s="271">
        <f>SUM(BW7:BW67)</f>
        <v>41958774.900000006</v>
      </c>
      <c r="BX6" s="271">
        <f>SUM(BX7:BX67)</f>
        <v>7057404.3000000007</v>
      </c>
      <c r="BY6" s="271">
        <f>SUM(BY7:BY67)</f>
        <v>7000152.4000000013</v>
      </c>
      <c r="BZ6" s="271">
        <f>SUM(BZ7:BZ67)</f>
        <v>40545.5</v>
      </c>
      <c r="CA6" s="271">
        <f>SUM(CA7:CA67)</f>
        <v>37044.400000000001</v>
      </c>
      <c r="CB6" s="271">
        <f t="shared" si="1"/>
        <v>2039350.1999999997</v>
      </c>
      <c r="CC6" s="271">
        <f t="shared" si="1"/>
        <v>1972037.5999999996</v>
      </c>
      <c r="CD6" s="271">
        <f t="shared" si="1"/>
        <v>3915941.5000000005</v>
      </c>
      <c r="CE6" s="272">
        <f t="shared" si="1"/>
        <v>3835858.1</v>
      </c>
      <c r="CF6" s="269">
        <f t="shared" si="1"/>
        <v>10254342.699999999</v>
      </c>
      <c r="CG6" s="271">
        <f t="shared" si="1"/>
        <v>10082811.100000001</v>
      </c>
      <c r="CH6" s="271">
        <f t="shared" si="1"/>
        <v>8386883.0999999987</v>
      </c>
      <c r="CI6" s="271">
        <f t="shared" si="1"/>
        <v>8239803.3000000035</v>
      </c>
      <c r="CJ6" s="271">
        <f t="shared" si="1"/>
        <v>26492.1</v>
      </c>
      <c r="CK6" s="271">
        <f t="shared" si="1"/>
        <v>26492.1</v>
      </c>
      <c r="CL6" s="271">
        <f t="shared" si="1"/>
        <v>1840967.5000000002</v>
      </c>
      <c r="CM6" s="272">
        <f t="shared" si="1"/>
        <v>1816515.7</v>
      </c>
      <c r="CN6" s="273">
        <f>SUM(CN7:CN67)</f>
        <v>35167.599999999999</v>
      </c>
      <c r="CO6" s="271">
        <f>SUM(CO7:CO67)</f>
        <v>33828</v>
      </c>
      <c r="CP6" s="271">
        <f t="shared" si="1"/>
        <v>22007.200000000001</v>
      </c>
      <c r="CQ6" s="271">
        <f t="shared" si="1"/>
        <v>21201.599999999999</v>
      </c>
      <c r="CR6" s="271">
        <f t="shared" si="1"/>
        <v>78.599999999999994</v>
      </c>
      <c r="CS6" s="271">
        <f t="shared" si="1"/>
        <v>78.599999999999994</v>
      </c>
      <c r="CT6" s="181">
        <f>SUM(CT7:CT67)</f>
        <v>13081.8</v>
      </c>
      <c r="CU6" s="272">
        <f>SUM(CU7:CU67)</f>
        <v>12547.8</v>
      </c>
      <c r="CV6" s="269">
        <f t="shared" si="1"/>
        <v>7099954.4000000004</v>
      </c>
      <c r="CW6" s="270">
        <f t="shared" si="1"/>
        <v>6392652.5999999996</v>
      </c>
      <c r="CX6" s="271">
        <f t="shared" si="1"/>
        <v>254409.9</v>
      </c>
      <c r="CY6" s="271">
        <f t="shared" si="1"/>
        <v>249760.89999999997</v>
      </c>
      <c r="CZ6" s="271">
        <f t="shared" si="1"/>
        <v>4938187.8</v>
      </c>
      <c r="DA6" s="271">
        <f t="shared" si="1"/>
        <v>4501679.3999999985</v>
      </c>
      <c r="DB6" s="271">
        <f t="shared" si="1"/>
        <v>1671151.5000000002</v>
      </c>
      <c r="DC6" s="271">
        <f t="shared" si="1"/>
        <v>1414625.7999999993</v>
      </c>
      <c r="DD6" s="271">
        <f t="shared" si="1"/>
        <v>236205.2000000003</v>
      </c>
      <c r="DE6" s="272">
        <f t="shared" si="1"/>
        <v>226586.50000000015</v>
      </c>
      <c r="DF6" s="269">
        <f t="shared" si="1"/>
        <v>6053365.6999999965</v>
      </c>
      <c r="DG6" s="270">
        <f t="shared" si="1"/>
        <v>5893432.7999999989</v>
      </c>
      <c r="DH6" s="271">
        <f>SUM(DH7:DH67)</f>
        <v>4013453.5999999996</v>
      </c>
      <c r="DI6" s="271">
        <f t="shared" si="1"/>
        <v>3935733.5999999992</v>
      </c>
      <c r="DJ6" s="271">
        <f t="shared" si="1"/>
        <v>1583515.3000000003</v>
      </c>
      <c r="DK6" s="271">
        <f t="shared" si="1"/>
        <v>1512581.5999999999</v>
      </c>
      <c r="DL6" s="271">
        <f t="shared" si="1"/>
        <v>7741.5</v>
      </c>
      <c r="DM6" s="271">
        <f t="shared" si="1"/>
        <v>7572.1</v>
      </c>
      <c r="DN6" s="271">
        <f t="shared" si="1"/>
        <v>448655.3</v>
      </c>
      <c r="DO6" s="272">
        <f t="shared" si="1"/>
        <v>437545.49999999994</v>
      </c>
      <c r="DP6" s="269">
        <f t="shared" si="1"/>
        <v>267024.8</v>
      </c>
      <c r="DQ6" s="270">
        <f t="shared" si="1"/>
        <v>264625.2</v>
      </c>
      <c r="DR6" s="271">
        <f t="shared" si="1"/>
        <v>40106.400000000001</v>
      </c>
      <c r="DS6" s="271">
        <f t="shared" si="1"/>
        <v>39557.599999999999</v>
      </c>
      <c r="DT6" s="271">
        <f t="shared" si="1"/>
        <v>210250.19999999998</v>
      </c>
      <c r="DU6" s="271">
        <f t="shared" si="1"/>
        <v>208902.39999999999</v>
      </c>
      <c r="DV6" s="271">
        <f t="shared" si="1"/>
        <v>16668.2</v>
      </c>
      <c r="DW6" s="272">
        <f t="shared" si="1"/>
        <v>16165.2</v>
      </c>
      <c r="DX6" s="269">
        <f t="shared" si="1"/>
        <v>735114.1</v>
      </c>
      <c r="DY6" s="274">
        <f t="shared" si="1"/>
        <v>589978.4</v>
      </c>
      <c r="DZ6" s="273">
        <f t="shared" ref="DZ6:EG6" si="2">SUM(DZ7:DZ67)</f>
        <v>599731.20000000007</v>
      </c>
      <c r="EA6" s="272">
        <f t="shared" si="2"/>
        <v>598795.00000000012</v>
      </c>
      <c r="EB6" s="269">
        <f>SUM(EB7:EB67)</f>
        <v>174064806.6999999</v>
      </c>
      <c r="EC6" s="272">
        <f>SUM(EC7:EC67)</f>
        <v>166038406.20000002</v>
      </c>
      <c r="ED6" s="269">
        <f>SUM(ED7:ED67)</f>
        <v>351506.70000000007</v>
      </c>
      <c r="EE6" s="272">
        <f>SUM(EE7:EE67)</f>
        <v>10151995.099999996</v>
      </c>
      <c r="EF6" s="269">
        <f t="shared" si="2"/>
        <v>7103429.1000000015</v>
      </c>
      <c r="EG6" s="272">
        <f t="shared" si="2"/>
        <v>14235871.799999997</v>
      </c>
    </row>
    <row r="7" spans="1:140" s="102" customFormat="1" hidden="1" x14ac:dyDescent="0.25">
      <c r="A7" s="108" t="s">
        <v>254</v>
      </c>
      <c r="B7" s="183">
        <f>D7+F7+H7+J7+L7+N7+P7+T7+R7</f>
        <v>234306.2</v>
      </c>
      <c r="C7" s="184">
        <f>E7+G7+I7+K7+M7+O7+Q7+U7+S7</f>
        <v>221838.5</v>
      </c>
      <c r="D7" s="185">
        <v>2320.3000000000002</v>
      </c>
      <c r="E7" s="185">
        <v>2241.4</v>
      </c>
      <c r="F7" s="185">
        <v>13176</v>
      </c>
      <c r="G7" s="185">
        <v>13162.3</v>
      </c>
      <c r="H7" s="185">
        <v>114397</v>
      </c>
      <c r="I7" s="185">
        <v>111270.8</v>
      </c>
      <c r="J7" s="185">
        <v>38.1</v>
      </c>
      <c r="K7" s="185">
        <v>38.1</v>
      </c>
      <c r="L7" s="185">
        <v>20096.900000000001</v>
      </c>
      <c r="M7" s="185">
        <v>19460.400000000001</v>
      </c>
      <c r="N7" s="185">
        <v>1725.9</v>
      </c>
      <c r="O7" s="185">
        <v>1725.7</v>
      </c>
      <c r="P7" s="185">
        <v>3205.8</v>
      </c>
      <c r="Q7" s="185">
        <v>0</v>
      </c>
      <c r="R7" s="185">
        <v>0</v>
      </c>
      <c r="S7" s="185">
        <v>0</v>
      </c>
      <c r="T7" s="185">
        <v>79346.2</v>
      </c>
      <c r="U7" s="186">
        <v>73939.8</v>
      </c>
      <c r="V7" s="187">
        <f t="shared" ref="V7:W22" si="3">X7</f>
        <v>0</v>
      </c>
      <c r="W7" s="188">
        <f t="shared" si="3"/>
        <v>0</v>
      </c>
      <c r="X7" s="185">
        <v>0</v>
      </c>
      <c r="Y7" s="186">
        <v>0</v>
      </c>
      <c r="Z7" s="183">
        <f>AB7+AD7+AF7</f>
        <v>32255.4</v>
      </c>
      <c r="AA7" s="184">
        <f>AC7+AE7+AG7</f>
        <v>31705.3</v>
      </c>
      <c r="AB7" s="185">
        <v>0</v>
      </c>
      <c r="AC7" s="185">
        <v>0</v>
      </c>
      <c r="AD7" s="185">
        <v>27711.4</v>
      </c>
      <c r="AE7" s="185">
        <v>27560.5</v>
      </c>
      <c r="AF7" s="185">
        <v>4544</v>
      </c>
      <c r="AG7" s="186">
        <v>4144.8</v>
      </c>
      <c r="AH7" s="193">
        <f>AJ7+AL7+AN7+AP7+AR7+AT7+AV7+AX7</f>
        <v>323976.30000000005</v>
      </c>
      <c r="AI7" s="195">
        <f>AK7+AM7+AO7+AQ7+AS7+AU7+AW7+AY7</f>
        <v>301158.2</v>
      </c>
      <c r="AJ7" s="288">
        <v>0</v>
      </c>
      <c r="AK7" s="185">
        <v>0</v>
      </c>
      <c r="AL7" s="185">
        <v>0</v>
      </c>
      <c r="AM7" s="185">
        <v>0</v>
      </c>
      <c r="AN7" s="185">
        <v>2983.3</v>
      </c>
      <c r="AO7" s="185">
        <v>2983.3</v>
      </c>
      <c r="AP7" s="185">
        <v>0</v>
      </c>
      <c r="AQ7" s="185">
        <v>0</v>
      </c>
      <c r="AR7" s="185">
        <v>86971.1</v>
      </c>
      <c r="AS7" s="185">
        <v>82096.5</v>
      </c>
      <c r="AT7" s="185">
        <v>233036.7</v>
      </c>
      <c r="AU7" s="185">
        <v>215187.20000000001</v>
      </c>
      <c r="AV7" s="185">
        <v>0</v>
      </c>
      <c r="AW7" s="185">
        <v>0</v>
      </c>
      <c r="AX7" s="185">
        <v>985.2</v>
      </c>
      <c r="AY7" s="186">
        <v>891.2</v>
      </c>
      <c r="AZ7" s="183">
        <f>BB7+BD7+BF7+BH7</f>
        <v>594731.29999999993</v>
      </c>
      <c r="BA7" s="184">
        <f>BC7+BE7+BG7+BI7</f>
        <v>570505.29999999993</v>
      </c>
      <c r="BB7" s="185">
        <v>208764.79999999999</v>
      </c>
      <c r="BC7" s="185">
        <v>201338.7</v>
      </c>
      <c r="BD7" s="185">
        <v>46870.9</v>
      </c>
      <c r="BE7" s="185">
        <v>41117.199999999997</v>
      </c>
      <c r="BF7" s="185">
        <v>313916.40000000002</v>
      </c>
      <c r="BG7" s="185">
        <v>302882.8</v>
      </c>
      <c r="BH7" s="185">
        <v>25179.200000000001</v>
      </c>
      <c r="BI7" s="186">
        <v>25166.6</v>
      </c>
      <c r="BJ7" s="183">
        <f>BL7+BN7+BP7</f>
        <v>7536.6</v>
      </c>
      <c r="BK7" s="184">
        <f>BM7+BO7+BQ7</f>
        <v>6087</v>
      </c>
      <c r="BL7" s="185">
        <v>0</v>
      </c>
      <c r="BM7" s="185">
        <v>0</v>
      </c>
      <c r="BN7" s="185">
        <v>4093.8</v>
      </c>
      <c r="BO7" s="185">
        <v>3512.5</v>
      </c>
      <c r="BP7" s="185">
        <v>3442.8</v>
      </c>
      <c r="BQ7" s="186">
        <v>2574.5</v>
      </c>
      <c r="BR7" s="183">
        <f>BT7+BV7+BX7+BZ7+CB7+CD7</f>
        <v>2320487.1999999997</v>
      </c>
      <c r="BS7" s="184">
        <f>BU7+BW7+BY7+CA7+CC7+CE7</f>
        <v>2316309.6</v>
      </c>
      <c r="BT7" s="185">
        <v>1027861.1</v>
      </c>
      <c r="BU7" s="185">
        <v>1026234.2</v>
      </c>
      <c r="BV7" s="185">
        <v>885716.8</v>
      </c>
      <c r="BW7" s="185">
        <v>884686.3</v>
      </c>
      <c r="BX7" s="185">
        <v>143175.1</v>
      </c>
      <c r="BY7" s="185">
        <v>143175.1</v>
      </c>
      <c r="BZ7" s="185">
        <v>0</v>
      </c>
      <c r="CA7" s="185">
        <v>0</v>
      </c>
      <c r="CB7" s="185">
        <v>64670.8</v>
      </c>
      <c r="CC7" s="185">
        <v>63390.1</v>
      </c>
      <c r="CD7" s="185">
        <v>199063.4</v>
      </c>
      <c r="CE7" s="186">
        <v>198823.9</v>
      </c>
      <c r="CF7" s="183">
        <f>CH7+CJ7+CL7</f>
        <v>127903.70000000001</v>
      </c>
      <c r="CG7" s="184">
        <f>CI7+CK7+CM7</f>
        <v>127715.9</v>
      </c>
      <c r="CH7" s="185">
        <v>103008.1</v>
      </c>
      <c r="CI7" s="185">
        <v>102932.9</v>
      </c>
      <c r="CJ7" s="185">
        <v>0</v>
      </c>
      <c r="CK7" s="185">
        <v>0</v>
      </c>
      <c r="CL7" s="185">
        <v>24895.599999999999</v>
      </c>
      <c r="CM7" s="186">
        <v>24783</v>
      </c>
      <c r="CN7" s="183">
        <f>CP7+CT7+CR7</f>
        <v>213.4</v>
      </c>
      <c r="CO7" s="195">
        <f>CQ7+CU7+CS7</f>
        <v>213.4</v>
      </c>
      <c r="CP7" s="185">
        <v>0</v>
      </c>
      <c r="CQ7" s="185">
        <v>0</v>
      </c>
      <c r="CR7" s="185">
        <v>0</v>
      </c>
      <c r="CS7" s="185">
        <v>0</v>
      </c>
      <c r="CT7" s="185">
        <v>213.4</v>
      </c>
      <c r="CU7" s="186">
        <v>213.4</v>
      </c>
      <c r="CV7" s="183">
        <f>CX7+CZ7+DB7+DD7</f>
        <v>147962.9</v>
      </c>
      <c r="CW7" s="184">
        <f>CY7+DA7+DC7+DE7</f>
        <v>115521.70000000001</v>
      </c>
      <c r="CX7" s="185">
        <v>5100.2</v>
      </c>
      <c r="CY7" s="185">
        <v>5095.2</v>
      </c>
      <c r="CZ7" s="185">
        <v>108207.3</v>
      </c>
      <c r="DA7" s="185">
        <v>99644.800000000003</v>
      </c>
      <c r="DB7" s="185">
        <v>33122.800000000003</v>
      </c>
      <c r="DC7" s="185">
        <v>9270.1</v>
      </c>
      <c r="DD7" s="185">
        <v>1532.6</v>
      </c>
      <c r="DE7" s="186">
        <v>1511.6</v>
      </c>
      <c r="DF7" s="183">
        <f>DH7+DJ7+DL7+DN7</f>
        <v>201457.1</v>
      </c>
      <c r="DG7" s="196">
        <f>DI7+DK7+DM7+DO7</f>
        <v>200329.8</v>
      </c>
      <c r="DH7" s="185">
        <v>198658.6</v>
      </c>
      <c r="DI7" s="185">
        <v>197588.3</v>
      </c>
      <c r="DJ7" s="185">
        <v>2798.5</v>
      </c>
      <c r="DK7" s="185">
        <v>2741.5</v>
      </c>
      <c r="DL7" s="185">
        <v>0</v>
      </c>
      <c r="DM7" s="185">
        <v>0</v>
      </c>
      <c r="DN7" s="185">
        <v>0</v>
      </c>
      <c r="DO7" s="186">
        <v>0</v>
      </c>
      <c r="DP7" s="183">
        <f>DT7+DV7+DR7</f>
        <v>8308.4</v>
      </c>
      <c r="DQ7" s="196">
        <f>DU7+DW7+DS7</f>
        <v>8308.4</v>
      </c>
      <c r="DR7" s="185">
        <v>0</v>
      </c>
      <c r="DS7" s="185">
        <v>0</v>
      </c>
      <c r="DT7" s="185">
        <v>8308.4</v>
      </c>
      <c r="DU7" s="185">
        <v>8308.4</v>
      </c>
      <c r="DV7" s="185">
        <v>0</v>
      </c>
      <c r="DW7" s="186">
        <v>0</v>
      </c>
      <c r="DX7" s="275">
        <v>8868.2000000000007</v>
      </c>
      <c r="DY7" s="200">
        <v>4238.2</v>
      </c>
      <c r="DZ7" s="275">
        <v>0</v>
      </c>
      <c r="EA7" s="200">
        <v>0</v>
      </c>
      <c r="EB7" s="183">
        <f>DZ7+DX7+DP7+DF7+CV7+CN7+CF7+BR7+BJ7+AZ7+AH7+Z7+V7+B7</f>
        <v>4008006.6999999997</v>
      </c>
      <c r="EC7" s="276">
        <f>EA7+DY7+DQ7+DG7+CW7+CO7+CG7+BS7+BK7+BA7+AI7+AA7+W7+C7</f>
        <v>3903931.3</v>
      </c>
      <c r="ED7" s="201">
        <v>-86770</v>
      </c>
      <c r="EE7" s="192">
        <v>-12675.8</v>
      </c>
      <c r="EF7" s="201">
        <v>114175.7</v>
      </c>
      <c r="EG7" s="202">
        <v>74093.899999999994</v>
      </c>
      <c r="EH7" s="120"/>
      <c r="EI7" s="100"/>
      <c r="EJ7" s="100"/>
    </row>
    <row r="8" spans="1:140" s="102" customFormat="1" hidden="1" x14ac:dyDescent="0.25">
      <c r="A8" s="108" t="s">
        <v>255</v>
      </c>
      <c r="B8" s="183">
        <f t="shared" ref="B8:C67" si="4">D8+F8+H8+J8+L8+N8+P8+T8+R8</f>
        <v>66768.900000000009</v>
      </c>
      <c r="C8" s="184">
        <f t="shared" si="4"/>
        <v>65030.9</v>
      </c>
      <c r="D8" s="185">
        <v>1961.8</v>
      </c>
      <c r="E8" s="185">
        <v>1957.8</v>
      </c>
      <c r="F8" s="185">
        <v>3661.5</v>
      </c>
      <c r="G8" s="185">
        <v>3661.5</v>
      </c>
      <c r="H8" s="185">
        <v>30863.5</v>
      </c>
      <c r="I8" s="185">
        <v>30115.7</v>
      </c>
      <c r="J8" s="185">
        <v>14.1</v>
      </c>
      <c r="K8" s="185">
        <v>0</v>
      </c>
      <c r="L8" s="185">
        <v>8203.2000000000007</v>
      </c>
      <c r="M8" s="185">
        <v>8188.9</v>
      </c>
      <c r="N8" s="185">
        <v>0</v>
      </c>
      <c r="O8" s="185">
        <v>0</v>
      </c>
      <c r="P8" s="185">
        <v>360</v>
      </c>
      <c r="Q8" s="185">
        <v>0</v>
      </c>
      <c r="R8" s="185">
        <v>0</v>
      </c>
      <c r="S8" s="185">
        <v>0</v>
      </c>
      <c r="T8" s="185">
        <v>21704.799999999999</v>
      </c>
      <c r="U8" s="186">
        <v>21107</v>
      </c>
      <c r="V8" s="187">
        <f t="shared" si="3"/>
        <v>0</v>
      </c>
      <c r="W8" s="188">
        <f t="shared" si="3"/>
        <v>0</v>
      </c>
      <c r="X8" s="185">
        <v>0</v>
      </c>
      <c r="Y8" s="186">
        <v>0</v>
      </c>
      <c r="Z8" s="183">
        <f t="shared" ref="Z8:AA67" si="5">AB8+AD8+AF8</f>
        <v>3238.6</v>
      </c>
      <c r="AA8" s="184">
        <f t="shared" si="5"/>
        <v>2552.8000000000002</v>
      </c>
      <c r="AB8" s="185">
        <v>0</v>
      </c>
      <c r="AC8" s="185">
        <v>0</v>
      </c>
      <c r="AD8" s="185">
        <v>3198.6</v>
      </c>
      <c r="AE8" s="185">
        <v>2512.8000000000002</v>
      </c>
      <c r="AF8" s="185">
        <v>40</v>
      </c>
      <c r="AG8" s="186">
        <v>40</v>
      </c>
      <c r="AH8" s="193">
        <f t="shared" ref="AH8:AI67" si="6">AJ8+AL8+AN8+AP8+AR8+AT8+AV8+AX8</f>
        <v>38840.1</v>
      </c>
      <c r="AI8" s="195">
        <f t="shared" si="6"/>
        <v>38456.200000000004</v>
      </c>
      <c r="AJ8" s="288">
        <v>0</v>
      </c>
      <c r="AK8" s="185">
        <v>0</v>
      </c>
      <c r="AL8" s="185">
        <v>0</v>
      </c>
      <c r="AM8" s="185">
        <v>0</v>
      </c>
      <c r="AN8" s="185">
        <v>0</v>
      </c>
      <c r="AO8" s="185">
        <v>0</v>
      </c>
      <c r="AP8" s="185">
        <v>0</v>
      </c>
      <c r="AQ8" s="185">
        <v>0</v>
      </c>
      <c r="AR8" s="185">
        <v>12321.4</v>
      </c>
      <c r="AS8" s="185">
        <v>12321.4</v>
      </c>
      <c r="AT8" s="185">
        <v>25688.7</v>
      </c>
      <c r="AU8" s="185">
        <v>25489.5</v>
      </c>
      <c r="AV8" s="185">
        <v>0</v>
      </c>
      <c r="AW8" s="185">
        <v>0</v>
      </c>
      <c r="AX8" s="185">
        <v>830</v>
      </c>
      <c r="AY8" s="186">
        <v>645.29999999999995</v>
      </c>
      <c r="AZ8" s="183">
        <f t="shared" ref="AZ8:BA67" si="7">BB8+BD8+BF8+BH8</f>
        <v>519279.2</v>
      </c>
      <c r="BA8" s="184">
        <f t="shared" si="7"/>
        <v>495683.8</v>
      </c>
      <c r="BB8" s="185">
        <v>436622</v>
      </c>
      <c r="BC8" s="185">
        <v>420257.8</v>
      </c>
      <c r="BD8" s="185">
        <v>48904.3</v>
      </c>
      <c r="BE8" s="185">
        <v>42508</v>
      </c>
      <c r="BF8" s="185">
        <v>27979.200000000001</v>
      </c>
      <c r="BG8" s="185">
        <v>27146.5</v>
      </c>
      <c r="BH8" s="185">
        <v>5773.7</v>
      </c>
      <c r="BI8" s="186">
        <v>5771.5</v>
      </c>
      <c r="BJ8" s="183">
        <f t="shared" ref="BJ8:BK67" si="8">BL8+BN8+BP8</f>
        <v>1571.3000000000002</v>
      </c>
      <c r="BK8" s="184">
        <f t="shared" si="8"/>
        <v>1564</v>
      </c>
      <c r="BL8" s="185">
        <v>0</v>
      </c>
      <c r="BM8" s="185">
        <v>0</v>
      </c>
      <c r="BN8" s="185">
        <v>843.6</v>
      </c>
      <c r="BO8" s="185">
        <v>843.5</v>
      </c>
      <c r="BP8" s="185">
        <v>727.7</v>
      </c>
      <c r="BQ8" s="186">
        <v>720.5</v>
      </c>
      <c r="BR8" s="183">
        <f t="shared" ref="BR8:BS67" si="9">BT8+BV8+BX8+BZ8+CB8+CD8</f>
        <v>445888.2</v>
      </c>
      <c r="BS8" s="184">
        <f t="shared" si="9"/>
        <v>444501.5</v>
      </c>
      <c r="BT8" s="185">
        <v>146412.9</v>
      </c>
      <c r="BU8" s="185">
        <v>145979.9</v>
      </c>
      <c r="BV8" s="185">
        <v>226968.1</v>
      </c>
      <c r="BW8" s="185">
        <v>226341.9</v>
      </c>
      <c r="BX8" s="185">
        <v>33237.9</v>
      </c>
      <c r="BY8" s="185">
        <v>33175.599999999999</v>
      </c>
      <c r="BZ8" s="185">
        <v>0</v>
      </c>
      <c r="CA8" s="185">
        <v>0</v>
      </c>
      <c r="CB8" s="185">
        <v>8688.7000000000007</v>
      </c>
      <c r="CC8" s="185">
        <v>8687.9</v>
      </c>
      <c r="CD8" s="185">
        <v>30580.6</v>
      </c>
      <c r="CE8" s="186">
        <v>30316.2</v>
      </c>
      <c r="CF8" s="183">
        <f t="shared" ref="CF8:CG67" si="10">CH8+CJ8+CL8</f>
        <v>46441.4</v>
      </c>
      <c r="CG8" s="184">
        <f t="shared" si="10"/>
        <v>46406.3</v>
      </c>
      <c r="CH8" s="185">
        <v>46336.4</v>
      </c>
      <c r="CI8" s="185">
        <v>46301.3</v>
      </c>
      <c r="CJ8" s="185">
        <v>0</v>
      </c>
      <c r="CK8" s="185">
        <v>0</v>
      </c>
      <c r="CL8" s="185">
        <v>105</v>
      </c>
      <c r="CM8" s="186">
        <v>105</v>
      </c>
      <c r="CN8" s="183">
        <f t="shared" ref="CN8:CO67" si="11">CP8+CT8+CR8</f>
        <v>42.5</v>
      </c>
      <c r="CO8" s="195">
        <f t="shared" si="11"/>
        <v>42.5</v>
      </c>
      <c r="CP8" s="185">
        <v>0</v>
      </c>
      <c r="CQ8" s="185">
        <v>0</v>
      </c>
      <c r="CR8" s="185">
        <v>0</v>
      </c>
      <c r="CS8" s="185">
        <v>0</v>
      </c>
      <c r="CT8" s="185">
        <v>42.5</v>
      </c>
      <c r="CU8" s="186">
        <v>42.5</v>
      </c>
      <c r="CV8" s="183">
        <f t="shared" ref="CV8:CW67" si="12">CX8+CZ8+DB8+DD8</f>
        <v>61302.5</v>
      </c>
      <c r="CW8" s="184">
        <f t="shared" si="12"/>
        <v>40358.400000000001</v>
      </c>
      <c r="CX8" s="185">
        <v>1329.6</v>
      </c>
      <c r="CY8" s="185">
        <v>1329.6</v>
      </c>
      <c r="CZ8" s="185">
        <v>28180.799999999999</v>
      </c>
      <c r="DA8" s="185">
        <v>27363.7</v>
      </c>
      <c r="DB8" s="185">
        <v>31057.4</v>
      </c>
      <c r="DC8" s="185">
        <v>10964.7</v>
      </c>
      <c r="DD8" s="185">
        <v>734.7</v>
      </c>
      <c r="DE8" s="186">
        <v>700.4</v>
      </c>
      <c r="DF8" s="183">
        <f t="shared" ref="DF8:DG67" si="13">DH8+DJ8+DL8+DN8</f>
        <v>19403.400000000001</v>
      </c>
      <c r="DG8" s="196">
        <f t="shared" si="13"/>
        <v>19403</v>
      </c>
      <c r="DH8" s="185">
        <v>19026.400000000001</v>
      </c>
      <c r="DI8" s="185">
        <v>19026</v>
      </c>
      <c r="DJ8" s="185">
        <v>0</v>
      </c>
      <c r="DK8" s="185">
        <v>0</v>
      </c>
      <c r="DL8" s="185">
        <v>0</v>
      </c>
      <c r="DM8" s="185">
        <v>0</v>
      </c>
      <c r="DN8" s="185">
        <v>377</v>
      </c>
      <c r="DO8" s="186">
        <v>377</v>
      </c>
      <c r="DP8" s="183">
        <f t="shared" ref="DP8:DQ67" si="14">DT8+DV8+DR8</f>
        <v>0</v>
      </c>
      <c r="DQ8" s="196">
        <f t="shared" si="14"/>
        <v>0</v>
      </c>
      <c r="DR8" s="185">
        <v>0</v>
      </c>
      <c r="DS8" s="185">
        <v>0</v>
      </c>
      <c r="DT8" s="185">
        <v>0</v>
      </c>
      <c r="DU8" s="185">
        <v>0</v>
      </c>
      <c r="DV8" s="185">
        <v>0</v>
      </c>
      <c r="DW8" s="186">
        <v>0</v>
      </c>
      <c r="DX8" s="275">
        <v>0</v>
      </c>
      <c r="DY8" s="200">
        <v>0</v>
      </c>
      <c r="DZ8" s="275">
        <v>0</v>
      </c>
      <c r="EA8" s="200">
        <v>0</v>
      </c>
      <c r="EB8" s="183">
        <f t="shared" ref="EB8:EC38" si="15">DZ8+DX8+DP8+DF8+CV8+CN8+CF8+BR8+BJ8+AZ8+AH8+Z8+V8+B8</f>
        <v>1202776.1000000001</v>
      </c>
      <c r="EC8" s="276">
        <f t="shared" si="15"/>
        <v>1153999.3999999999</v>
      </c>
      <c r="ED8" s="201">
        <v>-16017.5</v>
      </c>
      <c r="EE8" s="192">
        <v>4746.1000000000004</v>
      </c>
      <c r="EF8" s="201">
        <v>10036.799999999999</v>
      </c>
      <c r="EG8" s="202">
        <v>20763.5</v>
      </c>
      <c r="EH8" s="120"/>
      <c r="EI8" s="100"/>
      <c r="EJ8" s="100"/>
    </row>
    <row r="9" spans="1:140" s="102" customFormat="1" hidden="1" x14ac:dyDescent="0.25">
      <c r="A9" s="108" t="s">
        <v>256</v>
      </c>
      <c r="B9" s="183">
        <f t="shared" si="4"/>
        <v>47969.3</v>
      </c>
      <c r="C9" s="184">
        <f t="shared" si="4"/>
        <v>46795.6</v>
      </c>
      <c r="D9" s="185">
        <v>1935.5</v>
      </c>
      <c r="E9" s="185">
        <v>1911.1</v>
      </c>
      <c r="F9" s="185">
        <v>6483.9</v>
      </c>
      <c r="G9" s="185">
        <v>6445.4</v>
      </c>
      <c r="H9" s="185">
        <v>19022.099999999999</v>
      </c>
      <c r="I9" s="185">
        <v>18628.400000000001</v>
      </c>
      <c r="J9" s="185">
        <v>4.7</v>
      </c>
      <c r="K9" s="185">
        <v>0</v>
      </c>
      <c r="L9" s="185">
        <v>9379.6</v>
      </c>
      <c r="M9" s="185">
        <v>9379.6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185">
        <v>11143.5</v>
      </c>
      <c r="U9" s="186">
        <v>10431.1</v>
      </c>
      <c r="V9" s="187">
        <f t="shared" si="3"/>
        <v>2107.1</v>
      </c>
      <c r="W9" s="188">
        <f t="shared" si="3"/>
        <v>2095.4</v>
      </c>
      <c r="X9" s="185">
        <v>2107.1</v>
      </c>
      <c r="Y9" s="186">
        <v>2095.4</v>
      </c>
      <c r="Z9" s="183">
        <f t="shared" si="5"/>
        <v>4539.6000000000004</v>
      </c>
      <c r="AA9" s="184">
        <f t="shared" si="5"/>
        <v>4534.8999999999996</v>
      </c>
      <c r="AB9" s="185">
        <v>4539.6000000000004</v>
      </c>
      <c r="AC9" s="185">
        <v>4534.8999999999996</v>
      </c>
      <c r="AD9" s="185">
        <v>0</v>
      </c>
      <c r="AE9" s="185">
        <v>0</v>
      </c>
      <c r="AF9" s="185">
        <v>0</v>
      </c>
      <c r="AG9" s="186">
        <v>0</v>
      </c>
      <c r="AH9" s="193">
        <f t="shared" si="6"/>
        <v>30575</v>
      </c>
      <c r="AI9" s="195">
        <f t="shared" si="6"/>
        <v>30575</v>
      </c>
      <c r="AJ9" s="288">
        <v>0</v>
      </c>
      <c r="AK9" s="185">
        <v>0</v>
      </c>
      <c r="AL9" s="185">
        <v>0</v>
      </c>
      <c r="AM9" s="185">
        <v>0</v>
      </c>
      <c r="AN9" s="185">
        <v>0</v>
      </c>
      <c r="AO9" s="185">
        <v>0</v>
      </c>
      <c r="AP9" s="185">
        <v>0</v>
      </c>
      <c r="AQ9" s="185">
        <v>0</v>
      </c>
      <c r="AR9" s="185">
        <v>6552.9</v>
      </c>
      <c r="AS9" s="185">
        <v>6552.9</v>
      </c>
      <c r="AT9" s="185">
        <v>23474.6</v>
      </c>
      <c r="AU9" s="185">
        <v>23474.6</v>
      </c>
      <c r="AV9" s="185">
        <v>0</v>
      </c>
      <c r="AW9" s="185">
        <v>0</v>
      </c>
      <c r="AX9" s="185">
        <v>547.5</v>
      </c>
      <c r="AY9" s="186">
        <v>547.5</v>
      </c>
      <c r="AZ9" s="183">
        <f t="shared" si="7"/>
        <v>168670.4</v>
      </c>
      <c r="BA9" s="184">
        <f t="shared" si="7"/>
        <v>158510.79999999999</v>
      </c>
      <c r="BB9" s="185">
        <v>4360.8</v>
      </c>
      <c r="BC9" s="185">
        <v>4360.8</v>
      </c>
      <c r="BD9" s="185">
        <v>26679.200000000001</v>
      </c>
      <c r="BE9" s="185">
        <v>23340.7</v>
      </c>
      <c r="BF9" s="185">
        <v>69531</v>
      </c>
      <c r="BG9" s="185">
        <v>66976</v>
      </c>
      <c r="BH9" s="185">
        <v>68099.399999999994</v>
      </c>
      <c r="BI9" s="186">
        <v>63833.3</v>
      </c>
      <c r="BJ9" s="183">
        <f t="shared" si="8"/>
        <v>11117.1</v>
      </c>
      <c r="BK9" s="184">
        <f t="shared" si="8"/>
        <v>10963.099999999999</v>
      </c>
      <c r="BL9" s="185">
        <v>0</v>
      </c>
      <c r="BM9" s="185">
        <v>0</v>
      </c>
      <c r="BN9" s="185">
        <v>995.6</v>
      </c>
      <c r="BO9" s="185">
        <v>988.3</v>
      </c>
      <c r="BP9" s="185">
        <v>10121.5</v>
      </c>
      <c r="BQ9" s="186">
        <v>9974.7999999999993</v>
      </c>
      <c r="BR9" s="183">
        <f t="shared" si="9"/>
        <v>383675.89999999997</v>
      </c>
      <c r="BS9" s="184">
        <f t="shared" si="9"/>
        <v>381113.60000000003</v>
      </c>
      <c r="BT9" s="185">
        <v>158552.79999999999</v>
      </c>
      <c r="BU9" s="185">
        <v>157078.70000000001</v>
      </c>
      <c r="BV9" s="185">
        <v>152620.29999999999</v>
      </c>
      <c r="BW9" s="185">
        <v>152426.5</v>
      </c>
      <c r="BX9" s="185">
        <v>35220.6</v>
      </c>
      <c r="BY9" s="185">
        <v>35219.699999999997</v>
      </c>
      <c r="BZ9" s="185">
        <v>0</v>
      </c>
      <c r="CA9" s="185">
        <v>0</v>
      </c>
      <c r="CB9" s="185">
        <v>12901.7</v>
      </c>
      <c r="CC9" s="185">
        <v>12316.5</v>
      </c>
      <c r="CD9" s="185">
        <v>24380.5</v>
      </c>
      <c r="CE9" s="186">
        <v>24072.2</v>
      </c>
      <c r="CF9" s="183">
        <f t="shared" si="10"/>
        <v>73008.100000000006</v>
      </c>
      <c r="CG9" s="184">
        <f t="shared" si="10"/>
        <v>72700.700000000012</v>
      </c>
      <c r="CH9" s="185">
        <v>70059.8</v>
      </c>
      <c r="CI9" s="185">
        <v>69757.100000000006</v>
      </c>
      <c r="CJ9" s="185">
        <v>0</v>
      </c>
      <c r="CK9" s="185">
        <v>0</v>
      </c>
      <c r="CL9" s="185">
        <v>2948.3</v>
      </c>
      <c r="CM9" s="186">
        <v>2943.6</v>
      </c>
      <c r="CN9" s="183">
        <f t="shared" si="11"/>
        <v>60.3</v>
      </c>
      <c r="CO9" s="195">
        <f t="shared" si="11"/>
        <v>50.8</v>
      </c>
      <c r="CP9" s="185">
        <v>0</v>
      </c>
      <c r="CQ9" s="185">
        <v>0</v>
      </c>
      <c r="CR9" s="185">
        <v>0</v>
      </c>
      <c r="CS9" s="185">
        <v>0</v>
      </c>
      <c r="CT9" s="185">
        <v>60.3</v>
      </c>
      <c r="CU9" s="186">
        <v>50.8</v>
      </c>
      <c r="CV9" s="183">
        <f t="shared" si="12"/>
        <v>26369.100000000002</v>
      </c>
      <c r="CW9" s="184">
        <f t="shared" si="12"/>
        <v>24673.7</v>
      </c>
      <c r="CX9" s="185">
        <v>1288.8</v>
      </c>
      <c r="CY9" s="185">
        <v>1288.8</v>
      </c>
      <c r="CZ9" s="185">
        <v>16889.5</v>
      </c>
      <c r="DA9" s="185">
        <v>15373.7</v>
      </c>
      <c r="DB9" s="185">
        <v>7456.1</v>
      </c>
      <c r="DC9" s="185">
        <v>7282.3</v>
      </c>
      <c r="DD9" s="185">
        <v>734.7</v>
      </c>
      <c r="DE9" s="186">
        <v>728.9</v>
      </c>
      <c r="DF9" s="183">
        <f t="shared" si="13"/>
        <v>46254.8</v>
      </c>
      <c r="DG9" s="196">
        <f t="shared" si="13"/>
        <v>45996.3</v>
      </c>
      <c r="DH9" s="185">
        <v>40909.9</v>
      </c>
      <c r="DI9" s="185">
        <v>40909.699999999997</v>
      </c>
      <c r="DJ9" s="185">
        <v>4781.8999999999996</v>
      </c>
      <c r="DK9" s="185">
        <v>4524.8</v>
      </c>
      <c r="DL9" s="185">
        <v>0</v>
      </c>
      <c r="DM9" s="185">
        <v>0</v>
      </c>
      <c r="DN9" s="185">
        <v>563</v>
      </c>
      <c r="DO9" s="186">
        <v>561.79999999999995</v>
      </c>
      <c r="DP9" s="183">
        <f t="shared" si="14"/>
        <v>4275.7</v>
      </c>
      <c r="DQ9" s="196">
        <f t="shared" si="14"/>
        <v>4268.3</v>
      </c>
      <c r="DR9" s="185">
        <v>0</v>
      </c>
      <c r="DS9" s="185">
        <v>0</v>
      </c>
      <c r="DT9" s="185">
        <v>4275.7</v>
      </c>
      <c r="DU9" s="185">
        <v>4268.3</v>
      </c>
      <c r="DV9" s="185">
        <v>0</v>
      </c>
      <c r="DW9" s="186">
        <v>0</v>
      </c>
      <c r="DX9" s="275">
        <v>136.19999999999999</v>
      </c>
      <c r="DY9" s="200">
        <v>101</v>
      </c>
      <c r="DZ9" s="275">
        <v>0</v>
      </c>
      <c r="EA9" s="200">
        <v>0</v>
      </c>
      <c r="EB9" s="183">
        <f t="shared" si="15"/>
        <v>798758.6</v>
      </c>
      <c r="EC9" s="276">
        <f t="shared" si="15"/>
        <v>782379.20000000007</v>
      </c>
      <c r="ED9" s="201">
        <v>-7242.7</v>
      </c>
      <c r="EE9" s="192">
        <v>-1042.2</v>
      </c>
      <c r="EF9" s="201">
        <v>4564.1000000000004</v>
      </c>
      <c r="EG9" s="202">
        <v>3497</v>
      </c>
      <c r="EH9" s="120"/>
      <c r="EI9" s="100"/>
      <c r="EJ9" s="100"/>
    </row>
    <row r="10" spans="1:140" s="102" customFormat="1" hidden="1" x14ac:dyDescent="0.25">
      <c r="A10" s="108" t="s">
        <v>257</v>
      </c>
      <c r="B10" s="183">
        <f t="shared" si="4"/>
        <v>86038.2</v>
      </c>
      <c r="C10" s="184">
        <f t="shared" si="4"/>
        <v>70554.2</v>
      </c>
      <c r="D10" s="185">
        <v>2273.3000000000002</v>
      </c>
      <c r="E10" s="185">
        <v>2228.6</v>
      </c>
      <c r="F10" s="185">
        <v>5356.7</v>
      </c>
      <c r="G10" s="185">
        <v>5356.7</v>
      </c>
      <c r="H10" s="185">
        <v>51818.6</v>
      </c>
      <c r="I10" s="185">
        <v>50529.2</v>
      </c>
      <c r="J10" s="185">
        <v>9</v>
      </c>
      <c r="K10" s="185">
        <v>0</v>
      </c>
      <c r="L10" s="185">
        <v>9707.4</v>
      </c>
      <c r="M10" s="185">
        <v>9674.9</v>
      </c>
      <c r="N10" s="185">
        <v>0</v>
      </c>
      <c r="O10" s="185">
        <v>0</v>
      </c>
      <c r="P10" s="185">
        <v>12192.2</v>
      </c>
      <c r="Q10" s="185">
        <v>0</v>
      </c>
      <c r="R10" s="185">
        <v>0</v>
      </c>
      <c r="S10" s="185">
        <v>0</v>
      </c>
      <c r="T10" s="185">
        <v>4681</v>
      </c>
      <c r="U10" s="186">
        <v>2764.8</v>
      </c>
      <c r="V10" s="187">
        <f t="shared" si="3"/>
        <v>3687.4</v>
      </c>
      <c r="W10" s="188">
        <f t="shared" si="3"/>
        <v>3687.4</v>
      </c>
      <c r="X10" s="185">
        <v>3687.4</v>
      </c>
      <c r="Y10" s="186">
        <v>3687.4</v>
      </c>
      <c r="Z10" s="183">
        <f t="shared" si="5"/>
        <v>4457.2</v>
      </c>
      <c r="AA10" s="184">
        <f t="shared" si="5"/>
        <v>4251.7</v>
      </c>
      <c r="AB10" s="185">
        <v>0</v>
      </c>
      <c r="AC10" s="185">
        <v>0</v>
      </c>
      <c r="AD10" s="185">
        <v>4427.2</v>
      </c>
      <c r="AE10" s="185">
        <v>4221.7</v>
      </c>
      <c r="AF10" s="185">
        <v>30</v>
      </c>
      <c r="AG10" s="186">
        <v>30</v>
      </c>
      <c r="AH10" s="193">
        <f t="shared" si="6"/>
        <v>110709.2</v>
      </c>
      <c r="AI10" s="195">
        <f t="shared" si="6"/>
        <v>107767.4</v>
      </c>
      <c r="AJ10" s="288">
        <v>0</v>
      </c>
      <c r="AK10" s="185">
        <v>0</v>
      </c>
      <c r="AL10" s="185">
        <v>0</v>
      </c>
      <c r="AM10" s="185">
        <v>0</v>
      </c>
      <c r="AN10" s="185">
        <v>0</v>
      </c>
      <c r="AO10" s="185">
        <v>0</v>
      </c>
      <c r="AP10" s="185">
        <v>0</v>
      </c>
      <c r="AQ10" s="185">
        <v>0</v>
      </c>
      <c r="AR10" s="185">
        <v>19915.099999999999</v>
      </c>
      <c r="AS10" s="185">
        <v>19904.5</v>
      </c>
      <c r="AT10" s="185">
        <v>88113.3</v>
      </c>
      <c r="AU10" s="185">
        <v>85500</v>
      </c>
      <c r="AV10" s="185">
        <v>0</v>
      </c>
      <c r="AW10" s="185">
        <v>0</v>
      </c>
      <c r="AX10" s="185">
        <v>2680.8</v>
      </c>
      <c r="AY10" s="186">
        <v>2362.9</v>
      </c>
      <c r="AZ10" s="183">
        <f t="shared" si="7"/>
        <v>477321.89999999997</v>
      </c>
      <c r="BA10" s="184">
        <f t="shared" si="7"/>
        <v>444316.79999999993</v>
      </c>
      <c r="BB10" s="185">
        <v>377942.6</v>
      </c>
      <c r="BC10" s="185">
        <v>350229.3</v>
      </c>
      <c r="BD10" s="185">
        <v>27473.3</v>
      </c>
      <c r="BE10" s="185">
        <v>24663.8</v>
      </c>
      <c r="BF10" s="185">
        <v>44722.9</v>
      </c>
      <c r="BG10" s="185">
        <v>44353.599999999999</v>
      </c>
      <c r="BH10" s="185">
        <v>27183.1</v>
      </c>
      <c r="BI10" s="186">
        <v>25070.1</v>
      </c>
      <c r="BJ10" s="183">
        <f t="shared" si="8"/>
        <v>0</v>
      </c>
      <c r="BK10" s="184">
        <f t="shared" si="8"/>
        <v>0</v>
      </c>
      <c r="BL10" s="185">
        <v>0</v>
      </c>
      <c r="BM10" s="185">
        <v>0</v>
      </c>
      <c r="BN10" s="185">
        <v>0</v>
      </c>
      <c r="BO10" s="185">
        <v>0</v>
      </c>
      <c r="BP10" s="185">
        <v>0</v>
      </c>
      <c r="BQ10" s="186">
        <v>0</v>
      </c>
      <c r="BR10" s="183">
        <f t="shared" si="9"/>
        <v>727151.8</v>
      </c>
      <c r="BS10" s="184">
        <f t="shared" si="9"/>
        <v>722416.79999999993</v>
      </c>
      <c r="BT10" s="185">
        <v>288858.59999999998</v>
      </c>
      <c r="BU10" s="185">
        <v>286994.3</v>
      </c>
      <c r="BV10" s="185">
        <v>266597.09999999998</v>
      </c>
      <c r="BW10" s="185">
        <v>265493.09999999998</v>
      </c>
      <c r="BX10" s="185">
        <v>91890.3</v>
      </c>
      <c r="BY10" s="185">
        <v>91473.3</v>
      </c>
      <c r="BZ10" s="185">
        <v>0</v>
      </c>
      <c r="CA10" s="185">
        <v>0</v>
      </c>
      <c r="CB10" s="185">
        <v>28641.4</v>
      </c>
      <c r="CC10" s="185">
        <v>28336</v>
      </c>
      <c r="CD10" s="185">
        <v>51164.4</v>
      </c>
      <c r="CE10" s="186">
        <v>50120.1</v>
      </c>
      <c r="CF10" s="183">
        <f t="shared" si="10"/>
        <v>118302.9</v>
      </c>
      <c r="CG10" s="184">
        <f t="shared" si="10"/>
        <v>117707.6</v>
      </c>
      <c r="CH10" s="185">
        <v>86580.4</v>
      </c>
      <c r="CI10" s="185">
        <v>86279.6</v>
      </c>
      <c r="CJ10" s="185">
        <v>0</v>
      </c>
      <c r="CK10" s="185">
        <v>0</v>
      </c>
      <c r="CL10" s="185">
        <v>31722.5</v>
      </c>
      <c r="CM10" s="186">
        <v>31428</v>
      </c>
      <c r="CN10" s="183">
        <f t="shared" si="11"/>
        <v>475.1</v>
      </c>
      <c r="CO10" s="195">
        <f t="shared" si="11"/>
        <v>145.6</v>
      </c>
      <c r="CP10" s="185">
        <v>0</v>
      </c>
      <c r="CQ10" s="185">
        <v>0</v>
      </c>
      <c r="CR10" s="185">
        <v>0</v>
      </c>
      <c r="CS10" s="185">
        <v>0</v>
      </c>
      <c r="CT10" s="185">
        <v>475.1</v>
      </c>
      <c r="CU10" s="186">
        <v>145.6</v>
      </c>
      <c r="CV10" s="183">
        <f t="shared" si="12"/>
        <v>39835.199999999997</v>
      </c>
      <c r="CW10" s="184">
        <f t="shared" si="12"/>
        <v>31772.400000000001</v>
      </c>
      <c r="CX10" s="185">
        <v>1813</v>
      </c>
      <c r="CY10" s="185">
        <v>1811.4</v>
      </c>
      <c r="CZ10" s="185">
        <v>29866.2</v>
      </c>
      <c r="DA10" s="185">
        <v>27652.799999999999</v>
      </c>
      <c r="DB10" s="185">
        <v>7401.4</v>
      </c>
      <c r="DC10" s="185">
        <v>1778.7</v>
      </c>
      <c r="DD10" s="185">
        <v>754.6</v>
      </c>
      <c r="DE10" s="186">
        <v>529.5</v>
      </c>
      <c r="DF10" s="183">
        <f t="shared" si="13"/>
        <v>37884.199999999997</v>
      </c>
      <c r="DG10" s="196">
        <f t="shared" si="13"/>
        <v>37601.799999999996</v>
      </c>
      <c r="DH10" s="185">
        <v>22075.599999999999</v>
      </c>
      <c r="DI10" s="185">
        <v>21957</v>
      </c>
      <c r="DJ10" s="185">
        <v>13020</v>
      </c>
      <c r="DK10" s="185">
        <v>12937.2</v>
      </c>
      <c r="DL10" s="185">
        <v>0</v>
      </c>
      <c r="DM10" s="185">
        <v>0</v>
      </c>
      <c r="DN10" s="185">
        <v>2788.6</v>
      </c>
      <c r="DO10" s="186">
        <v>2707.6</v>
      </c>
      <c r="DP10" s="183">
        <f t="shared" si="14"/>
        <v>0</v>
      </c>
      <c r="DQ10" s="196">
        <f t="shared" si="14"/>
        <v>0</v>
      </c>
      <c r="DR10" s="185">
        <v>0</v>
      </c>
      <c r="DS10" s="185">
        <v>0</v>
      </c>
      <c r="DT10" s="185">
        <v>0</v>
      </c>
      <c r="DU10" s="185">
        <v>0</v>
      </c>
      <c r="DV10" s="185">
        <v>0</v>
      </c>
      <c r="DW10" s="186">
        <v>0</v>
      </c>
      <c r="DX10" s="275">
        <v>6.5</v>
      </c>
      <c r="DY10" s="200">
        <v>6.5</v>
      </c>
      <c r="DZ10" s="275">
        <v>0</v>
      </c>
      <c r="EA10" s="200">
        <v>0</v>
      </c>
      <c r="EB10" s="183">
        <f t="shared" si="15"/>
        <v>1605869.5999999999</v>
      </c>
      <c r="EC10" s="276">
        <f t="shared" si="15"/>
        <v>1540228.1999999997</v>
      </c>
      <c r="ED10" s="201">
        <v>-184544.4</v>
      </c>
      <c r="EE10" s="192">
        <v>-93701.5</v>
      </c>
      <c r="EF10" s="201">
        <v>214893.6</v>
      </c>
      <c r="EG10" s="202">
        <v>115192.1</v>
      </c>
      <c r="EH10" s="120"/>
      <c r="EI10" s="100"/>
      <c r="EJ10" s="100"/>
    </row>
    <row r="11" spans="1:140" s="102" customFormat="1" hidden="1" x14ac:dyDescent="0.25">
      <c r="A11" s="108" t="s">
        <v>258</v>
      </c>
      <c r="B11" s="183">
        <f t="shared" si="4"/>
        <v>118971.4</v>
      </c>
      <c r="C11" s="184">
        <f t="shared" si="4"/>
        <v>116790.29999999999</v>
      </c>
      <c r="D11" s="185">
        <v>1778.6</v>
      </c>
      <c r="E11" s="185">
        <v>1745.3</v>
      </c>
      <c r="F11" s="185">
        <v>5932</v>
      </c>
      <c r="G11" s="185">
        <v>5867.5</v>
      </c>
      <c r="H11" s="185">
        <v>43832.6</v>
      </c>
      <c r="I11" s="185">
        <v>43188.1</v>
      </c>
      <c r="J11" s="185">
        <v>12.7</v>
      </c>
      <c r="K11" s="185">
        <v>0</v>
      </c>
      <c r="L11" s="185">
        <v>12795.3</v>
      </c>
      <c r="M11" s="185">
        <v>12291.3</v>
      </c>
      <c r="N11" s="185">
        <v>45</v>
      </c>
      <c r="O11" s="185">
        <v>45</v>
      </c>
      <c r="P11" s="185">
        <v>1.5</v>
      </c>
      <c r="Q11" s="185">
        <v>0</v>
      </c>
      <c r="R11" s="185">
        <v>0</v>
      </c>
      <c r="S11" s="185">
        <v>0</v>
      </c>
      <c r="T11" s="185">
        <v>54573.7</v>
      </c>
      <c r="U11" s="186">
        <v>53653.1</v>
      </c>
      <c r="V11" s="187">
        <f t="shared" si="3"/>
        <v>0</v>
      </c>
      <c r="W11" s="188">
        <f t="shared" si="3"/>
        <v>0</v>
      </c>
      <c r="X11" s="185">
        <v>0</v>
      </c>
      <c r="Y11" s="186">
        <v>0</v>
      </c>
      <c r="Z11" s="183">
        <f t="shared" si="5"/>
        <v>1037.3</v>
      </c>
      <c r="AA11" s="184">
        <f t="shared" si="5"/>
        <v>1033.5999999999999</v>
      </c>
      <c r="AB11" s="185">
        <v>0</v>
      </c>
      <c r="AC11" s="185">
        <v>0</v>
      </c>
      <c r="AD11" s="185">
        <v>1027.3</v>
      </c>
      <c r="AE11" s="185">
        <v>1027.3</v>
      </c>
      <c r="AF11" s="185">
        <v>10</v>
      </c>
      <c r="AG11" s="186">
        <v>6.3</v>
      </c>
      <c r="AH11" s="193">
        <f t="shared" si="6"/>
        <v>56636.5</v>
      </c>
      <c r="AI11" s="195">
        <f t="shared" si="6"/>
        <v>56616.5</v>
      </c>
      <c r="AJ11" s="288">
        <v>0</v>
      </c>
      <c r="AK11" s="185">
        <v>0</v>
      </c>
      <c r="AL11" s="185">
        <v>0</v>
      </c>
      <c r="AM11" s="185">
        <v>0</v>
      </c>
      <c r="AN11" s="185">
        <v>0</v>
      </c>
      <c r="AO11" s="185">
        <v>0</v>
      </c>
      <c r="AP11" s="185">
        <v>0</v>
      </c>
      <c r="AQ11" s="185">
        <v>0</v>
      </c>
      <c r="AR11" s="185">
        <v>22849.9</v>
      </c>
      <c r="AS11" s="185">
        <v>22849.9</v>
      </c>
      <c r="AT11" s="185">
        <v>33276.6</v>
      </c>
      <c r="AU11" s="185">
        <v>33258.6</v>
      </c>
      <c r="AV11" s="185">
        <v>0</v>
      </c>
      <c r="AW11" s="185">
        <v>0</v>
      </c>
      <c r="AX11" s="185">
        <v>510</v>
      </c>
      <c r="AY11" s="186">
        <v>508</v>
      </c>
      <c r="AZ11" s="183">
        <f t="shared" si="7"/>
        <v>472314.1</v>
      </c>
      <c r="BA11" s="184">
        <f t="shared" si="7"/>
        <v>435050.5</v>
      </c>
      <c r="BB11" s="185">
        <v>336580.5</v>
      </c>
      <c r="BC11" s="185">
        <v>300830.59999999998</v>
      </c>
      <c r="BD11" s="185">
        <v>85262.7</v>
      </c>
      <c r="BE11" s="185">
        <v>85245.9</v>
      </c>
      <c r="BF11" s="185">
        <v>47015.6</v>
      </c>
      <c r="BG11" s="185">
        <v>45518.7</v>
      </c>
      <c r="BH11" s="185">
        <v>3455.3</v>
      </c>
      <c r="BI11" s="186">
        <v>3455.3</v>
      </c>
      <c r="BJ11" s="183">
        <f t="shared" si="8"/>
        <v>9724.5</v>
      </c>
      <c r="BK11" s="184">
        <f t="shared" si="8"/>
        <v>9505.0999999999985</v>
      </c>
      <c r="BL11" s="185">
        <v>0</v>
      </c>
      <c r="BM11" s="185">
        <v>0</v>
      </c>
      <c r="BN11" s="185">
        <v>471.1</v>
      </c>
      <c r="BO11" s="185">
        <v>381.3</v>
      </c>
      <c r="BP11" s="185">
        <v>9253.4</v>
      </c>
      <c r="BQ11" s="186">
        <v>9123.7999999999993</v>
      </c>
      <c r="BR11" s="183">
        <f t="shared" si="9"/>
        <v>485476.60000000003</v>
      </c>
      <c r="BS11" s="184">
        <f t="shared" si="9"/>
        <v>473976.1</v>
      </c>
      <c r="BT11" s="185">
        <v>172123.1</v>
      </c>
      <c r="BU11" s="185">
        <v>168388.4</v>
      </c>
      <c r="BV11" s="185">
        <v>209697.3</v>
      </c>
      <c r="BW11" s="185">
        <v>206107.6</v>
      </c>
      <c r="BX11" s="185">
        <v>77365.7</v>
      </c>
      <c r="BY11" s="185">
        <v>75045.100000000006</v>
      </c>
      <c r="BZ11" s="185">
        <v>0</v>
      </c>
      <c r="CA11" s="185">
        <v>0</v>
      </c>
      <c r="CB11" s="185">
        <v>10650.5</v>
      </c>
      <c r="CC11" s="185">
        <v>9165.6</v>
      </c>
      <c r="CD11" s="185">
        <v>15640</v>
      </c>
      <c r="CE11" s="186">
        <v>15269.4</v>
      </c>
      <c r="CF11" s="183">
        <f t="shared" si="10"/>
        <v>61876.5</v>
      </c>
      <c r="CG11" s="184">
        <f t="shared" si="10"/>
        <v>60611.8</v>
      </c>
      <c r="CH11" s="185">
        <v>39357.699999999997</v>
      </c>
      <c r="CI11" s="185">
        <v>38565.5</v>
      </c>
      <c r="CJ11" s="185">
        <v>0</v>
      </c>
      <c r="CK11" s="185">
        <v>0</v>
      </c>
      <c r="CL11" s="185">
        <v>22518.799999999999</v>
      </c>
      <c r="CM11" s="186">
        <v>22046.3</v>
      </c>
      <c r="CN11" s="183">
        <f t="shared" si="11"/>
        <v>116.2</v>
      </c>
      <c r="CO11" s="195">
        <f t="shared" si="11"/>
        <v>116.2</v>
      </c>
      <c r="CP11" s="185">
        <v>0</v>
      </c>
      <c r="CQ11" s="185">
        <v>0</v>
      </c>
      <c r="CR11" s="185">
        <v>0</v>
      </c>
      <c r="CS11" s="185">
        <v>0</v>
      </c>
      <c r="CT11" s="185">
        <v>116.2</v>
      </c>
      <c r="CU11" s="186">
        <v>116.2</v>
      </c>
      <c r="CV11" s="183">
        <f t="shared" si="12"/>
        <v>58742.100000000006</v>
      </c>
      <c r="CW11" s="184">
        <f t="shared" si="12"/>
        <v>47535.599999999991</v>
      </c>
      <c r="CX11" s="185">
        <v>1007.8</v>
      </c>
      <c r="CY11" s="185">
        <v>1004.7</v>
      </c>
      <c r="CZ11" s="185">
        <v>30478.799999999999</v>
      </c>
      <c r="DA11" s="185">
        <v>23696.1</v>
      </c>
      <c r="DB11" s="185">
        <v>26346.2</v>
      </c>
      <c r="DC11" s="185">
        <v>22273.599999999999</v>
      </c>
      <c r="DD11" s="185">
        <v>909.3</v>
      </c>
      <c r="DE11" s="186">
        <v>561.20000000000005</v>
      </c>
      <c r="DF11" s="183">
        <f t="shared" si="13"/>
        <v>40500.800000000003</v>
      </c>
      <c r="DG11" s="196">
        <f t="shared" si="13"/>
        <v>38782.1</v>
      </c>
      <c r="DH11" s="185">
        <v>35402.5</v>
      </c>
      <c r="DI11" s="185">
        <v>34638.699999999997</v>
      </c>
      <c r="DJ11" s="185">
        <v>5098.3</v>
      </c>
      <c r="DK11" s="185">
        <v>4143.3999999999996</v>
      </c>
      <c r="DL11" s="185">
        <v>0</v>
      </c>
      <c r="DM11" s="185">
        <v>0</v>
      </c>
      <c r="DN11" s="185">
        <v>0</v>
      </c>
      <c r="DO11" s="186">
        <v>0</v>
      </c>
      <c r="DP11" s="183">
        <f t="shared" si="14"/>
        <v>3027</v>
      </c>
      <c r="DQ11" s="184">
        <f t="shared" si="14"/>
        <v>3013.2</v>
      </c>
      <c r="DR11" s="185">
        <v>0</v>
      </c>
      <c r="DS11" s="185">
        <v>0</v>
      </c>
      <c r="DT11" s="185">
        <v>0</v>
      </c>
      <c r="DU11" s="185">
        <v>0</v>
      </c>
      <c r="DV11" s="185">
        <v>3027</v>
      </c>
      <c r="DW11" s="186">
        <v>3013.2</v>
      </c>
      <c r="DX11" s="275">
        <v>4301.1000000000004</v>
      </c>
      <c r="DY11" s="200">
        <v>4301</v>
      </c>
      <c r="DZ11" s="275">
        <v>0</v>
      </c>
      <c r="EA11" s="200">
        <v>0</v>
      </c>
      <c r="EB11" s="183">
        <f t="shared" si="15"/>
        <v>1312724.0999999999</v>
      </c>
      <c r="EC11" s="276">
        <f t="shared" si="15"/>
        <v>1247332.0000000002</v>
      </c>
      <c r="ED11" s="201">
        <v>-114004.7</v>
      </c>
      <c r="EE11" s="192">
        <v>-70578.8</v>
      </c>
      <c r="EF11" s="201">
        <v>84004.7</v>
      </c>
      <c r="EG11" s="202">
        <v>23425.9</v>
      </c>
      <c r="EH11" s="120"/>
      <c r="EI11" s="100"/>
      <c r="EJ11" s="100"/>
    </row>
    <row r="12" spans="1:140" s="102" customFormat="1" hidden="1" x14ac:dyDescent="0.25">
      <c r="A12" s="108" t="s">
        <v>259</v>
      </c>
      <c r="B12" s="183">
        <f t="shared" si="4"/>
        <v>121204.20000000001</v>
      </c>
      <c r="C12" s="184">
        <f t="shared" si="4"/>
        <v>120224.4</v>
      </c>
      <c r="D12" s="185">
        <v>2532.5</v>
      </c>
      <c r="E12" s="185">
        <v>2532.5</v>
      </c>
      <c r="F12" s="185">
        <v>7897.5</v>
      </c>
      <c r="G12" s="185">
        <v>7865.7</v>
      </c>
      <c r="H12" s="185">
        <v>48218.2</v>
      </c>
      <c r="I12" s="185">
        <v>47907.7</v>
      </c>
      <c r="J12" s="185">
        <v>43.9</v>
      </c>
      <c r="K12" s="185">
        <v>0</v>
      </c>
      <c r="L12" s="185">
        <v>17504.7</v>
      </c>
      <c r="M12" s="185">
        <v>17504.599999999999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185">
        <v>45007.4</v>
      </c>
      <c r="U12" s="186">
        <v>44413.9</v>
      </c>
      <c r="V12" s="187">
        <f t="shared" si="3"/>
        <v>0</v>
      </c>
      <c r="W12" s="188">
        <f t="shared" si="3"/>
        <v>0</v>
      </c>
      <c r="X12" s="185">
        <v>0</v>
      </c>
      <c r="Y12" s="186">
        <v>0</v>
      </c>
      <c r="Z12" s="183">
        <f t="shared" si="5"/>
        <v>37201.799999999996</v>
      </c>
      <c r="AA12" s="184">
        <f t="shared" si="5"/>
        <v>37160.5</v>
      </c>
      <c r="AB12" s="185">
        <v>509.7</v>
      </c>
      <c r="AC12" s="185">
        <v>509.7</v>
      </c>
      <c r="AD12" s="185">
        <v>36692.1</v>
      </c>
      <c r="AE12" s="185">
        <v>36650.800000000003</v>
      </c>
      <c r="AF12" s="185">
        <v>0</v>
      </c>
      <c r="AG12" s="186">
        <v>0</v>
      </c>
      <c r="AH12" s="193">
        <f t="shared" si="6"/>
        <v>318761.90000000002</v>
      </c>
      <c r="AI12" s="195">
        <f t="shared" si="6"/>
        <v>317510.7</v>
      </c>
      <c r="AJ12" s="288">
        <v>0</v>
      </c>
      <c r="AK12" s="185">
        <v>0</v>
      </c>
      <c r="AL12" s="185">
        <v>0</v>
      </c>
      <c r="AM12" s="185">
        <v>0</v>
      </c>
      <c r="AN12" s="185">
        <v>0</v>
      </c>
      <c r="AO12" s="185">
        <v>0</v>
      </c>
      <c r="AP12" s="185">
        <v>0</v>
      </c>
      <c r="AQ12" s="185">
        <v>0</v>
      </c>
      <c r="AR12" s="185">
        <v>58314</v>
      </c>
      <c r="AS12" s="185">
        <v>57672.2</v>
      </c>
      <c r="AT12" s="185">
        <v>231529.5</v>
      </c>
      <c r="AU12" s="185">
        <v>230920.2</v>
      </c>
      <c r="AV12" s="185">
        <v>0</v>
      </c>
      <c r="AW12" s="185">
        <v>0</v>
      </c>
      <c r="AX12" s="185">
        <v>28918.400000000001</v>
      </c>
      <c r="AY12" s="186">
        <v>28918.3</v>
      </c>
      <c r="AZ12" s="183">
        <f t="shared" si="7"/>
        <v>563601.30000000005</v>
      </c>
      <c r="BA12" s="184">
        <f t="shared" si="7"/>
        <v>542157.5</v>
      </c>
      <c r="BB12" s="185">
        <v>187560.5</v>
      </c>
      <c r="BC12" s="185">
        <v>186927.2</v>
      </c>
      <c r="BD12" s="185">
        <v>22851.5</v>
      </c>
      <c r="BE12" s="185">
        <v>18633.400000000001</v>
      </c>
      <c r="BF12" s="185">
        <v>318047.5</v>
      </c>
      <c r="BG12" s="185">
        <v>301516</v>
      </c>
      <c r="BH12" s="185">
        <v>35141.800000000003</v>
      </c>
      <c r="BI12" s="186">
        <v>35080.9</v>
      </c>
      <c r="BJ12" s="183">
        <f t="shared" si="8"/>
        <v>10089.299999999999</v>
      </c>
      <c r="BK12" s="184">
        <f t="shared" si="8"/>
        <v>7670.0999999999995</v>
      </c>
      <c r="BL12" s="185">
        <v>0</v>
      </c>
      <c r="BM12" s="185">
        <v>0</v>
      </c>
      <c r="BN12" s="185">
        <v>2157.6999999999998</v>
      </c>
      <c r="BO12" s="185">
        <v>2157.6999999999998</v>
      </c>
      <c r="BP12" s="185">
        <v>7931.6</v>
      </c>
      <c r="BQ12" s="186">
        <v>5512.4</v>
      </c>
      <c r="BR12" s="183">
        <f t="shared" si="9"/>
        <v>1708651.6</v>
      </c>
      <c r="BS12" s="184">
        <f t="shared" si="9"/>
        <v>1698095.6</v>
      </c>
      <c r="BT12" s="185">
        <v>637313.1</v>
      </c>
      <c r="BU12" s="185">
        <v>637212</v>
      </c>
      <c r="BV12" s="185">
        <v>831110.9</v>
      </c>
      <c r="BW12" s="185">
        <v>821336.8</v>
      </c>
      <c r="BX12" s="185">
        <v>130326.3</v>
      </c>
      <c r="BY12" s="185">
        <v>130325.1</v>
      </c>
      <c r="BZ12" s="185">
        <v>0</v>
      </c>
      <c r="CA12" s="185">
        <v>0</v>
      </c>
      <c r="CB12" s="185">
        <v>43389.8</v>
      </c>
      <c r="CC12" s="185">
        <v>43088.7</v>
      </c>
      <c r="CD12" s="185">
        <v>66511.5</v>
      </c>
      <c r="CE12" s="186">
        <v>66133</v>
      </c>
      <c r="CF12" s="183">
        <f t="shared" si="10"/>
        <v>102718</v>
      </c>
      <c r="CG12" s="184">
        <f t="shared" si="10"/>
        <v>102713.1</v>
      </c>
      <c r="CH12" s="185">
        <v>99099.5</v>
      </c>
      <c r="CI12" s="185">
        <v>99099.5</v>
      </c>
      <c r="CJ12" s="185">
        <v>0</v>
      </c>
      <c r="CK12" s="185">
        <v>0</v>
      </c>
      <c r="CL12" s="185">
        <v>3618.5</v>
      </c>
      <c r="CM12" s="186">
        <v>3613.6</v>
      </c>
      <c r="CN12" s="183">
        <f t="shared" si="11"/>
        <v>73.8</v>
      </c>
      <c r="CO12" s="195">
        <f t="shared" si="11"/>
        <v>73.8</v>
      </c>
      <c r="CP12" s="185">
        <v>0</v>
      </c>
      <c r="CQ12" s="185">
        <v>0</v>
      </c>
      <c r="CR12" s="185">
        <v>0</v>
      </c>
      <c r="CS12" s="185">
        <v>0</v>
      </c>
      <c r="CT12" s="185">
        <v>73.8</v>
      </c>
      <c r="CU12" s="186">
        <v>73.8</v>
      </c>
      <c r="CV12" s="183">
        <f t="shared" si="12"/>
        <v>54549.4</v>
      </c>
      <c r="CW12" s="184">
        <f t="shared" si="12"/>
        <v>42361.200000000004</v>
      </c>
      <c r="CX12" s="185">
        <v>2272.1999999999998</v>
      </c>
      <c r="CY12" s="185">
        <v>2271.1999999999998</v>
      </c>
      <c r="CZ12" s="185">
        <v>6749.2</v>
      </c>
      <c r="DA12" s="185">
        <v>6749.2</v>
      </c>
      <c r="DB12" s="185">
        <v>43397.2</v>
      </c>
      <c r="DC12" s="185">
        <v>31210</v>
      </c>
      <c r="DD12" s="185">
        <v>2130.8000000000002</v>
      </c>
      <c r="DE12" s="186">
        <v>2130.8000000000002</v>
      </c>
      <c r="DF12" s="183">
        <f t="shared" si="13"/>
        <v>122551.3</v>
      </c>
      <c r="DG12" s="196">
        <f t="shared" si="13"/>
        <v>121296.3</v>
      </c>
      <c r="DH12" s="185">
        <v>90995.8</v>
      </c>
      <c r="DI12" s="185">
        <v>89799.3</v>
      </c>
      <c r="DJ12" s="185">
        <v>0</v>
      </c>
      <c r="DK12" s="185">
        <v>0</v>
      </c>
      <c r="DL12" s="185">
        <v>0</v>
      </c>
      <c r="DM12" s="185">
        <v>0</v>
      </c>
      <c r="DN12" s="185">
        <v>31555.5</v>
      </c>
      <c r="DO12" s="186">
        <v>31497</v>
      </c>
      <c r="DP12" s="183">
        <f t="shared" si="14"/>
        <v>0</v>
      </c>
      <c r="DQ12" s="184">
        <f t="shared" si="14"/>
        <v>0</v>
      </c>
      <c r="DR12" s="185">
        <v>0</v>
      </c>
      <c r="DS12" s="185">
        <v>0</v>
      </c>
      <c r="DT12" s="185">
        <v>0</v>
      </c>
      <c r="DU12" s="185">
        <v>0</v>
      </c>
      <c r="DV12" s="185">
        <v>0</v>
      </c>
      <c r="DW12" s="186">
        <v>0</v>
      </c>
      <c r="DX12" s="275">
        <v>0</v>
      </c>
      <c r="DY12" s="200">
        <v>0</v>
      </c>
      <c r="DZ12" s="275">
        <v>0</v>
      </c>
      <c r="EA12" s="200">
        <v>0</v>
      </c>
      <c r="EB12" s="183">
        <f t="shared" si="15"/>
        <v>3039402.6</v>
      </c>
      <c r="EC12" s="276">
        <f t="shared" si="15"/>
        <v>2989263.2</v>
      </c>
      <c r="ED12" s="201">
        <v>-36719</v>
      </c>
      <c r="EE12" s="192">
        <v>-19879.5</v>
      </c>
      <c r="EF12" s="201">
        <v>36719</v>
      </c>
      <c r="EG12" s="202">
        <v>16839.5</v>
      </c>
      <c r="EH12" s="120"/>
      <c r="EI12" s="100"/>
      <c r="EJ12" s="100"/>
    </row>
    <row r="13" spans="1:140" s="102" customFormat="1" hidden="1" x14ac:dyDescent="0.25">
      <c r="A13" s="108" t="s">
        <v>260</v>
      </c>
      <c r="B13" s="183">
        <f t="shared" si="4"/>
        <v>2781486.2</v>
      </c>
      <c r="C13" s="184">
        <f t="shared" si="4"/>
        <v>2629315.7000000002</v>
      </c>
      <c r="D13" s="185">
        <v>4486.3999999999996</v>
      </c>
      <c r="E13" s="185">
        <v>4213.7</v>
      </c>
      <c r="F13" s="185">
        <v>99131.7</v>
      </c>
      <c r="G13" s="185">
        <v>91144.9</v>
      </c>
      <c r="H13" s="185">
        <v>1224918.6000000001</v>
      </c>
      <c r="I13" s="185">
        <v>1215166.5</v>
      </c>
      <c r="J13" s="185">
        <v>175.6</v>
      </c>
      <c r="K13" s="185">
        <v>31.2</v>
      </c>
      <c r="L13" s="185">
        <v>257222.2</v>
      </c>
      <c r="M13" s="185">
        <v>248099.6</v>
      </c>
      <c r="N13" s="185">
        <v>57365.5</v>
      </c>
      <c r="O13" s="185">
        <v>20166.900000000001</v>
      </c>
      <c r="P13" s="185">
        <v>24732</v>
      </c>
      <c r="Q13" s="185">
        <v>0</v>
      </c>
      <c r="R13" s="185">
        <v>2429.1999999999998</v>
      </c>
      <c r="S13" s="185">
        <v>2427</v>
      </c>
      <c r="T13" s="185">
        <v>1111025</v>
      </c>
      <c r="U13" s="186">
        <v>1048065.9</v>
      </c>
      <c r="V13" s="187">
        <f t="shared" si="3"/>
        <v>0</v>
      </c>
      <c r="W13" s="188">
        <f t="shared" si="3"/>
        <v>0</v>
      </c>
      <c r="X13" s="185">
        <v>0</v>
      </c>
      <c r="Y13" s="186">
        <v>0</v>
      </c>
      <c r="Z13" s="183">
        <f t="shared" si="5"/>
        <v>120173</v>
      </c>
      <c r="AA13" s="184">
        <f t="shared" si="5"/>
        <v>118662.5</v>
      </c>
      <c r="AB13" s="185">
        <v>20130.400000000001</v>
      </c>
      <c r="AC13" s="185">
        <v>19470.599999999999</v>
      </c>
      <c r="AD13" s="185">
        <v>100042.6</v>
      </c>
      <c r="AE13" s="185">
        <v>99191.9</v>
      </c>
      <c r="AF13" s="185">
        <v>0</v>
      </c>
      <c r="AG13" s="186">
        <v>0</v>
      </c>
      <c r="AH13" s="193">
        <f t="shared" si="6"/>
        <v>8474088</v>
      </c>
      <c r="AI13" s="195">
        <f t="shared" si="6"/>
        <v>7716353.3000000007</v>
      </c>
      <c r="AJ13" s="288">
        <v>0</v>
      </c>
      <c r="AK13" s="185">
        <v>0</v>
      </c>
      <c r="AL13" s="185">
        <v>0</v>
      </c>
      <c r="AM13" s="185">
        <v>0</v>
      </c>
      <c r="AN13" s="185">
        <v>0</v>
      </c>
      <c r="AO13" s="185">
        <v>0</v>
      </c>
      <c r="AP13" s="185">
        <v>0</v>
      </c>
      <c r="AQ13" s="185">
        <v>0</v>
      </c>
      <c r="AR13" s="185">
        <v>3570521.7</v>
      </c>
      <c r="AS13" s="185">
        <v>2869180.6</v>
      </c>
      <c r="AT13" s="185">
        <v>4754701.4000000004</v>
      </c>
      <c r="AU13" s="185">
        <v>4736294.8</v>
      </c>
      <c r="AV13" s="185">
        <v>0</v>
      </c>
      <c r="AW13" s="185">
        <v>0</v>
      </c>
      <c r="AX13" s="185">
        <v>148864.9</v>
      </c>
      <c r="AY13" s="186">
        <v>110877.9</v>
      </c>
      <c r="AZ13" s="183">
        <f t="shared" si="7"/>
        <v>4554731.0999999996</v>
      </c>
      <c r="BA13" s="184">
        <f t="shared" si="7"/>
        <v>4423733.2</v>
      </c>
      <c r="BB13" s="185">
        <v>2245908.7000000002</v>
      </c>
      <c r="BC13" s="185">
        <v>2177742</v>
      </c>
      <c r="BD13" s="185">
        <v>117670.9</v>
      </c>
      <c r="BE13" s="185">
        <v>80712.800000000003</v>
      </c>
      <c r="BF13" s="185">
        <v>1566040.9</v>
      </c>
      <c r="BG13" s="185">
        <v>1548588.1</v>
      </c>
      <c r="BH13" s="185">
        <v>625110.6</v>
      </c>
      <c r="BI13" s="186">
        <v>616690.30000000005</v>
      </c>
      <c r="BJ13" s="183">
        <f t="shared" si="8"/>
        <v>15872.7</v>
      </c>
      <c r="BK13" s="184">
        <f t="shared" si="8"/>
        <v>15044.8</v>
      </c>
      <c r="BL13" s="185">
        <v>598.1</v>
      </c>
      <c r="BM13" s="185">
        <v>598.1</v>
      </c>
      <c r="BN13" s="185">
        <v>3572.8</v>
      </c>
      <c r="BO13" s="185">
        <v>3426.8</v>
      </c>
      <c r="BP13" s="185">
        <v>11701.8</v>
      </c>
      <c r="BQ13" s="186">
        <v>11019.9</v>
      </c>
      <c r="BR13" s="183">
        <f t="shared" si="9"/>
        <v>21176855.600000001</v>
      </c>
      <c r="BS13" s="184">
        <f t="shared" si="9"/>
        <v>20622700.600000001</v>
      </c>
      <c r="BT13" s="185">
        <v>8552453</v>
      </c>
      <c r="BU13" s="185">
        <v>8064727.7000000002</v>
      </c>
      <c r="BV13" s="185">
        <v>9695689.5</v>
      </c>
      <c r="BW13" s="185">
        <v>9652164.0999999996</v>
      </c>
      <c r="BX13" s="185">
        <v>1417563.5</v>
      </c>
      <c r="BY13" s="185">
        <v>1412670.7</v>
      </c>
      <c r="BZ13" s="185">
        <v>0</v>
      </c>
      <c r="CA13" s="185">
        <v>0</v>
      </c>
      <c r="CB13" s="185">
        <v>709534</v>
      </c>
      <c r="CC13" s="185">
        <v>697761</v>
      </c>
      <c r="CD13" s="185">
        <v>801615.6</v>
      </c>
      <c r="CE13" s="186">
        <v>795377.1</v>
      </c>
      <c r="CF13" s="183">
        <f>CH13+CJ13+CL13</f>
        <v>1494244.1</v>
      </c>
      <c r="CG13" s="184">
        <f t="shared" si="10"/>
        <v>1492627</v>
      </c>
      <c r="CH13" s="185">
        <v>1377832.6</v>
      </c>
      <c r="CI13" s="185">
        <v>1376348.7</v>
      </c>
      <c r="CJ13" s="185">
        <v>26492.1</v>
      </c>
      <c r="CK13" s="185">
        <v>26492.1</v>
      </c>
      <c r="CL13" s="185">
        <v>89919.4</v>
      </c>
      <c r="CM13" s="186">
        <v>89786.2</v>
      </c>
      <c r="CN13" s="183">
        <f t="shared" si="11"/>
        <v>0</v>
      </c>
      <c r="CO13" s="195">
        <f t="shared" si="11"/>
        <v>0</v>
      </c>
      <c r="CP13" s="185">
        <v>0</v>
      </c>
      <c r="CQ13" s="185">
        <v>0</v>
      </c>
      <c r="CR13" s="185">
        <v>0</v>
      </c>
      <c r="CS13" s="185">
        <v>0</v>
      </c>
      <c r="CT13" s="185">
        <v>0</v>
      </c>
      <c r="CU13" s="186">
        <v>0</v>
      </c>
      <c r="CV13" s="183">
        <f t="shared" si="12"/>
        <v>2429757.6999999997</v>
      </c>
      <c r="CW13" s="184">
        <f t="shared" si="12"/>
        <v>2213967.4</v>
      </c>
      <c r="CX13" s="185">
        <v>59248.7</v>
      </c>
      <c r="CY13" s="185">
        <v>58842.6</v>
      </c>
      <c r="CZ13" s="185">
        <v>1423355.9</v>
      </c>
      <c r="DA13" s="185">
        <v>1248916</v>
      </c>
      <c r="DB13" s="185">
        <v>877588.8</v>
      </c>
      <c r="DC13" s="185">
        <v>837354.9</v>
      </c>
      <c r="DD13" s="185">
        <v>69564.3</v>
      </c>
      <c r="DE13" s="186">
        <v>68853.899999999994</v>
      </c>
      <c r="DF13" s="183">
        <f t="shared" si="13"/>
        <v>2086773.3</v>
      </c>
      <c r="DG13" s="196">
        <f t="shared" si="13"/>
        <v>2080278.9000000001</v>
      </c>
      <c r="DH13" s="185">
        <v>1296567.5</v>
      </c>
      <c r="DI13" s="185">
        <v>1291369.3</v>
      </c>
      <c r="DJ13" s="185">
        <v>592741.30000000005</v>
      </c>
      <c r="DK13" s="185">
        <v>591480.5</v>
      </c>
      <c r="DL13" s="185">
        <v>0</v>
      </c>
      <c r="DM13" s="185">
        <v>0</v>
      </c>
      <c r="DN13" s="185">
        <v>197464.5</v>
      </c>
      <c r="DO13" s="186">
        <v>197429.1</v>
      </c>
      <c r="DP13" s="183">
        <f t="shared" si="14"/>
        <v>50640</v>
      </c>
      <c r="DQ13" s="184">
        <f t="shared" si="14"/>
        <v>50639.7</v>
      </c>
      <c r="DR13" s="185">
        <v>0</v>
      </c>
      <c r="DS13" s="185">
        <v>0</v>
      </c>
      <c r="DT13" s="185">
        <v>50640</v>
      </c>
      <c r="DU13" s="185">
        <v>50639.7</v>
      </c>
      <c r="DV13" s="185">
        <v>0</v>
      </c>
      <c r="DW13" s="186">
        <v>0</v>
      </c>
      <c r="DX13" s="275">
        <v>713843.3</v>
      </c>
      <c r="DY13" s="200">
        <v>576690.9</v>
      </c>
      <c r="DZ13" s="275">
        <v>0</v>
      </c>
      <c r="EA13" s="200">
        <v>0</v>
      </c>
      <c r="EB13" s="183">
        <f t="shared" si="15"/>
        <v>43898465</v>
      </c>
      <c r="EC13" s="276">
        <f t="shared" si="15"/>
        <v>41940014</v>
      </c>
      <c r="ED13" s="201">
        <v>-34673.4</v>
      </c>
      <c r="EE13" s="192">
        <v>3212853.1</v>
      </c>
      <c r="EF13" s="201">
        <v>735543.9</v>
      </c>
      <c r="EG13" s="202">
        <v>1461957</v>
      </c>
      <c r="EH13" s="120"/>
      <c r="EI13" s="100"/>
      <c r="EJ13" s="100"/>
    </row>
    <row r="14" spans="1:140" s="102" customFormat="1" hidden="1" x14ac:dyDescent="0.25">
      <c r="A14" s="108" t="s">
        <v>261</v>
      </c>
      <c r="B14" s="183">
        <f t="shared" si="4"/>
        <v>247637.2</v>
      </c>
      <c r="C14" s="184">
        <f t="shared" si="4"/>
        <v>237713.09999999998</v>
      </c>
      <c r="D14" s="185">
        <v>2814.9</v>
      </c>
      <c r="E14" s="185">
        <v>2708.5</v>
      </c>
      <c r="F14" s="185">
        <v>8143.8</v>
      </c>
      <c r="G14" s="185">
        <v>8108.6</v>
      </c>
      <c r="H14" s="185">
        <v>56621</v>
      </c>
      <c r="I14" s="185">
        <v>54476.5</v>
      </c>
      <c r="J14" s="185">
        <v>23.3</v>
      </c>
      <c r="K14" s="185">
        <v>0</v>
      </c>
      <c r="L14" s="185">
        <v>15423.9</v>
      </c>
      <c r="M14" s="185">
        <v>15346.1</v>
      </c>
      <c r="N14" s="185">
        <v>0</v>
      </c>
      <c r="O14" s="185">
        <v>0</v>
      </c>
      <c r="P14" s="185">
        <v>1780.8</v>
      </c>
      <c r="Q14" s="185">
        <v>0</v>
      </c>
      <c r="R14" s="185">
        <v>0</v>
      </c>
      <c r="S14" s="185">
        <v>0</v>
      </c>
      <c r="T14" s="185">
        <v>162829.5</v>
      </c>
      <c r="U14" s="186">
        <v>157073.4</v>
      </c>
      <c r="V14" s="187">
        <f t="shared" si="3"/>
        <v>464.7</v>
      </c>
      <c r="W14" s="188">
        <f t="shared" si="3"/>
        <v>444</v>
      </c>
      <c r="X14" s="185">
        <v>464.7</v>
      </c>
      <c r="Y14" s="186">
        <v>444</v>
      </c>
      <c r="Z14" s="183">
        <f t="shared" si="5"/>
        <v>13036</v>
      </c>
      <c r="AA14" s="184">
        <f t="shared" si="5"/>
        <v>12477.599999999999</v>
      </c>
      <c r="AB14" s="185">
        <v>10668.2</v>
      </c>
      <c r="AC14" s="185">
        <v>10609.8</v>
      </c>
      <c r="AD14" s="185">
        <v>2367.8000000000002</v>
      </c>
      <c r="AE14" s="185">
        <v>1867.8</v>
      </c>
      <c r="AF14" s="185">
        <v>0</v>
      </c>
      <c r="AG14" s="186">
        <v>0</v>
      </c>
      <c r="AH14" s="193">
        <f t="shared" si="6"/>
        <v>221638.69999999998</v>
      </c>
      <c r="AI14" s="195">
        <f t="shared" si="6"/>
        <v>196375.3</v>
      </c>
      <c r="AJ14" s="288">
        <v>0</v>
      </c>
      <c r="AK14" s="185">
        <v>0</v>
      </c>
      <c r="AL14" s="185">
        <v>0</v>
      </c>
      <c r="AM14" s="185">
        <v>0</v>
      </c>
      <c r="AN14" s="185">
        <v>0</v>
      </c>
      <c r="AO14" s="185">
        <v>0</v>
      </c>
      <c r="AP14" s="185">
        <v>337.2</v>
      </c>
      <c r="AQ14" s="185">
        <v>337.2</v>
      </c>
      <c r="AR14" s="185">
        <v>18229.599999999999</v>
      </c>
      <c r="AS14" s="185">
        <v>17602.099999999999</v>
      </c>
      <c r="AT14" s="185">
        <v>184203.8</v>
      </c>
      <c r="AU14" s="185">
        <v>159762.20000000001</v>
      </c>
      <c r="AV14" s="185">
        <v>0</v>
      </c>
      <c r="AW14" s="185">
        <v>0</v>
      </c>
      <c r="AX14" s="185">
        <v>18868.099999999999</v>
      </c>
      <c r="AY14" s="186">
        <v>18673.8</v>
      </c>
      <c r="AZ14" s="183">
        <f t="shared" si="7"/>
        <v>738204.6</v>
      </c>
      <c r="BA14" s="184">
        <f t="shared" si="7"/>
        <v>692149.29999999993</v>
      </c>
      <c r="BB14" s="185">
        <v>477026.5</v>
      </c>
      <c r="BC14" s="185">
        <v>448729.7</v>
      </c>
      <c r="BD14" s="185">
        <v>182450.1</v>
      </c>
      <c r="BE14" s="185">
        <v>170087.3</v>
      </c>
      <c r="BF14" s="185">
        <v>74081</v>
      </c>
      <c r="BG14" s="185">
        <v>70326.600000000006</v>
      </c>
      <c r="BH14" s="185">
        <v>4647</v>
      </c>
      <c r="BI14" s="186">
        <v>3005.7</v>
      </c>
      <c r="BJ14" s="183">
        <f t="shared" si="8"/>
        <v>20241.900000000001</v>
      </c>
      <c r="BK14" s="184">
        <f t="shared" si="8"/>
        <v>20008.099999999999</v>
      </c>
      <c r="BL14" s="185">
        <v>0</v>
      </c>
      <c r="BM14" s="185">
        <v>0</v>
      </c>
      <c r="BN14" s="185">
        <v>2334.5</v>
      </c>
      <c r="BO14" s="185">
        <v>2322</v>
      </c>
      <c r="BP14" s="185">
        <v>17907.400000000001</v>
      </c>
      <c r="BQ14" s="186">
        <v>17686.099999999999</v>
      </c>
      <c r="BR14" s="183">
        <f t="shared" si="9"/>
        <v>1321281.2000000002</v>
      </c>
      <c r="BS14" s="184">
        <f t="shared" si="9"/>
        <v>1313942.6000000001</v>
      </c>
      <c r="BT14" s="185">
        <v>501152.2</v>
      </c>
      <c r="BU14" s="185">
        <v>501151.8</v>
      </c>
      <c r="BV14" s="185">
        <v>586957.4</v>
      </c>
      <c r="BW14" s="185">
        <v>584507.30000000005</v>
      </c>
      <c r="BX14" s="185">
        <v>121515.5</v>
      </c>
      <c r="BY14" s="185">
        <v>120220</v>
      </c>
      <c r="BZ14" s="185">
        <v>0</v>
      </c>
      <c r="CA14" s="185">
        <v>0</v>
      </c>
      <c r="CB14" s="185">
        <v>49904.5</v>
      </c>
      <c r="CC14" s="185">
        <v>46867.7</v>
      </c>
      <c r="CD14" s="185">
        <v>61751.6</v>
      </c>
      <c r="CE14" s="186">
        <v>61195.8</v>
      </c>
      <c r="CF14" s="183">
        <f t="shared" si="10"/>
        <v>188059.1</v>
      </c>
      <c r="CG14" s="184">
        <f t="shared" si="10"/>
        <v>177591.9</v>
      </c>
      <c r="CH14" s="185">
        <v>180331.2</v>
      </c>
      <c r="CI14" s="185">
        <v>170759.8</v>
      </c>
      <c r="CJ14" s="185">
        <v>0</v>
      </c>
      <c r="CK14" s="185">
        <v>0</v>
      </c>
      <c r="CL14" s="185">
        <v>7727.9</v>
      </c>
      <c r="CM14" s="186">
        <v>6832.1</v>
      </c>
      <c r="CN14" s="183">
        <f t="shared" si="11"/>
        <v>0</v>
      </c>
      <c r="CO14" s="195">
        <f t="shared" si="11"/>
        <v>0</v>
      </c>
      <c r="CP14" s="185">
        <v>0</v>
      </c>
      <c r="CQ14" s="185">
        <v>0</v>
      </c>
      <c r="CR14" s="185">
        <v>0</v>
      </c>
      <c r="CS14" s="185">
        <v>0</v>
      </c>
      <c r="CT14" s="185">
        <v>0</v>
      </c>
      <c r="CU14" s="186">
        <v>0</v>
      </c>
      <c r="CV14" s="183">
        <f t="shared" si="12"/>
        <v>141817.19999999998</v>
      </c>
      <c r="CW14" s="184">
        <f t="shared" si="12"/>
        <v>119910.3</v>
      </c>
      <c r="CX14" s="185">
        <v>2200.6999999999998</v>
      </c>
      <c r="CY14" s="185">
        <v>2117.5</v>
      </c>
      <c r="CZ14" s="185">
        <v>80339.899999999994</v>
      </c>
      <c r="DA14" s="185">
        <v>74789.5</v>
      </c>
      <c r="DB14" s="185">
        <v>59276.6</v>
      </c>
      <c r="DC14" s="185">
        <v>43003.3</v>
      </c>
      <c r="DD14" s="185">
        <v>0</v>
      </c>
      <c r="DE14" s="186">
        <v>0</v>
      </c>
      <c r="DF14" s="183">
        <f t="shared" si="13"/>
        <v>68272.299999999988</v>
      </c>
      <c r="DG14" s="196">
        <f t="shared" si="13"/>
        <v>65066</v>
      </c>
      <c r="DH14" s="185">
        <v>52397.7</v>
      </c>
      <c r="DI14" s="185">
        <v>49486.6</v>
      </c>
      <c r="DJ14" s="185">
        <v>12054.1</v>
      </c>
      <c r="DK14" s="185">
        <v>11860.4</v>
      </c>
      <c r="DL14" s="185">
        <v>0</v>
      </c>
      <c r="DM14" s="185">
        <v>0</v>
      </c>
      <c r="DN14" s="185">
        <v>3820.5</v>
      </c>
      <c r="DO14" s="186">
        <v>3719</v>
      </c>
      <c r="DP14" s="183">
        <f t="shared" si="14"/>
        <v>0</v>
      </c>
      <c r="DQ14" s="184">
        <f t="shared" si="14"/>
        <v>0</v>
      </c>
      <c r="DR14" s="185">
        <v>0</v>
      </c>
      <c r="DS14" s="185">
        <v>0</v>
      </c>
      <c r="DT14" s="185">
        <v>0</v>
      </c>
      <c r="DU14" s="185">
        <v>0</v>
      </c>
      <c r="DV14" s="185">
        <v>0</v>
      </c>
      <c r="DW14" s="186">
        <v>0</v>
      </c>
      <c r="DX14" s="275">
        <v>0</v>
      </c>
      <c r="DY14" s="200">
        <v>0</v>
      </c>
      <c r="DZ14" s="275">
        <v>0</v>
      </c>
      <c r="EA14" s="200">
        <v>0</v>
      </c>
      <c r="EB14" s="183">
        <f t="shared" si="15"/>
        <v>2960652.9000000008</v>
      </c>
      <c r="EC14" s="276">
        <f t="shared" si="15"/>
        <v>2835678.2</v>
      </c>
      <c r="ED14" s="201">
        <v>-86526</v>
      </c>
      <c r="EE14" s="192">
        <v>31919.8</v>
      </c>
      <c r="EF14" s="201">
        <v>112511</v>
      </c>
      <c r="EG14" s="202">
        <v>144430.79999999999</v>
      </c>
      <c r="EH14" s="120"/>
      <c r="EI14" s="100"/>
      <c r="EJ14" s="100"/>
    </row>
    <row r="15" spans="1:140" s="102" customFormat="1" ht="13.15" hidden="1" customHeight="1" x14ac:dyDescent="0.25">
      <c r="A15" s="108" t="s">
        <v>262</v>
      </c>
      <c r="B15" s="183">
        <f t="shared" si="4"/>
        <v>252137.69999999998</v>
      </c>
      <c r="C15" s="184">
        <f t="shared" si="4"/>
        <v>182118.5</v>
      </c>
      <c r="D15" s="185">
        <v>2975</v>
      </c>
      <c r="E15" s="185">
        <v>2972.5</v>
      </c>
      <c r="F15" s="185">
        <v>6194.4</v>
      </c>
      <c r="G15" s="185">
        <v>6194.4</v>
      </c>
      <c r="H15" s="185">
        <v>61645.8</v>
      </c>
      <c r="I15" s="185">
        <v>61124.5</v>
      </c>
      <c r="J15" s="185">
        <v>28.4</v>
      </c>
      <c r="K15" s="185">
        <v>28.4</v>
      </c>
      <c r="L15" s="185">
        <v>14749.2</v>
      </c>
      <c r="M15" s="185">
        <v>14736.5</v>
      </c>
      <c r="N15" s="185">
        <v>0</v>
      </c>
      <c r="O15" s="185">
        <v>0</v>
      </c>
      <c r="P15" s="185">
        <v>1500</v>
      </c>
      <c r="Q15" s="185">
        <v>0</v>
      </c>
      <c r="R15" s="185">
        <v>0</v>
      </c>
      <c r="S15" s="185">
        <v>0</v>
      </c>
      <c r="T15" s="185">
        <v>165044.9</v>
      </c>
      <c r="U15" s="186">
        <v>97062.2</v>
      </c>
      <c r="V15" s="187">
        <f t="shared" si="3"/>
        <v>413.8</v>
      </c>
      <c r="W15" s="188">
        <f t="shared" si="3"/>
        <v>381.5</v>
      </c>
      <c r="X15" s="185">
        <v>413.8</v>
      </c>
      <c r="Y15" s="186">
        <v>381.5</v>
      </c>
      <c r="Z15" s="183">
        <f t="shared" si="5"/>
        <v>7731.4</v>
      </c>
      <c r="AA15" s="184">
        <f t="shared" si="5"/>
        <v>7620.5999999999995</v>
      </c>
      <c r="AB15" s="185">
        <v>0</v>
      </c>
      <c r="AC15" s="185">
        <v>0</v>
      </c>
      <c r="AD15" s="185">
        <v>7040.2</v>
      </c>
      <c r="AE15" s="185">
        <v>6929.4</v>
      </c>
      <c r="AF15" s="185">
        <v>691.2</v>
      </c>
      <c r="AG15" s="186">
        <v>691.2</v>
      </c>
      <c r="AH15" s="193">
        <f t="shared" si="6"/>
        <v>361429.80000000005</v>
      </c>
      <c r="AI15" s="195">
        <f t="shared" si="6"/>
        <v>349352.10000000003</v>
      </c>
      <c r="AJ15" s="288">
        <v>0</v>
      </c>
      <c r="AK15" s="185">
        <v>0</v>
      </c>
      <c r="AL15" s="185">
        <v>0</v>
      </c>
      <c r="AM15" s="185">
        <v>0</v>
      </c>
      <c r="AN15" s="185">
        <v>0</v>
      </c>
      <c r="AO15" s="185">
        <v>0</v>
      </c>
      <c r="AP15" s="185">
        <v>0</v>
      </c>
      <c r="AQ15" s="185">
        <v>0</v>
      </c>
      <c r="AR15" s="185">
        <v>26130.5</v>
      </c>
      <c r="AS15" s="185">
        <v>26130.400000000001</v>
      </c>
      <c r="AT15" s="185">
        <v>289605.90000000002</v>
      </c>
      <c r="AU15" s="185">
        <v>277528.3</v>
      </c>
      <c r="AV15" s="185">
        <v>0</v>
      </c>
      <c r="AW15" s="185">
        <v>0</v>
      </c>
      <c r="AX15" s="185">
        <v>45693.4</v>
      </c>
      <c r="AY15" s="186">
        <v>45693.4</v>
      </c>
      <c r="AZ15" s="183">
        <f t="shared" si="7"/>
        <v>408879.5</v>
      </c>
      <c r="BA15" s="184">
        <f t="shared" si="7"/>
        <v>391666.6</v>
      </c>
      <c r="BB15" s="185">
        <v>114317.5</v>
      </c>
      <c r="BC15" s="185">
        <v>112137</v>
      </c>
      <c r="BD15" s="185">
        <v>24826.3</v>
      </c>
      <c r="BE15" s="185">
        <v>16563.7</v>
      </c>
      <c r="BF15" s="185">
        <v>121353.8</v>
      </c>
      <c r="BG15" s="185">
        <v>116762.9</v>
      </c>
      <c r="BH15" s="185">
        <v>148381.9</v>
      </c>
      <c r="BI15" s="186">
        <v>146203</v>
      </c>
      <c r="BJ15" s="183">
        <f t="shared" si="8"/>
        <v>16459</v>
      </c>
      <c r="BK15" s="184">
        <f t="shared" si="8"/>
        <v>1777.3</v>
      </c>
      <c r="BL15" s="185">
        <v>0</v>
      </c>
      <c r="BM15" s="185">
        <v>0</v>
      </c>
      <c r="BN15" s="185">
        <v>1882.5</v>
      </c>
      <c r="BO15" s="185">
        <v>1777.3</v>
      </c>
      <c r="BP15" s="185">
        <v>14576.5</v>
      </c>
      <c r="BQ15" s="186">
        <v>0</v>
      </c>
      <c r="BR15" s="183">
        <f t="shared" si="9"/>
        <v>1631347.0000000002</v>
      </c>
      <c r="BS15" s="184">
        <f t="shared" si="9"/>
        <v>1626243</v>
      </c>
      <c r="BT15" s="185">
        <v>616840.9</v>
      </c>
      <c r="BU15" s="185">
        <v>615920</v>
      </c>
      <c r="BV15" s="185">
        <v>653547.80000000005</v>
      </c>
      <c r="BW15" s="185">
        <v>653485.19999999995</v>
      </c>
      <c r="BX15" s="185">
        <v>132371</v>
      </c>
      <c r="BY15" s="185">
        <v>132371</v>
      </c>
      <c r="BZ15" s="185">
        <v>1048.5</v>
      </c>
      <c r="CA15" s="185">
        <v>1048.5</v>
      </c>
      <c r="CB15" s="185">
        <v>66504</v>
      </c>
      <c r="CC15" s="185">
        <v>62411.6</v>
      </c>
      <c r="CD15" s="185">
        <v>161034.79999999999</v>
      </c>
      <c r="CE15" s="186">
        <v>161006.70000000001</v>
      </c>
      <c r="CF15" s="183">
        <f t="shared" si="10"/>
        <v>267896.5</v>
      </c>
      <c r="CG15" s="184">
        <f t="shared" si="10"/>
        <v>257080.7</v>
      </c>
      <c r="CH15" s="185">
        <v>225003.9</v>
      </c>
      <c r="CI15" s="185">
        <v>219545</v>
      </c>
      <c r="CJ15" s="185">
        <v>0</v>
      </c>
      <c r="CK15" s="185">
        <v>0</v>
      </c>
      <c r="CL15" s="185">
        <v>42892.6</v>
      </c>
      <c r="CM15" s="186">
        <v>37535.699999999997</v>
      </c>
      <c r="CN15" s="183">
        <f t="shared" si="11"/>
        <v>42.5</v>
      </c>
      <c r="CO15" s="195">
        <f t="shared" si="11"/>
        <v>42.5</v>
      </c>
      <c r="CP15" s="185">
        <v>0</v>
      </c>
      <c r="CQ15" s="185">
        <v>0</v>
      </c>
      <c r="CR15" s="185">
        <v>0</v>
      </c>
      <c r="CS15" s="185">
        <v>0</v>
      </c>
      <c r="CT15" s="185">
        <v>42.5</v>
      </c>
      <c r="CU15" s="186">
        <v>42.5</v>
      </c>
      <c r="CV15" s="183">
        <f t="shared" si="12"/>
        <v>149069.69999999998</v>
      </c>
      <c r="CW15" s="184">
        <f t="shared" si="12"/>
        <v>125941.7</v>
      </c>
      <c r="CX15" s="185">
        <v>2816.4</v>
      </c>
      <c r="CY15" s="185">
        <v>2816.4</v>
      </c>
      <c r="CZ15" s="185">
        <v>74787.5</v>
      </c>
      <c r="DA15" s="185">
        <v>68447.100000000006</v>
      </c>
      <c r="DB15" s="185">
        <v>69335</v>
      </c>
      <c r="DC15" s="185">
        <v>52866.7</v>
      </c>
      <c r="DD15" s="185">
        <v>2130.8000000000002</v>
      </c>
      <c r="DE15" s="186">
        <v>1811.5</v>
      </c>
      <c r="DF15" s="183">
        <f t="shared" si="13"/>
        <v>86973.3</v>
      </c>
      <c r="DG15" s="196">
        <f t="shared" si="13"/>
        <v>86832.5</v>
      </c>
      <c r="DH15" s="185">
        <v>66057.2</v>
      </c>
      <c r="DI15" s="185">
        <v>66057.2</v>
      </c>
      <c r="DJ15" s="185">
        <v>17226.3</v>
      </c>
      <c r="DK15" s="185">
        <v>17085.5</v>
      </c>
      <c r="DL15" s="185">
        <v>0</v>
      </c>
      <c r="DM15" s="185">
        <v>0</v>
      </c>
      <c r="DN15" s="185">
        <v>3689.8</v>
      </c>
      <c r="DO15" s="186">
        <v>3689.8</v>
      </c>
      <c r="DP15" s="183">
        <f t="shared" si="14"/>
        <v>0</v>
      </c>
      <c r="DQ15" s="184">
        <f t="shared" si="14"/>
        <v>0</v>
      </c>
      <c r="DR15" s="185">
        <v>0</v>
      </c>
      <c r="DS15" s="185">
        <v>0</v>
      </c>
      <c r="DT15" s="185">
        <v>0</v>
      </c>
      <c r="DU15" s="185">
        <v>0</v>
      </c>
      <c r="DV15" s="185">
        <v>0</v>
      </c>
      <c r="DW15" s="186">
        <v>0</v>
      </c>
      <c r="DX15" s="275">
        <v>14.9</v>
      </c>
      <c r="DY15" s="200">
        <v>14.9</v>
      </c>
      <c r="DZ15" s="275">
        <v>0</v>
      </c>
      <c r="EA15" s="200">
        <v>0</v>
      </c>
      <c r="EB15" s="183">
        <f t="shared" si="15"/>
        <v>3182395.1</v>
      </c>
      <c r="EC15" s="276">
        <f t="shared" si="15"/>
        <v>3029071.9000000004</v>
      </c>
      <c r="ED15" s="201">
        <v>-18269.5</v>
      </c>
      <c r="EE15" s="192">
        <v>28672.5</v>
      </c>
      <c r="EF15" s="201">
        <v>22149.200000000001</v>
      </c>
      <c r="EG15" s="202">
        <v>42871.7</v>
      </c>
      <c r="EH15" s="120"/>
      <c r="EI15" s="100"/>
      <c r="EJ15" s="100"/>
    </row>
    <row r="16" spans="1:140" s="102" customFormat="1" hidden="1" x14ac:dyDescent="0.25">
      <c r="A16" s="108" t="s">
        <v>263</v>
      </c>
      <c r="B16" s="183">
        <f t="shared" si="4"/>
        <v>102037.70000000001</v>
      </c>
      <c r="C16" s="184">
        <f t="shared" si="4"/>
        <v>99288.799999999988</v>
      </c>
      <c r="D16" s="185">
        <v>2176.1</v>
      </c>
      <c r="E16" s="185">
        <v>2113.5</v>
      </c>
      <c r="F16" s="185">
        <v>2423.4</v>
      </c>
      <c r="G16" s="185">
        <v>2380.1</v>
      </c>
      <c r="H16" s="185">
        <v>48127.8</v>
      </c>
      <c r="I16" s="185">
        <v>46524.6</v>
      </c>
      <c r="J16" s="185">
        <v>24.5</v>
      </c>
      <c r="K16" s="185">
        <v>0</v>
      </c>
      <c r="L16" s="185">
        <v>11355.3</v>
      </c>
      <c r="M16" s="185">
        <v>11327.4</v>
      </c>
      <c r="N16" s="185">
        <v>0</v>
      </c>
      <c r="O16" s="185">
        <v>0</v>
      </c>
      <c r="P16" s="185">
        <v>300</v>
      </c>
      <c r="Q16" s="185">
        <v>0</v>
      </c>
      <c r="R16" s="185">
        <v>0</v>
      </c>
      <c r="S16" s="185">
        <v>0</v>
      </c>
      <c r="T16" s="185">
        <v>37630.6</v>
      </c>
      <c r="U16" s="186">
        <v>36943.199999999997</v>
      </c>
      <c r="V16" s="187">
        <f t="shared" si="3"/>
        <v>0</v>
      </c>
      <c r="W16" s="188">
        <f t="shared" si="3"/>
        <v>0</v>
      </c>
      <c r="X16" s="185">
        <v>0</v>
      </c>
      <c r="Y16" s="186">
        <v>0</v>
      </c>
      <c r="Z16" s="183">
        <f t="shared" si="5"/>
        <v>4563.3999999999996</v>
      </c>
      <c r="AA16" s="184">
        <f t="shared" si="5"/>
        <v>4446.5</v>
      </c>
      <c r="AB16" s="185">
        <v>0</v>
      </c>
      <c r="AC16" s="185">
        <v>0</v>
      </c>
      <c r="AD16" s="185">
        <v>4563.3999999999996</v>
      </c>
      <c r="AE16" s="185">
        <v>4446.5</v>
      </c>
      <c r="AF16" s="185">
        <v>0</v>
      </c>
      <c r="AG16" s="186">
        <v>0</v>
      </c>
      <c r="AH16" s="193">
        <f t="shared" si="6"/>
        <v>96799.700000000012</v>
      </c>
      <c r="AI16" s="195">
        <f t="shared" si="6"/>
        <v>95889.9</v>
      </c>
      <c r="AJ16" s="288">
        <v>0</v>
      </c>
      <c r="AK16" s="185">
        <v>0</v>
      </c>
      <c r="AL16" s="185">
        <v>0</v>
      </c>
      <c r="AM16" s="185">
        <v>0</v>
      </c>
      <c r="AN16" s="185">
        <v>0</v>
      </c>
      <c r="AO16" s="185">
        <v>0</v>
      </c>
      <c r="AP16" s="185">
        <v>0</v>
      </c>
      <c r="AQ16" s="185">
        <v>0</v>
      </c>
      <c r="AR16" s="185">
        <v>20255.400000000001</v>
      </c>
      <c r="AS16" s="185">
        <v>20132.599999999999</v>
      </c>
      <c r="AT16" s="185">
        <v>75348.7</v>
      </c>
      <c r="AU16" s="185">
        <v>74561.7</v>
      </c>
      <c r="AV16" s="185">
        <v>0</v>
      </c>
      <c r="AW16" s="185">
        <v>0</v>
      </c>
      <c r="AX16" s="185">
        <v>1195.5999999999999</v>
      </c>
      <c r="AY16" s="186">
        <v>1195.5999999999999</v>
      </c>
      <c r="AZ16" s="183">
        <f t="shared" si="7"/>
        <v>188623.3</v>
      </c>
      <c r="BA16" s="184">
        <f t="shared" si="7"/>
        <v>167583.5</v>
      </c>
      <c r="BB16" s="185">
        <v>99305.7</v>
      </c>
      <c r="BC16" s="185">
        <v>82255.100000000006</v>
      </c>
      <c r="BD16" s="185">
        <v>39514.199999999997</v>
      </c>
      <c r="BE16" s="185">
        <v>36305.300000000003</v>
      </c>
      <c r="BF16" s="185">
        <v>49803.4</v>
      </c>
      <c r="BG16" s="185">
        <v>49023.1</v>
      </c>
      <c r="BH16" s="185">
        <v>0</v>
      </c>
      <c r="BI16" s="186">
        <v>0</v>
      </c>
      <c r="BJ16" s="183">
        <f t="shared" si="8"/>
        <v>1104.5999999999999</v>
      </c>
      <c r="BK16" s="184">
        <f t="shared" si="8"/>
        <v>1104.5999999999999</v>
      </c>
      <c r="BL16" s="185">
        <v>0</v>
      </c>
      <c r="BM16" s="185">
        <v>0</v>
      </c>
      <c r="BN16" s="185">
        <v>1104.5999999999999</v>
      </c>
      <c r="BO16" s="185">
        <v>1104.5999999999999</v>
      </c>
      <c r="BP16" s="185">
        <v>0</v>
      </c>
      <c r="BQ16" s="186">
        <v>0</v>
      </c>
      <c r="BR16" s="183">
        <f t="shared" si="9"/>
        <v>930859</v>
      </c>
      <c r="BS16" s="184">
        <f t="shared" si="9"/>
        <v>927700.99999999988</v>
      </c>
      <c r="BT16" s="185">
        <v>370435.1</v>
      </c>
      <c r="BU16" s="185">
        <v>370435.1</v>
      </c>
      <c r="BV16" s="185">
        <v>403247</v>
      </c>
      <c r="BW16" s="185">
        <v>402822.6</v>
      </c>
      <c r="BX16" s="185">
        <v>74563.8</v>
      </c>
      <c r="BY16" s="185">
        <v>73712.600000000006</v>
      </c>
      <c r="BZ16" s="185">
        <v>74.599999999999994</v>
      </c>
      <c r="CA16" s="185">
        <v>74.599999999999994</v>
      </c>
      <c r="CB16" s="185">
        <v>31057.3</v>
      </c>
      <c r="CC16" s="185">
        <v>30184.2</v>
      </c>
      <c r="CD16" s="185">
        <v>51481.2</v>
      </c>
      <c r="CE16" s="186">
        <v>50471.9</v>
      </c>
      <c r="CF16" s="183">
        <f t="shared" si="10"/>
        <v>131080</v>
      </c>
      <c r="CG16" s="184">
        <f t="shared" si="10"/>
        <v>128457.1</v>
      </c>
      <c r="CH16" s="185">
        <v>101568.6</v>
      </c>
      <c r="CI16" s="185">
        <v>99692.1</v>
      </c>
      <c r="CJ16" s="185">
        <v>0</v>
      </c>
      <c r="CK16" s="185">
        <v>0</v>
      </c>
      <c r="CL16" s="185">
        <v>29511.4</v>
      </c>
      <c r="CM16" s="186">
        <v>28765</v>
      </c>
      <c r="CN16" s="183">
        <f t="shared" si="11"/>
        <v>0</v>
      </c>
      <c r="CO16" s="195">
        <f t="shared" si="11"/>
        <v>0</v>
      </c>
      <c r="CP16" s="185">
        <v>0</v>
      </c>
      <c r="CQ16" s="185">
        <v>0</v>
      </c>
      <c r="CR16" s="185">
        <v>0</v>
      </c>
      <c r="CS16" s="185">
        <v>0</v>
      </c>
      <c r="CT16" s="185">
        <v>0</v>
      </c>
      <c r="CU16" s="186">
        <v>0</v>
      </c>
      <c r="CV16" s="183">
        <f t="shared" si="12"/>
        <v>80595.400000000009</v>
      </c>
      <c r="CW16" s="184">
        <f t="shared" si="12"/>
        <v>73578</v>
      </c>
      <c r="CX16" s="185">
        <v>2014.3</v>
      </c>
      <c r="CY16" s="185">
        <v>2013.4</v>
      </c>
      <c r="CZ16" s="185">
        <v>57722.400000000001</v>
      </c>
      <c r="DA16" s="185">
        <v>52307</v>
      </c>
      <c r="DB16" s="185">
        <v>20858.7</v>
      </c>
      <c r="DC16" s="185">
        <v>19257.599999999999</v>
      </c>
      <c r="DD16" s="185">
        <v>0</v>
      </c>
      <c r="DE16" s="186">
        <v>0</v>
      </c>
      <c r="DF16" s="183">
        <f t="shared" si="13"/>
        <v>109387.4</v>
      </c>
      <c r="DG16" s="196">
        <f t="shared" si="13"/>
        <v>108940.4</v>
      </c>
      <c r="DH16" s="185">
        <v>109387.4</v>
      </c>
      <c r="DI16" s="185">
        <v>108940.4</v>
      </c>
      <c r="DJ16" s="185">
        <v>0</v>
      </c>
      <c r="DK16" s="185">
        <v>0</v>
      </c>
      <c r="DL16" s="185">
        <v>0</v>
      </c>
      <c r="DM16" s="185">
        <v>0</v>
      </c>
      <c r="DN16" s="185">
        <v>0</v>
      </c>
      <c r="DO16" s="186">
        <v>0</v>
      </c>
      <c r="DP16" s="183">
        <f t="shared" si="14"/>
        <v>0</v>
      </c>
      <c r="DQ16" s="184">
        <f t="shared" si="14"/>
        <v>0</v>
      </c>
      <c r="DR16" s="185">
        <v>0</v>
      </c>
      <c r="DS16" s="185">
        <v>0</v>
      </c>
      <c r="DT16" s="185">
        <v>0</v>
      </c>
      <c r="DU16" s="185">
        <v>0</v>
      </c>
      <c r="DV16" s="185">
        <v>0</v>
      </c>
      <c r="DW16" s="186">
        <v>0</v>
      </c>
      <c r="DX16" s="275">
        <v>0</v>
      </c>
      <c r="DY16" s="200">
        <v>0</v>
      </c>
      <c r="DZ16" s="275">
        <v>0</v>
      </c>
      <c r="EA16" s="200">
        <v>0</v>
      </c>
      <c r="EB16" s="183">
        <f t="shared" si="15"/>
        <v>1645050.5</v>
      </c>
      <c r="EC16" s="276">
        <f t="shared" si="15"/>
        <v>1606989.8</v>
      </c>
      <c r="ED16" s="201">
        <v>-12185.9</v>
      </c>
      <c r="EE16" s="192">
        <v>13866.2</v>
      </c>
      <c r="EF16" s="201">
        <v>8306.6</v>
      </c>
      <c r="EG16" s="202">
        <v>28124.799999999999</v>
      </c>
      <c r="EH16" s="120"/>
      <c r="EI16" s="100"/>
      <c r="EJ16" s="100"/>
    </row>
    <row r="17" spans="1:140" s="102" customFormat="1" hidden="1" x14ac:dyDescent="0.25">
      <c r="A17" s="108" t="s">
        <v>264</v>
      </c>
      <c r="B17" s="183">
        <f t="shared" si="4"/>
        <v>3074004.5</v>
      </c>
      <c r="C17" s="184">
        <f t="shared" si="4"/>
        <v>2717342.9000000004</v>
      </c>
      <c r="D17" s="185">
        <v>11219.9</v>
      </c>
      <c r="E17" s="185">
        <v>11219.8</v>
      </c>
      <c r="F17" s="185">
        <v>123260.9</v>
      </c>
      <c r="G17" s="185">
        <v>116433</v>
      </c>
      <c r="H17" s="185">
        <v>1065728.7</v>
      </c>
      <c r="I17" s="185">
        <v>956122.8</v>
      </c>
      <c r="J17" s="185">
        <v>35.299999999999997</v>
      </c>
      <c r="K17" s="185">
        <v>21.4</v>
      </c>
      <c r="L17" s="185">
        <v>130015.2</v>
      </c>
      <c r="M17" s="185">
        <v>125871.1</v>
      </c>
      <c r="N17" s="185">
        <v>0</v>
      </c>
      <c r="O17" s="185">
        <v>0</v>
      </c>
      <c r="P17" s="185">
        <v>58291.8</v>
      </c>
      <c r="Q17" s="185">
        <v>0</v>
      </c>
      <c r="R17" s="185">
        <v>0</v>
      </c>
      <c r="S17" s="185">
        <v>0</v>
      </c>
      <c r="T17" s="185">
        <v>1685452.7</v>
      </c>
      <c r="U17" s="186">
        <v>1507674.8</v>
      </c>
      <c r="V17" s="187">
        <f t="shared" si="3"/>
        <v>0</v>
      </c>
      <c r="W17" s="188">
        <f t="shared" si="3"/>
        <v>0</v>
      </c>
      <c r="X17" s="185">
        <v>0</v>
      </c>
      <c r="Y17" s="186">
        <v>0</v>
      </c>
      <c r="Z17" s="183">
        <f t="shared" si="5"/>
        <v>433586.3</v>
      </c>
      <c r="AA17" s="184">
        <f t="shared" si="5"/>
        <v>405683</v>
      </c>
      <c r="AB17" s="185">
        <v>80936.3</v>
      </c>
      <c r="AC17" s="185">
        <v>73228.100000000006</v>
      </c>
      <c r="AD17" s="185">
        <v>352650</v>
      </c>
      <c r="AE17" s="185">
        <v>332454.90000000002</v>
      </c>
      <c r="AF17" s="185">
        <v>0</v>
      </c>
      <c r="AG17" s="186">
        <v>0</v>
      </c>
      <c r="AH17" s="193">
        <f t="shared" si="6"/>
        <v>3650943.7</v>
      </c>
      <c r="AI17" s="195">
        <f t="shared" si="6"/>
        <v>3084464.8</v>
      </c>
      <c r="AJ17" s="288">
        <v>0</v>
      </c>
      <c r="AK17" s="185">
        <v>0</v>
      </c>
      <c r="AL17" s="185">
        <v>0</v>
      </c>
      <c r="AM17" s="185">
        <v>0</v>
      </c>
      <c r="AN17" s="185">
        <v>0</v>
      </c>
      <c r="AO17" s="185">
        <v>0</v>
      </c>
      <c r="AP17" s="185">
        <v>0</v>
      </c>
      <c r="AQ17" s="185">
        <v>0</v>
      </c>
      <c r="AR17" s="185">
        <v>966056.1</v>
      </c>
      <c r="AS17" s="185">
        <v>743569</v>
      </c>
      <c r="AT17" s="185">
        <v>2653309.4</v>
      </c>
      <c r="AU17" s="185">
        <v>2324981.4</v>
      </c>
      <c r="AV17" s="185">
        <v>0</v>
      </c>
      <c r="AW17" s="185">
        <v>0</v>
      </c>
      <c r="AX17" s="185">
        <v>31578.2</v>
      </c>
      <c r="AY17" s="186">
        <v>15914.4</v>
      </c>
      <c r="AZ17" s="183">
        <f t="shared" si="7"/>
        <v>2753529.1999999997</v>
      </c>
      <c r="BA17" s="184">
        <f t="shared" si="7"/>
        <v>2144191.7000000002</v>
      </c>
      <c r="BB17" s="185">
        <v>1652559.7</v>
      </c>
      <c r="BC17" s="185">
        <v>1237807</v>
      </c>
      <c r="BD17" s="185">
        <v>288992.59999999998</v>
      </c>
      <c r="BE17" s="185">
        <v>244314.1</v>
      </c>
      <c r="BF17" s="185">
        <v>426224</v>
      </c>
      <c r="BG17" s="185">
        <v>315767.8</v>
      </c>
      <c r="BH17" s="185">
        <v>385752.9</v>
      </c>
      <c r="BI17" s="186">
        <v>346302.8</v>
      </c>
      <c r="BJ17" s="183">
        <f t="shared" si="8"/>
        <v>210853.6</v>
      </c>
      <c r="BK17" s="184">
        <f t="shared" si="8"/>
        <v>150143.1</v>
      </c>
      <c r="BL17" s="185">
        <v>163977.4</v>
      </c>
      <c r="BM17" s="185">
        <v>121276</v>
      </c>
      <c r="BN17" s="185">
        <v>19528</v>
      </c>
      <c r="BO17" s="185">
        <v>18393.599999999999</v>
      </c>
      <c r="BP17" s="185">
        <v>27348.2</v>
      </c>
      <c r="BQ17" s="186">
        <v>10473.5</v>
      </c>
      <c r="BR17" s="183">
        <f t="shared" si="9"/>
        <v>11716222.900000002</v>
      </c>
      <c r="BS17" s="184">
        <f t="shared" si="9"/>
        <v>11573960.200000001</v>
      </c>
      <c r="BT17" s="185">
        <v>4179671</v>
      </c>
      <c r="BU17" s="185">
        <v>4106400.6</v>
      </c>
      <c r="BV17" s="185">
        <v>5205107.9000000004</v>
      </c>
      <c r="BW17" s="185">
        <v>5181955.8</v>
      </c>
      <c r="BX17" s="185">
        <v>1601723.8</v>
      </c>
      <c r="BY17" s="185">
        <v>1596517.9</v>
      </c>
      <c r="BZ17" s="185">
        <v>3165.3</v>
      </c>
      <c r="CA17" s="185">
        <v>2004.5</v>
      </c>
      <c r="CB17" s="185">
        <v>202635.8</v>
      </c>
      <c r="CC17" s="185">
        <v>198914.9</v>
      </c>
      <c r="CD17" s="185">
        <v>523919.1</v>
      </c>
      <c r="CE17" s="186">
        <v>488166.5</v>
      </c>
      <c r="CF17" s="183">
        <f t="shared" si="10"/>
        <v>934121.10000000009</v>
      </c>
      <c r="CG17" s="184">
        <f t="shared" si="10"/>
        <v>878454.5</v>
      </c>
      <c r="CH17" s="185">
        <v>726807.4</v>
      </c>
      <c r="CI17" s="185">
        <v>672751.8</v>
      </c>
      <c r="CJ17" s="185">
        <v>0</v>
      </c>
      <c r="CK17" s="185">
        <v>0</v>
      </c>
      <c r="CL17" s="185">
        <v>207313.7</v>
      </c>
      <c r="CM17" s="186">
        <v>205702.7</v>
      </c>
      <c r="CN17" s="183">
        <f t="shared" si="11"/>
        <v>0</v>
      </c>
      <c r="CO17" s="195">
        <f t="shared" si="11"/>
        <v>0</v>
      </c>
      <c r="CP17" s="185">
        <v>0</v>
      </c>
      <c r="CQ17" s="185">
        <v>0</v>
      </c>
      <c r="CR17" s="185">
        <v>0</v>
      </c>
      <c r="CS17" s="185">
        <v>0</v>
      </c>
      <c r="CT17" s="185">
        <v>0</v>
      </c>
      <c r="CU17" s="186">
        <v>0</v>
      </c>
      <c r="CV17" s="183">
        <f t="shared" si="12"/>
        <v>540754.9</v>
      </c>
      <c r="CW17" s="184">
        <f t="shared" si="12"/>
        <v>457602.99999999994</v>
      </c>
      <c r="CX17" s="185">
        <v>32849.4</v>
      </c>
      <c r="CY17" s="185">
        <v>32662.1</v>
      </c>
      <c r="CZ17" s="185">
        <v>435079.6</v>
      </c>
      <c r="DA17" s="185">
        <v>355817.3</v>
      </c>
      <c r="DB17" s="185">
        <v>12622.7</v>
      </c>
      <c r="DC17" s="185">
        <v>10408.5</v>
      </c>
      <c r="DD17" s="185">
        <v>60203.199999999997</v>
      </c>
      <c r="DE17" s="186">
        <v>58715.1</v>
      </c>
      <c r="DF17" s="183">
        <f t="shared" si="13"/>
        <v>1157006.2</v>
      </c>
      <c r="DG17" s="196">
        <f t="shared" si="13"/>
        <v>1123481.8</v>
      </c>
      <c r="DH17" s="185">
        <v>1046193.8</v>
      </c>
      <c r="DI17" s="185">
        <v>1020814.3</v>
      </c>
      <c r="DJ17" s="185">
        <v>7043.4</v>
      </c>
      <c r="DK17" s="185">
        <v>6383.5</v>
      </c>
      <c r="DL17" s="185">
        <v>0</v>
      </c>
      <c r="DM17" s="185">
        <v>0</v>
      </c>
      <c r="DN17" s="185">
        <v>103769</v>
      </c>
      <c r="DO17" s="186">
        <v>96284</v>
      </c>
      <c r="DP17" s="183">
        <f t="shared" si="14"/>
        <v>90394.9</v>
      </c>
      <c r="DQ17" s="184">
        <f t="shared" si="14"/>
        <v>89493.6</v>
      </c>
      <c r="DR17" s="185">
        <v>40106.400000000001</v>
      </c>
      <c r="DS17" s="185">
        <v>39557.599999999999</v>
      </c>
      <c r="DT17" s="185">
        <v>50288.5</v>
      </c>
      <c r="DU17" s="185">
        <v>49936</v>
      </c>
      <c r="DV17" s="185">
        <v>0</v>
      </c>
      <c r="DW17" s="186">
        <v>0</v>
      </c>
      <c r="DX17" s="275">
        <v>0</v>
      </c>
      <c r="DY17" s="200">
        <v>0</v>
      </c>
      <c r="DZ17" s="275">
        <v>0</v>
      </c>
      <c r="EA17" s="200">
        <v>0</v>
      </c>
      <c r="EB17" s="183">
        <f t="shared" si="15"/>
        <v>24561417.300000001</v>
      </c>
      <c r="EC17" s="276">
        <f t="shared" si="15"/>
        <v>22624818.600000001</v>
      </c>
      <c r="ED17" s="201">
        <v>1684842.7</v>
      </c>
      <c r="EE17" s="192">
        <v>5159868.5999999996</v>
      </c>
      <c r="EF17" s="201">
        <v>3098966.4</v>
      </c>
      <c r="EG17" s="202">
        <v>8258835</v>
      </c>
      <c r="EH17" s="120"/>
      <c r="EI17" s="100"/>
      <c r="EJ17" s="100"/>
    </row>
    <row r="18" spans="1:140" s="102" customFormat="1" hidden="1" x14ac:dyDescent="0.25">
      <c r="A18" s="108" t="s">
        <v>265</v>
      </c>
      <c r="B18" s="183">
        <f t="shared" si="4"/>
        <v>61141.9</v>
      </c>
      <c r="C18" s="184">
        <f t="shared" si="4"/>
        <v>56915.499999999993</v>
      </c>
      <c r="D18" s="185">
        <v>2066.1999999999998</v>
      </c>
      <c r="E18" s="185">
        <v>2066.1</v>
      </c>
      <c r="F18" s="185">
        <v>1795.2</v>
      </c>
      <c r="G18" s="185">
        <v>1768.1</v>
      </c>
      <c r="H18" s="185">
        <v>47380</v>
      </c>
      <c r="I18" s="185">
        <v>44047.199999999997</v>
      </c>
      <c r="J18" s="185">
        <v>9.1</v>
      </c>
      <c r="K18" s="185">
        <v>0</v>
      </c>
      <c r="L18" s="185">
        <v>8728.2999999999993</v>
      </c>
      <c r="M18" s="185">
        <v>8126.4</v>
      </c>
      <c r="N18" s="185">
        <v>0</v>
      </c>
      <c r="O18" s="185">
        <v>0</v>
      </c>
      <c r="P18" s="185">
        <v>200</v>
      </c>
      <c r="Q18" s="185">
        <v>0</v>
      </c>
      <c r="R18" s="185">
        <v>0</v>
      </c>
      <c r="S18" s="185">
        <v>0</v>
      </c>
      <c r="T18" s="185">
        <v>963.1</v>
      </c>
      <c r="U18" s="186">
        <v>907.7</v>
      </c>
      <c r="V18" s="187">
        <f t="shared" si="3"/>
        <v>3921.9</v>
      </c>
      <c r="W18" s="188">
        <f t="shared" si="3"/>
        <v>3528.2</v>
      </c>
      <c r="X18" s="185">
        <v>3921.9</v>
      </c>
      <c r="Y18" s="186">
        <v>3528.2</v>
      </c>
      <c r="Z18" s="183">
        <f t="shared" si="5"/>
        <v>4471</v>
      </c>
      <c r="AA18" s="184">
        <f t="shared" si="5"/>
        <v>4369.3999999999996</v>
      </c>
      <c r="AB18" s="185">
        <v>4446</v>
      </c>
      <c r="AC18" s="185">
        <v>4347.3999999999996</v>
      </c>
      <c r="AD18" s="185">
        <v>0</v>
      </c>
      <c r="AE18" s="185">
        <v>0</v>
      </c>
      <c r="AF18" s="185">
        <v>25</v>
      </c>
      <c r="AG18" s="186">
        <v>22</v>
      </c>
      <c r="AH18" s="193">
        <f t="shared" si="6"/>
        <v>55696.3</v>
      </c>
      <c r="AI18" s="195">
        <f t="shared" si="6"/>
        <v>54672.700000000004</v>
      </c>
      <c r="AJ18" s="288">
        <v>0</v>
      </c>
      <c r="AK18" s="185">
        <v>0</v>
      </c>
      <c r="AL18" s="185">
        <v>0</v>
      </c>
      <c r="AM18" s="185">
        <v>0</v>
      </c>
      <c r="AN18" s="185">
        <v>0</v>
      </c>
      <c r="AO18" s="185">
        <v>0</v>
      </c>
      <c r="AP18" s="185">
        <v>0</v>
      </c>
      <c r="AQ18" s="185">
        <v>0</v>
      </c>
      <c r="AR18" s="185">
        <v>2957.5</v>
      </c>
      <c r="AS18" s="185">
        <v>2889.8</v>
      </c>
      <c r="AT18" s="185">
        <v>47493.8</v>
      </c>
      <c r="AU18" s="185">
        <v>46574.5</v>
      </c>
      <c r="AV18" s="185">
        <v>0</v>
      </c>
      <c r="AW18" s="185">
        <v>0</v>
      </c>
      <c r="AX18" s="185">
        <v>5245</v>
      </c>
      <c r="AY18" s="186">
        <v>5208.3999999999996</v>
      </c>
      <c r="AZ18" s="183">
        <f t="shared" si="7"/>
        <v>66145</v>
      </c>
      <c r="BA18" s="184">
        <f t="shared" si="7"/>
        <v>48034.7</v>
      </c>
      <c r="BB18" s="185">
        <v>1183.9000000000001</v>
      </c>
      <c r="BC18" s="185">
        <v>1183.9000000000001</v>
      </c>
      <c r="BD18" s="185">
        <v>3222</v>
      </c>
      <c r="BE18" s="185">
        <v>1745.8</v>
      </c>
      <c r="BF18" s="185">
        <v>35243.800000000003</v>
      </c>
      <c r="BG18" s="185">
        <v>33137.9</v>
      </c>
      <c r="BH18" s="185">
        <v>26495.3</v>
      </c>
      <c r="BI18" s="186">
        <v>11967.1</v>
      </c>
      <c r="BJ18" s="183">
        <f t="shared" si="8"/>
        <v>3517.1</v>
      </c>
      <c r="BK18" s="184">
        <f t="shared" si="8"/>
        <v>3309.4</v>
      </c>
      <c r="BL18" s="185">
        <v>0</v>
      </c>
      <c r="BM18" s="185">
        <v>0</v>
      </c>
      <c r="BN18" s="185">
        <v>1582.1</v>
      </c>
      <c r="BO18" s="185">
        <v>1375.4</v>
      </c>
      <c r="BP18" s="185">
        <v>1935</v>
      </c>
      <c r="BQ18" s="186">
        <v>1934</v>
      </c>
      <c r="BR18" s="183">
        <f t="shared" si="9"/>
        <v>707701.00000000012</v>
      </c>
      <c r="BS18" s="184">
        <f t="shared" si="9"/>
        <v>705971.29999999993</v>
      </c>
      <c r="BT18" s="185">
        <v>298505.2</v>
      </c>
      <c r="BU18" s="185">
        <v>298494.7</v>
      </c>
      <c r="BV18" s="185">
        <v>320798.09999999998</v>
      </c>
      <c r="BW18" s="185">
        <v>319781.7</v>
      </c>
      <c r="BX18" s="185">
        <v>54873</v>
      </c>
      <c r="BY18" s="185">
        <v>54872.6</v>
      </c>
      <c r="BZ18" s="185">
        <v>0</v>
      </c>
      <c r="CA18" s="185">
        <v>0</v>
      </c>
      <c r="CB18" s="185">
        <v>13461.3</v>
      </c>
      <c r="CC18" s="185">
        <v>13245.2</v>
      </c>
      <c r="CD18" s="185">
        <v>20063.400000000001</v>
      </c>
      <c r="CE18" s="186">
        <v>19577.099999999999</v>
      </c>
      <c r="CF18" s="183">
        <f t="shared" si="10"/>
        <v>120110.20000000001</v>
      </c>
      <c r="CG18" s="184">
        <f t="shared" si="10"/>
        <v>119308.1</v>
      </c>
      <c r="CH18" s="185">
        <v>39187.1</v>
      </c>
      <c r="CI18" s="185">
        <v>39185.599999999999</v>
      </c>
      <c r="CJ18" s="185">
        <v>0</v>
      </c>
      <c r="CK18" s="185">
        <v>0</v>
      </c>
      <c r="CL18" s="185">
        <v>80923.100000000006</v>
      </c>
      <c r="CM18" s="186">
        <v>80122.5</v>
      </c>
      <c r="CN18" s="183">
        <f t="shared" si="11"/>
        <v>117.3</v>
      </c>
      <c r="CO18" s="195">
        <f t="shared" si="11"/>
        <v>117.3</v>
      </c>
      <c r="CP18" s="185">
        <v>0</v>
      </c>
      <c r="CQ18" s="185">
        <v>0</v>
      </c>
      <c r="CR18" s="185">
        <v>0</v>
      </c>
      <c r="CS18" s="185">
        <v>0</v>
      </c>
      <c r="CT18" s="185">
        <v>117.3</v>
      </c>
      <c r="CU18" s="186">
        <v>117.3</v>
      </c>
      <c r="CV18" s="183">
        <f t="shared" si="12"/>
        <v>53460.1</v>
      </c>
      <c r="CW18" s="184">
        <f t="shared" si="12"/>
        <v>46418.1</v>
      </c>
      <c r="CX18" s="185">
        <v>902.8</v>
      </c>
      <c r="CY18" s="185">
        <v>695.3</v>
      </c>
      <c r="CZ18" s="185">
        <v>41618.5</v>
      </c>
      <c r="DA18" s="185">
        <v>35751</v>
      </c>
      <c r="DB18" s="185">
        <v>10184.200000000001</v>
      </c>
      <c r="DC18" s="185">
        <v>9217.7000000000007</v>
      </c>
      <c r="DD18" s="185">
        <v>754.6</v>
      </c>
      <c r="DE18" s="186">
        <v>754.1</v>
      </c>
      <c r="DF18" s="183">
        <f t="shared" si="13"/>
        <v>42275.3</v>
      </c>
      <c r="DG18" s="196">
        <f t="shared" si="13"/>
        <v>42227.4</v>
      </c>
      <c r="DH18" s="185">
        <v>38329.4</v>
      </c>
      <c r="DI18" s="185">
        <v>38284.1</v>
      </c>
      <c r="DJ18" s="185">
        <v>3945.9</v>
      </c>
      <c r="DK18" s="185">
        <v>3943.3</v>
      </c>
      <c r="DL18" s="185">
        <v>0</v>
      </c>
      <c r="DM18" s="185">
        <v>0</v>
      </c>
      <c r="DN18" s="185">
        <v>0</v>
      </c>
      <c r="DO18" s="186">
        <v>0</v>
      </c>
      <c r="DP18" s="183">
        <f t="shared" si="14"/>
        <v>0</v>
      </c>
      <c r="DQ18" s="184">
        <f t="shared" si="14"/>
        <v>0</v>
      </c>
      <c r="DR18" s="185">
        <v>0</v>
      </c>
      <c r="DS18" s="185">
        <v>0</v>
      </c>
      <c r="DT18" s="185">
        <v>0</v>
      </c>
      <c r="DU18" s="185">
        <v>0</v>
      </c>
      <c r="DV18" s="185">
        <v>0</v>
      </c>
      <c r="DW18" s="186">
        <v>0</v>
      </c>
      <c r="DX18" s="275">
        <v>6</v>
      </c>
      <c r="DY18" s="200">
        <v>0</v>
      </c>
      <c r="DZ18" s="275">
        <v>0</v>
      </c>
      <c r="EA18" s="200">
        <v>0</v>
      </c>
      <c r="EB18" s="183">
        <f t="shared" si="15"/>
        <v>1118563.0999999999</v>
      </c>
      <c r="EC18" s="276">
        <f t="shared" si="15"/>
        <v>1084872.0999999999</v>
      </c>
      <c r="ED18" s="201">
        <v>-4604.1000000000004</v>
      </c>
      <c r="EE18" s="192">
        <v>23695.599999999999</v>
      </c>
      <c r="EF18" s="201">
        <v>16633.7</v>
      </c>
      <c r="EG18" s="202">
        <v>40329.300000000003</v>
      </c>
      <c r="EH18" s="120"/>
      <c r="EI18" s="100"/>
      <c r="EJ18" s="100"/>
    </row>
    <row r="19" spans="1:140" s="102" customFormat="1" hidden="1" x14ac:dyDescent="0.25">
      <c r="A19" s="108" t="s">
        <v>266</v>
      </c>
      <c r="B19" s="183">
        <f t="shared" si="4"/>
        <v>79086</v>
      </c>
      <c r="C19" s="184">
        <f t="shared" si="4"/>
        <v>75788.5</v>
      </c>
      <c r="D19" s="185">
        <v>2176.1</v>
      </c>
      <c r="E19" s="185">
        <v>2128.5</v>
      </c>
      <c r="F19" s="185">
        <v>6026.9</v>
      </c>
      <c r="G19" s="185">
        <v>5494.5</v>
      </c>
      <c r="H19" s="185">
        <v>31358.9</v>
      </c>
      <c r="I19" s="185">
        <v>30983.3</v>
      </c>
      <c r="J19" s="185">
        <v>13</v>
      </c>
      <c r="K19" s="185">
        <v>0</v>
      </c>
      <c r="L19" s="185">
        <v>14309.3</v>
      </c>
      <c r="M19" s="185">
        <v>14014.2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S19" s="185">
        <v>0</v>
      </c>
      <c r="T19" s="185">
        <v>25201.8</v>
      </c>
      <c r="U19" s="186">
        <v>23168</v>
      </c>
      <c r="V19" s="187">
        <f t="shared" si="3"/>
        <v>973.1</v>
      </c>
      <c r="W19" s="188">
        <f t="shared" si="3"/>
        <v>956.3</v>
      </c>
      <c r="X19" s="185">
        <v>973.1</v>
      </c>
      <c r="Y19" s="186">
        <v>956.3</v>
      </c>
      <c r="Z19" s="183">
        <f t="shared" si="5"/>
        <v>4429.6000000000004</v>
      </c>
      <c r="AA19" s="184">
        <f t="shared" si="5"/>
        <v>4324.1000000000004</v>
      </c>
      <c r="AB19" s="185">
        <v>2020.7</v>
      </c>
      <c r="AC19" s="185">
        <v>1993.5</v>
      </c>
      <c r="AD19" s="185">
        <v>2408.9</v>
      </c>
      <c r="AE19" s="185">
        <v>2330.6</v>
      </c>
      <c r="AF19" s="185">
        <v>0</v>
      </c>
      <c r="AG19" s="186">
        <v>0</v>
      </c>
      <c r="AH19" s="193">
        <f t="shared" si="6"/>
        <v>83385</v>
      </c>
      <c r="AI19" s="195">
        <f t="shared" si="6"/>
        <v>81436.899999999994</v>
      </c>
      <c r="AJ19" s="288">
        <v>272</v>
      </c>
      <c r="AK19" s="185">
        <v>243.3</v>
      </c>
      <c r="AL19" s="185">
        <v>0</v>
      </c>
      <c r="AM19" s="185">
        <v>0</v>
      </c>
      <c r="AN19" s="185">
        <v>1500.1</v>
      </c>
      <c r="AO19" s="185">
        <v>1500.1</v>
      </c>
      <c r="AP19" s="185">
        <v>0</v>
      </c>
      <c r="AQ19" s="185">
        <v>0</v>
      </c>
      <c r="AR19" s="185">
        <v>29163</v>
      </c>
      <c r="AS19" s="185">
        <v>29163</v>
      </c>
      <c r="AT19" s="185">
        <v>47406.6</v>
      </c>
      <c r="AU19" s="185">
        <v>46659.5</v>
      </c>
      <c r="AV19" s="185">
        <v>0</v>
      </c>
      <c r="AW19" s="185">
        <v>0</v>
      </c>
      <c r="AX19" s="185">
        <v>5043.3</v>
      </c>
      <c r="AY19" s="186">
        <v>3871</v>
      </c>
      <c r="AZ19" s="183">
        <f t="shared" si="7"/>
        <v>81324.5</v>
      </c>
      <c r="BA19" s="184">
        <f t="shared" si="7"/>
        <v>77104.299999999988</v>
      </c>
      <c r="BB19" s="185">
        <v>5964.6</v>
      </c>
      <c r="BC19" s="185">
        <v>5416.7</v>
      </c>
      <c r="BD19" s="185">
        <v>6438.9</v>
      </c>
      <c r="BE19" s="185">
        <v>5068.8</v>
      </c>
      <c r="BF19" s="185">
        <v>48013.2</v>
      </c>
      <c r="BG19" s="185">
        <v>46043.7</v>
      </c>
      <c r="BH19" s="185">
        <v>20907.8</v>
      </c>
      <c r="BI19" s="186">
        <v>20575.099999999999</v>
      </c>
      <c r="BJ19" s="183">
        <f t="shared" si="8"/>
        <v>3432.8</v>
      </c>
      <c r="BK19" s="184">
        <f t="shared" si="8"/>
        <v>3432.5</v>
      </c>
      <c r="BL19" s="185">
        <v>0</v>
      </c>
      <c r="BM19" s="185">
        <v>0</v>
      </c>
      <c r="BN19" s="185">
        <v>1451.6</v>
      </c>
      <c r="BO19" s="185">
        <v>1451.3</v>
      </c>
      <c r="BP19" s="185">
        <v>1981.2</v>
      </c>
      <c r="BQ19" s="186">
        <v>1981.2</v>
      </c>
      <c r="BR19" s="183">
        <f t="shared" si="9"/>
        <v>982097.79999999993</v>
      </c>
      <c r="BS19" s="184">
        <f t="shared" si="9"/>
        <v>973544.89999999991</v>
      </c>
      <c r="BT19" s="185">
        <v>381855</v>
      </c>
      <c r="BU19" s="185">
        <v>379311.8</v>
      </c>
      <c r="BV19" s="185">
        <v>424811.1</v>
      </c>
      <c r="BW19" s="185">
        <v>421231.7</v>
      </c>
      <c r="BX19" s="185">
        <v>78667.5</v>
      </c>
      <c r="BY19" s="185">
        <v>77886.7</v>
      </c>
      <c r="BZ19" s="185">
        <v>0</v>
      </c>
      <c r="CA19" s="185">
        <v>0</v>
      </c>
      <c r="CB19" s="185">
        <v>43122</v>
      </c>
      <c r="CC19" s="185">
        <v>42073.7</v>
      </c>
      <c r="CD19" s="185">
        <v>53642.2</v>
      </c>
      <c r="CE19" s="186">
        <v>53041</v>
      </c>
      <c r="CF19" s="183">
        <f t="shared" si="10"/>
        <v>92583.5</v>
      </c>
      <c r="CG19" s="184">
        <f t="shared" si="10"/>
        <v>88603.7</v>
      </c>
      <c r="CH19" s="185">
        <v>64797.2</v>
      </c>
      <c r="CI19" s="185">
        <v>61172.1</v>
      </c>
      <c r="CJ19" s="185">
        <v>0</v>
      </c>
      <c r="CK19" s="185">
        <v>0</v>
      </c>
      <c r="CL19" s="185">
        <v>27786.3</v>
      </c>
      <c r="CM19" s="186">
        <v>27431.599999999999</v>
      </c>
      <c r="CN19" s="183">
        <f t="shared" si="11"/>
        <v>76.3</v>
      </c>
      <c r="CO19" s="195">
        <f t="shared" si="11"/>
        <v>76.3</v>
      </c>
      <c r="CP19" s="185">
        <v>0</v>
      </c>
      <c r="CQ19" s="185">
        <v>0</v>
      </c>
      <c r="CR19" s="185">
        <v>0</v>
      </c>
      <c r="CS19" s="185">
        <v>0</v>
      </c>
      <c r="CT19" s="185">
        <v>76.3</v>
      </c>
      <c r="CU19" s="186">
        <v>76.3</v>
      </c>
      <c r="CV19" s="183">
        <f t="shared" si="12"/>
        <v>34492.400000000001</v>
      </c>
      <c r="CW19" s="184">
        <f t="shared" si="12"/>
        <v>32674.1</v>
      </c>
      <c r="CX19" s="185">
        <v>1609.6</v>
      </c>
      <c r="CY19" s="185">
        <v>1358.8</v>
      </c>
      <c r="CZ19" s="185">
        <v>20266.900000000001</v>
      </c>
      <c r="DA19" s="185">
        <v>18779.3</v>
      </c>
      <c r="DB19" s="185">
        <v>11861.3</v>
      </c>
      <c r="DC19" s="185">
        <v>11781.4</v>
      </c>
      <c r="DD19" s="185">
        <v>754.6</v>
      </c>
      <c r="DE19" s="186">
        <v>754.6</v>
      </c>
      <c r="DF19" s="183">
        <f t="shared" si="13"/>
        <v>91145.8</v>
      </c>
      <c r="DG19" s="196">
        <f t="shared" si="13"/>
        <v>89238.1</v>
      </c>
      <c r="DH19" s="185">
        <v>49812.4</v>
      </c>
      <c r="DI19" s="185">
        <v>49233.599999999999</v>
      </c>
      <c r="DJ19" s="185">
        <v>0</v>
      </c>
      <c r="DK19" s="185">
        <v>0</v>
      </c>
      <c r="DL19" s="185">
        <v>7336.8</v>
      </c>
      <c r="DM19" s="185">
        <v>7211.8</v>
      </c>
      <c r="DN19" s="185">
        <v>33996.6</v>
      </c>
      <c r="DO19" s="186">
        <v>32792.699999999997</v>
      </c>
      <c r="DP19" s="183">
        <f t="shared" si="14"/>
        <v>0</v>
      </c>
      <c r="DQ19" s="184">
        <f t="shared" si="14"/>
        <v>0</v>
      </c>
      <c r="DR19" s="185">
        <v>0</v>
      </c>
      <c r="DS19" s="185">
        <v>0</v>
      </c>
      <c r="DT19" s="185">
        <v>0</v>
      </c>
      <c r="DU19" s="185">
        <v>0</v>
      </c>
      <c r="DV19" s="185">
        <v>0</v>
      </c>
      <c r="DW19" s="186">
        <v>0</v>
      </c>
      <c r="DX19" s="275">
        <v>0</v>
      </c>
      <c r="DY19" s="200">
        <v>0</v>
      </c>
      <c r="DZ19" s="275">
        <v>0</v>
      </c>
      <c r="EA19" s="200">
        <v>0</v>
      </c>
      <c r="EB19" s="183">
        <f t="shared" si="15"/>
        <v>1453026.8</v>
      </c>
      <c r="EC19" s="276">
        <f t="shared" si="15"/>
        <v>1427179.7</v>
      </c>
      <c r="ED19" s="201">
        <v>-46014.5</v>
      </c>
      <c r="EE19" s="192">
        <v>-28518.799999999999</v>
      </c>
      <c r="EF19" s="201">
        <v>47768</v>
      </c>
      <c r="EG19" s="202">
        <v>19249.3</v>
      </c>
      <c r="EH19" s="120"/>
      <c r="EI19" s="100"/>
      <c r="EJ19" s="100"/>
    </row>
    <row r="20" spans="1:140" s="102" customFormat="1" hidden="1" x14ac:dyDescent="0.25">
      <c r="A20" s="108" t="s">
        <v>203</v>
      </c>
      <c r="B20" s="183">
        <f t="shared" si="4"/>
        <v>212804.3</v>
      </c>
      <c r="C20" s="184">
        <f t="shared" si="4"/>
        <v>207935</v>
      </c>
      <c r="D20" s="185">
        <v>15725.7</v>
      </c>
      <c r="E20" s="185">
        <v>15686.3</v>
      </c>
      <c r="F20" s="185">
        <v>2971.8</v>
      </c>
      <c r="G20" s="185">
        <v>2947.3</v>
      </c>
      <c r="H20" s="185">
        <v>63124</v>
      </c>
      <c r="I20" s="185">
        <v>61354.2</v>
      </c>
      <c r="J20" s="185">
        <v>12.9</v>
      </c>
      <c r="K20" s="185">
        <v>0</v>
      </c>
      <c r="L20" s="185">
        <v>10396.5</v>
      </c>
      <c r="M20" s="185">
        <v>10302</v>
      </c>
      <c r="N20" s="185">
        <v>273</v>
      </c>
      <c r="O20" s="185">
        <v>273</v>
      </c>
      <c r="P20" s="185">
        <v>682</v>
      </c>
      <c r="Q20" s="185">
        <v>0</v>
      </c>
      <c r="R20" s="185">
        <v>0</v>
      </c>
      <c r="S20" s="185">
        <v>0</v>
      </c>
      <c r="T20" s="185">
        <v>119618.4</v>
      </c>
      <c r="U20" s="186">
        <v>117372.2</v>
      </c>
      <c r="V20" s="187">
        <f t="shared" si="3"/>
        <v>1280.3</v>
      </c>
      <c r="W20" s="188">
        <f t="shared" si="3"/>
        <v>1178.0999999999999</v>
      </c>
      <c r="X20" s="185">
        <v>1280.3</v>
      </c>
      <c r="Y20" s="186">
        <v>1178.0999999999999</v>
      </c>
      <c r="Z20" s="183">
        <f t="shared" si="5"/>
        <v>6652.5</v>
      </c>
      <c r="AA20" s="184">
        <f t="shared" si="5"/>
        <v>6255.2000000000007</v>
      </c>
      <c r="AB20" s="185">
        <v>4195.8999999999996</v>
      </c>
      <c r="AC20" s="185">
        <v>3862.5</v>
      </c>
      <c r="AD20" s="185">
        <v>2143</v>
      </c>
      <c r="AE20" s="185">
        <v>2079.1</v>
      </c>
      <c r="AF20" s="185">
        <v>313.60000000000002</v>
      </c>
      <c r="AG20" s="186">
        <v>313.60000000000002</v>
      </c>
      <c r="AH20" s="193">
        <f t="shared" si="6"/>
        <v>75385.500000000015</v>
      </c>
      <c r="AI20" s="195">
        <f t="shared" si="6"/>
        <v>66941.400000000009</v>
      </c>
      <c r="AJ20" s="288">
        <v>0</v>
      </c>
      <c r="AK20" s="185">
        <v>0</v>
      </c>
      <c r="AL20" s="185">
        <v>3721.4</v>
      </c>
      <c r="AM20" s="185">
        <v>3720.8</v>
      </c>
      <c r="AN20" s="185">
        <v>6808.8</v>
      </c>
      <c r="AO20" s="185">
        <v>41.8</v>
      </c>
      <c r="AP20" s="185">
        <v>0</v>
      </c>
      <c r="AQ20" s="185">
        <v>0</v>
      </c>
      <c r="AR20" s="185">
        <v>34182.9</v>
      </c>
      <c r="AS20" s="185">
        <v>33963.300000000003</v>
      </c>
      <c r="AT20" s="185">
        <v>28660.2</v>
      </c>
      <c r="AU20" s="185">
        <v>27244.5</v>
      </c>
      <c r="AV20" s="185">
        <v>1068.5999999999999</v>
      </c>
      <c r="AW20" s="185">
        <v>1027.4000000000001</v>
      </c>
      <c r="AX20" s="185">
        <v>943.6</v>
      </c>
      <c r="AY20" s="186">
        <v>943.6</v>
      </c>
      <c r="AZ20" s="183">
        <f t="shared" si="7"/>
        <v>64802.69999999999</v>
      </c>
      <c r="BA20" s="184">
        <f t="shared" si="7"/>
        <v>62434.2</v>
      </c>
      <c r="BB20" s="185">
        <v>189.2</v>
      </c>
      <c r="BC20" s="185">
        <v>100.2</v>
      </c>
      <c r="BD20" s="185">
        <v>35130.699999999997</v>
      </c>
      <c r="BE20" s="185">
        <v>33667</v>
      </c>
      <c r="BF20" s="185">
        <v>24338.2</v>
      </c>
      <c r="BG20" s="185">
        <v>23557.8</v>
      </c>
      <c r="BH20" s="185">
        <v>5144.6000000000004</v>
      </c>
      <c r="BI20" s="186">
        <v>5109.2</v>
      </c>
      <c r="BJ20" s="183">
        <f t="shared" si="8"/>
        <v>11005.2</v>
      </c>
      <c r="BK20" s="184">
        <f t="shared" si="8"/>
        <v>11000.5</v>
      </c>
      <c r="BL20" s="185">
        <v>0</v>
      </c>
      <c r="BM20" s="185">
        <v>0</v>
      </c>
      <c r="BN20" s="185">
        <v>666.1</v>
      </c>
      <c r="BO20" s="185">
        <v>661.4</v>
      </c>
      <c r="BP20" s="185">
        <v>10339.1</v>
      </c>
      <c r="BQ20" s="186">
        <v>10339.1</v>
      </c>
      <c r="BR20" s="183">
        <f t="shared" si="9"/>
        <v>648978.20000000007</v>
      </c>
      <c r="BS20" s="184">
        <f t="shared" si="9"/>
        <v>640841.20000000007</v>
      </c>
      <c r="BT20" s="185">
        <v>123192.8</v>
      </c>
      <c r="BU20" s="185">
        <v>121351.4</v>
      </c>
      <c r="BV20" s="185">
        <v>437564.9</v>
      </c>
      <c r="BW20" s="185">
        <v>433115.9</v>
      </c>
      <c r="BX20" s="185">
        <v>42728.6</v>
      </c>
      <c r="BY20" s="185">
        <v>41550.300000000003</v>
      </c>
      <c r="BZ20" s="185">
        <v>0</v>
      </c>
      <c r="CA20" s="185">
        <v>0</v>
      </c>
      <c r="CB20" s="185">
        <v>17493.5</v>
      </c>
      <c r="CC20" s="185">
        <v>17009.099999999999</v>
      </c>
      <c r="CD20" s="185">
        <v>27998.400000000001</v>
      </c>
      <c r="CE20" s="186">
        <v>27814.5</v>
      </c>
      <c r="CF20" s="183">
        <f t="shared" si="10"/>
        <v>90213.9</v>
      </c>
      <c r="CG20" s="184">
        <f t="shared" si="10"/>
        <v>89693.8</v>
      </c>
      <c r="CH20" s="185">
        <v>88492.5</v>
      </c>
      <c r="CI20" s="185">
        <v>88061.7</v>
      </c>
      <c r="CJ20" s="185">
        <v>0</v>
      </c>
      <c r="CK20" s="185">
        <v>0</v>
      </c>
      <c r="CL20" s="185">
        <v>1721.4</v>
      </c>
      <c r="CM20" s="186">
        <v>1632.1</v>
      </c>
      <c r="CN20" s="183">
        <f t="shared" si="11"/>
        <v>56.3</v>
      </c>
      <c r="CO20" s="195">
        <f t="shared" si="11"/>
        <v>56.3</v>
      </c>
      <c r="CP20" s="185">
        <v>0</v>
      </c>
      <c r="CQ20" s="185">
        <v>0</v>
      </c>
      <c r="CR20" s="185">
        <v>0</v>
      </c>
      <c r="CS20" s="185">
        <v>0</v>
      </c>
      <c r="CT20" s="185">
        <v>56.3</v>
      </c>
      <c r="CU20" s="186">
        <v>56.3</v>
      </c>
      <c r="CV20" s="183">
        <f t="shared" si="12"/>
        <v>36162.399999999994</v>
      </c>
      <c r="CW20" s="184">
        <f t="shared" si="12"/>
        <v>34230.299999999996</v>
      </c>
      <c r="CX20" s="185">
        <v>2427.1</v>
      </c>
      <c r="CY20" s="185">
        <v>2419.6999999999998</v>
      </c>
      <c r="CZ20" s="185">
        <v>28621.4</v>
      </c>
      <c r="DA20" s="185">
        <v>26813.8</v>
      </c>
      <c r="DB20" s="185">
        <v>4379.2</v>
      </c>
      <c r="DC20" s="185">
        <v>4308.2</v>
      </c>
      <c r="DD20" s="185">
        <v>734.7</v>
      </c>
      <c r="DE20" s="186">
        <v>688.6</v>
      </c>
      <c r="DF20" s="183">
        <f t="shared" si="13"/>
        <v>22025.300000000003</v>
      </c>
      <c r="DG20" s="196">
        <f t="shared" si="13"/>
        <v>21939.300000000003</v>
      </c>
      <c r="DH20" s="185">
        <v>10521.1</v>
      </c>
      <c r="DI20" s="185">
        <v>10521.1</v>
      </c>
      <c r="DJ20" s="185">
        <v>11504.2</v>
      </c>
      <c r="DK20" s="185">
        <v>11418.2</v>
      </c>
      <c r="DL20" s="185">
        <v>0</v>
      </c>
      <c r="DM20" s="185">
        <v>0</v>
      </c>
      <c r="DN20" s="185">
        <v>0</v>
      </c>
      <c r="DO20" s="186">
        <v>0</v>
      </c>
      <c r="DP20" s="183">
        <f t="shared" si="14"/>
        <v>0</v>
      </c>
      <c r="DQ20" s="184">
        <f t="shared" si="14"/>
        <v>0</v>
      </c>
      <c r="DR20" s="185">
        <v>0</v>
      </c>
      <c r="DS20" s="185">
        <v>0</v>
      </c>
      <c r="DT20" s="185">
        <v>0</v>
      </c>
      <c r="DU20" s="185">
        <v>0</v>
      </c>
      <c r="DV20" s="185">
        <v>0</v>
      </c>
      <c r="DW20" s="186">
        <v>0</v>
      </c>
      <c r="DX20" s="275">
        <v>4</v>
      </c>
      <c r="DY20" s="200">
        <v>0.4</v>
      </c>
      <c r="DZ20" s="275">
        <v>0</v>
      </c>
      <c r="EA20" s="200">
        <v>0</v>
      </c>
      <c r="EB20" s="183">
        <f t="shared" si="15"/>
        <v>1169370.6000000001</v>
      </c>
      <c r="EC20" s="276">
        <f t="shared" si="15"/>
        <v>1142505.7</v>
      </c>
      <c r="ED20" s="201">
        <v>-14144.1</v>
      </c>
      <c r="EE20" s="192">
        <v>-310.2</v>
      </c>
      <c r="EF20" s="201">
        <v>17550.2</v>
      </c>
      <c r="EG20" s="202">
        <v>14240</v>
      </c>
      <c r="EH20" s="120"/>
      <c r="EI20" s="100"/>
      <c r="EJ20" s="100"/>
    </row>
    <row r="21" spans="1:140" s="102" customFormat="1" hidden="1" x14ac:dyDescent="0.25">
      <c r="A21" s="108" t="s">
        <v>204</v>
      </c>
      <c r="B21" s="183">
        <f t="shared" si="4"/>
        <v>147144.79999999999</v>
      </c>
      <c r="C21" s="184">
        <f t="shared" si="4"/>
        <v>144977.29999999999</v>
      </c>
      <c r="D21" s="185">
        <v>10421.5</v>
      </c>
      <c r="E21" s="185">
        <v>10344.200000000001</v>
      </c>
      <c r="F21" s="185">
        <v>8420.1</v>
      </c>
      <c r="G21" s="185">
        <v>8406.7999999999993</v>
      </c>
      <c r="H21" s="185">
        <v>66649.5</v>
      </c>
      <c r="I21" s="185">
        <v>64739.1</v>
      </c>
      <c r="J21" s="185">
        <v>7.2</v>
      </c>
      <c r="K21" s="185">
        <v>7.2</v>
      </c>
      <c r="L21" s="185">
        <v>8669.6</v>
      </c>
      <c r="M21" s="185">
        <v>8654.7000000000007</v>
      </c>
      <c r="N21" s="185">
        <v>0</v>
      </c>
      <c r="O21" s="185">
        <v>0</v>
      </c>
      <c r="P21" s="185">
        <v>80.7</v>
      </c>
      <c r="Q21" s="185">
        <v>0</v>
      </c>
      <c r="R21" s="185">
        <v>0</v>
      </c>
      <c r="S21" s="185">
        <v>0</v>
      </c>
      <c r="T21" s="185">
        <v>52896.2</v>
      </c>
      <c r="U21" s="186">
        <v>52825.3</v>
      </c>
      <c r="V21" s="187">
        <f t="shared" si="3"/>
        <v>2513.9</v>
      </c>
      <c r="W21" s="188">
        <f t="shared" si="3"/>
        <v>2513.9</v>
      </c>
      <c r="X21" s="185">
        <v>2513.9</v>
      </c>
      <c r="Y21" s="186">
        <v>2513.9</v>
      </c>
      <c r="Z21" s="183">
        <f t="shared" si="5"/>
        <v>8142.3</v>
      </c>
      <c r="AA21" s="184">
        <f t="shared" si="5"/>
        <v>7934</v>
      </c>
      <c r="AB21" s="185">
        <v>1000</v>
      </c>
      <c r="AC21" s="185">
        <v>1000</v>
      </c>
      <c r="AD21" s="185">
        <v>7142.3</v>
      </c>
      <c r="AE21" s="185">
        <v>6934</v>
      </c>
      <c r="AF21" s="185">
        <v>0</v>
      </c>
      <c r="AG21" s="186">
        <v>0</v>
      </c>
      <c r="AH21" s="193">
        <f t="shared" si="6"/>
        <v>46219.500000000007</v>
      </c>
      <c r="AI21" s="195">
        <f t="shared" si="6"/>
        <v>43150.9</v>
      </c>
      <c r="AJ21" s="288">
        <v>0</v>
      </c>
      <c r="AK21" s="185">
        <v>0</v>
      </c>
      <c r="AL21" s="185">
        <v>3716</v>
      </c>
      <c r="AM21" s="185">
        <v>3615.2</v>
      </c>
      <c r="AN21" s="185">
        <v>422.2</v>
      </c>
      <c r="AO21" s="185">
        <v>422.2</v>
      </c>
      <c r="AP21" s="185">
        <v>0</v>
      </c>
      <c r="AQ21" s="185">
        <v>0</v>
      </c>
      <c r="AR21" s="185">
        <v>22572.7</v>
      </c>
      <c r="AS21" s="185">
        <v>22014.7</v>
      </c>
      <c r="AT21" s="185">
        <v>18869.7</v>
      </c>
      <c r="AU21" s="185">
        <v>16460</v>
      </c>
      <c r="AV21" s="185">
        <v>0</v>
      </c>
      <c r="AW21" s="185">
        <v>0</v>
      </c>
      <c r="AX21" s="185">
        <v>638.9</v>
      </c>
      <c r="AY21" s="186">
        <v>638.79999999999995</v>
      </c>
      <c r="AZ21" s="183">
        <f t="shared" si="7"/>
        <v>111214.6</v>
      </c>
      <c r="BA21" s="184">
        <f t="shared" si="7"/>
        <v>107032.99999999999</v>
      </c>
      <c r="BB21" s="185">
        <v>10975.7</v>
      </c>
      <c r="BC21" s="185">
        <v>9435.2000000000007</v>
      </c>
      <c r="BD21" s="185">
        <v>57066.1</v>
      </c>
      <c r="BE21" s="185">
        <v>56668.2</v>
      </c>
      <c r="BF21" s="185">
        <v>22990.5</v>
      </c>
      <c r="BG21" s="185">
        <v>20778.400000000001</v>
      </c>
      <c r="BH21" s="185">
        <v>20182.3</v>
      </c>
      <c r="BI21" s="186">
        <v>20151.2</v>
      </c>
      <c r="BJ21" s="183">
        <f t="shared" si="8"/>
        <v>6121.7999999999993</v>
      </c>
      <c r="BK21" s="184">
        <f t="shared" si="8"/>
        <v>2789.7000000000003</v>
      </c>
      <c r="BL21" s="185">
        <v>0</v>
      </c>
      <c r="BM21" s="185">
        <v>0</v>
      </c>
      <c r="BN21" s="185">
        <v>376.4</v>
      </c>
      <c r="BO21" s="185">
        <v>54.3</v>
      </c>
      <c r="BP21" s="185">
        <v>5745.4</v>
      </c>
      <c r="BQ21" s="186">
        <v>2735.4</v>
      </c>
      <c r="BR21" s="183">
        <f t="shared" si="9"/>
        <v>450209.1</v>
      </c>
      <c r="BS21" s="184">
        <f t="shared" si="9"/>
        <v>440982.5</v>
      </c>
      <c r="BT21" s="185">
        <v>127962.8</v>
      </c>
      <c r="BU21" s="185">
        <v>123853.8</v>
      </c>
      <c r="BV21" s="185">
        <v>280777</v>
      </c>
      <c r="BW21" s="185">
        <v>276253.59999999998</v>
      </c>
      <c r="BX21" s="185">
        <v>21649.599999999999</v>
      </c>
      <c r="BY21" s="185">
        <v>21559.7</v>
      </c>
      <c r="BZ21" s="185">
        <v>0</v>
      </c>
      <c r="CA21" s="185">
        <v>0</v>
      </c>
      <c r="CB21" s="185">
        <v>6754.7</v>
      </c>
      <c r="CC21" s="185">
        <v>6558.7</v>
      </c>
      <c r="CD21" s="185">
        <v>13065</v>
      </c>
      <c r="CE21" s="186">
        <v>12756.7</v>
      </c>
      <c r="CF21" s="183">
        <f t="shared" si="10"/>
        <v>60131.9</v>
      </c>
      <c r="CG21" s="184">
        <f t="shared" si="10"/>
        <v>60131.9</v>
      </c>
      <c r="CH21" s="185">
        <v>60131.9</v>
      </c>
      <c r="CI21" s="185">
        <v>60131.9</v>
      </c>
      <c r="CJ21" s="185">
        <v>0</v>
      </c>
      <c r="CK21" s="185">
        <v>0</v>
      </c>
      <c r="CL21" s="185">
        <v>0</v>
      </c>
      <c r="CM21" s="186">
        <v>0</v>
      </c>
      <c r="CN21" s="183">
        <f t="shared" si="11"/>
        <v>926.9</v>
      </c>
      <c r="CO21" s="195">
        <f t="shared" si="11"/>
        <v>926.5</v>
      </c>
      <c r="CP21" s="185">
        <v>0</v>
      </c>
      <c r="CQ21" s="185">
        <v>0</v>
      </c>
      <c r="CR21" s="185">
        <v>0</v>
      </c>
      <c r="CS21" s="185">
        <v>0</v>
      </c>
      <c r="CT21" s="185">
        <v>926.9</v>
      </c>
      <c r="CU21" s="186">
        <v>926.5</v>
      </c>
      <c r="CV21" s="183">
        <f t="shared" si="12"/>
        <v>18720.5</v>
      </c>
      <c r="CW21" s="184">
        <f t="shared" si="12"/>
        <v>16754.400000000001</v>
      </c>
      <c r="CX21" s="185">
        <v>2347.8000000000002</v>
      </c>
      <c r="CY21" s="185">
        <v>2333.1</v>
      </c>
      <c r="CZ21" s="185">
        <v>15044.5</v>
      </c>
      <c r="DA21" s="185">
        <v>13201.5</v>
      </c>
      <c r="DB21" s="185">
        <v>226.2</v>
      </c>
      <c r="DC21" s="185">
        <v>117.8</v>
      </c>
      <c r="DD21" s="185">
        <v>1102</v>
      </c>
      <c r="DE21" s="186">
        <v>1102</v>
      </c>
      <c r="DF21" s="183">
        <f t="shared" si="13"/>
        <v>23158.1</v>
      </c>
      <c r="DG21" s="196">
        <f t="shared" si="13"/>
        <v>23085.599999999999</v>
      </c>
      <c r="DH21" s="185">
        <v>10435.299999999999</v>
      </c>
      <c r="DI21" s="185">
        <v>10435.299999999999</v>
      </c>
      <c r="DJ21" s="185">
        <v>12722.8</v>
      </c>
      <c r="DK21" s="185">
        <v>12650.3</v>
      </c>
      <c r="DL21" s="185">
        <v>0</v>
      </c>
      <c r="DM21" s="185">
        <v>0</v>
      </c>
      <c r="DN21" s="185">
        <v>0</v>
      </c>
      <c r="DO21" s="186">
        <v>0</v>
      </c>
      <c r="DP21" s="183">
        <f t="shared" si="14"/>
        <v>0</v>
      </c>
      <c r="DQ21" s="184">
        <f t="shared" si="14"/>
        <v>0</v>
      </c>
      <c r="DR21" s="185">
        <v>0</v>
      </c>
      <c r="DS21" s="185">
        <v>0</v>
      </c>
      <c r="DT21" s="185">
        <v>0</v>
      </c>
      <c r="DU21" s="185">
        <v>0</v>
      </c>
      <c r="DV21" s="185">
        <v>0</v>
      </c>
      <c r="DW21" s="186">
        <v>0</v>
      </c>
      <c r="DX21" s="275">
        <v>10</v>
      </c>
      <c r="DY21" s="200">
        <v>0</v>
      </c>
      <c r="DZ21" s="275">
        <v>0</v>
      </c>
      <c r="EA21" s="200">
        <v>0</v>
      </c>
      <c r="EB21" s="183">
        <f t="shared" si="15"/>
        <v>874513.40000000014</v>
      </c>
      <c r="EC21" s="276">
        <f t="shared" si="15"/>
        <v>850279.7</v>
      </c>
      <c r="ED21" s="201">
        <v>-35512.699999999997</v>
      </c>
      <c r="EE21" s="192">
        <v>-18409.099999999999</v>
      </c>
      <c r="EF21" s="201">
        <v>15034</v>
      </c>
      <c r="EG21" s="202">
        <v>11625</v>
      </c>
      <c r="EH21" s="120"/>
      <c r="EI21" s="100"/>
      <c r="EJ21" s="100"/>
    </row>
    <row r="22" spans="1:140" s="102" customFormat="1" hidden="1" x14ac:dyDescent="0.25">
      <c r="A22" s="108" t="s">
        <v>205</v>
      </c>
      <c r="B22" s="183">
        <f t="shared" si="4"/>
        <v>157601.20000000001</v>
      </c>
      <c r="C22" s="184">
        <f t="shared" si="4"/>
        <v>152796.6</v>
      </c>
      <c r="D22" s="185">
        <v>14838.3</v>
      </c>
      <c r="E22" s="185">
        <v>14323.9</v>
      </c>
      <c r="F22" s="185">
        <v>3674.9</v>
      </c>
      <c r="G22" s="185">
        <v>3658.4</v>
      </c>
      <c r="H22" s="185">
        <v>95123.6</v>
      </c>
      <c r="I22" s="185">
        <v>92642</v>
      </c>
      <c r="J22" s="185">
        <v>12.9</v>
      </c>
      <c r="K22" s="185">
        <v>0</v>
      </c>
      <c r="L22" s="185">
        <v>10554</v>
      </c>
      <c r="M22" s="185">
        <v>10509.7</v>
      </c>
      <c r="N22" s="185">
        <v>0</v>
      </c>
      <c r="O22" s="185">
        <v>0</v>
      </c>
      <c r="P22" s="185">
        <v>29.5</v>
      </c>
      <c r="Q22" s="185">
        <v>0</v>
      </c>
      <c r="R22" s="185">
        <v>0</v>
      </c>
      <c r="S22" s="185">
        <v>0</v>
      </c>
      <c r="T22" s="185">
        <v>33368</v>
      </c>
      <c r="U22" s="186">
        <v>31662.6</v>
      </c>
      <c r="V22" s="187">
        <f t="shared" si="3"/>
        <v>1551.3</v>
      </c>
      <c r="W22" s="188">
        <f t="shared" si="3"/>
        <v>1551.3</v>
      </c>
      <c r="X22" s="185">
        <v>1551.3</v>
      </c>
      <c r="Y22" s="186">
        <v>1551.3</v>
      </c>
      <c r="Z22" s="183">
        <f t="shared" si="5"/>
        <v>5283.7</v>
      </c>
      <c r="AA22" s="184">
        <f t="shared" si="5"/>
        <v>5150.1000000000004</v>
      </c>
      <c r="AB22" s="185">
        <v>0</v>
      </c>
      <c r="AC22" s="185">
        <v>0</v>
      </c>
      <c r="AD22" s="185">
        <v>5281.7</v>
      </c>
      <c r="AE22" s="185">
        <v>5150.1000000000004</v>
      </c>
      <c r="AF22" s="185">
        <v>2</v>
      </c>
      <c r="AG22" s="186">
        <v>0</v>
      </c>
      <c r="AH22" s="193">
        <f t="shared" si="6"/>
        <v>178430.19999999998</v>
      </c>
      <c r="AI22" s="195">
        <f t="shared" si="6"/>
        <v>155867.30000000002</v>
      </c>
      <c r="AJ22" s="288">
        <v>0</v>
      </c>
      <c r="AK22" s="185">
        <v>0</v>
      </c>
      <c r="AL22" s="185">
        <v>4459.2</v>
      </c>
      <c r="AM22" s="185">
        <v>4459.2</v>
      </c>
      <c r="AN22" s="185">
        <v>0</v>
      </c>
      <c r="AO22" s="185">
        <v>0</v>
      </c>
      <c r="AP22" s="185">
        <v>0</v>
      </c>
      <c r="AQ22" s="185">
        <v>0</v>
      </c>
      <c r="AR22" s="185">
        <v>54911.9</v>
      </c>
      <c r="AS22" s="185">
        <v>54911.3</v>
      </c>
      <c r="AT22" s="185">
        <v>74909.7</v>
      </c>
      <c r="AU22" s="185">
        <v>73419.199999999997</v>
      </c>
      <c r="AV22" s="185">
        <v>5329</v>
      </c>
      <c r="AW22" s="185">
        <v>5328.9</v>
      </c>
      <c r="AX22" s="185">
        <v>38820.400000000001</v>
      </c>
      <c r="AY22" s="186">
        <v>17748.7</v>
      </c>
      <c r="AZ22" s="183">
        <f t="shared" si="7"/>
        <v>95694.700000000012</v>
      </c>
      <c r="BA22" s="184">
        <f t="shared" si="7"/>
        <v>90690.6</v>
      </c>
      <c r="BB22" s="185">
        <v>3018.4</v>
      </c>
      <c r="BC22" s="185">
        <v>3006.5</v>
      </c>
      <c r="BD22" s="185">
        <v>24424.5</v>
      </c>
      <c r="BE22" s="185">
        <v>20478.5</v>
      </c>
      <c r="BF22" s="185">
        <v>49386.400000000001</v>
      </c>
      <c r="BG22" s="185">
        <v>48340.2</v>
      </c>
      <c r="BH22" s="185">
        <v>18865.400000000001</v>
      </c>
      <c r="BI22" s="186">
        <v>18865.400000000001</v>
      </c>
      <c r="BJ22" s="183">
        <f t="shared" si="8"/>
        <v>579.4</v>
      </c>
      <c r="BK22" s="184">
        <f t="shared" si="8"/>
        <v>242.6</v>
      </c>
      <c r="BL22" s="185">
        <v>0</v>
      </c>
      <c r="BM22" s="185">
        <v>0</v>
      </c>
      <c r="BN22" s="185">
        <v>579.4</v>
      </c>
      <c r="BO22" s="185">
        <v>242.6</v>
      </c>
      <c r="BP22" s="185">
        <v>0</v>
      </c>
      <c r="BQ22" s="186">
        <v>0</v>
      </c>
      <c r="BR22" s="183">
        <f t="shared" si="9"/>
        <v>637442</v>
      </c>
      <c r="BS22" s="184">
        <f t="shared" si="9"/>
        <v>633771.79999999993</v>
      </c>
      <c r="BT22" s="185">
        <v>112677.5</v>
      </c>
      <c r="BU22" s="185">
        <v>112677.5</v>
      </c>
      <c r="BV22" s="185">
        <v>425323.3</v>
      </c>
      <c r="BW22" s="185">
        <v>423363.2</v>
      </c>
      <c r="BX22" s="185">
        <v>48664.6</v>
      </c>
      <c r="BY22" s="185">
        <v>48432.2</v>
      </c>
      <c r="BZ22" s="185">
        <v>0</v>
      </c>
      <c r="CA22" s="185">
        <v>0</v>
      </c>
      <c r="CB22" s="185">
        <v>13633.9</v>
      </c>
      <c r="CC22" s="185">
        <v>12169.9</v>
      </c>
      <c r="CD22" s="185">
        <v>37142.699999999997</v>
      </c>
      <c r="CE22" s="186">
        <v>37129</v>
      </c>
      <c r="CF22" s="183">
        <f t="shared" si="10"/>
        <v>127259.3</v>
      </c>
      <c r="CG22" s="184">
        <f t="shared" si="10"/>
        <v>127047</v>
      </c>
      <c r="CH22" s="185">
        <v>87184.8</v>
      </c>
      <c r="CI22" s="185">
        <v>87183.9</v>
      </c>
      <c r="CJ22" s="185">
        <v>0</v>
      </c>
      <c r="CK22" s="185">
        <v>0</v>
      </c>
      <c r="CL22" s="185">
        <v>40074.5</v>
      </c>
      <c r="CM22" s="186">
        <v>39863.1</v>
      </c>
      <c r="CN22" s="183">
        <f t="shared" si="11"/>
        <v>0</v>
      </c>
      <c r="CO22" s="195">
        <f t="shared" si="11"/>
        <v>0</v>
      </c>
      <c r="CP22" s="185">
        <v>0</v>
      </c>
      <c r="CQ22" s="185">
        <v>0</v>
      </c>
      <c r="CR22" s="185">
        <v>0</v>
      </c>
      <c r="CS22" s="185">
        <v>0</v>
      </c>
      <c r="CT22" s="185">
        <v>0</v>
      </c>
      <c r="CU22" s="186">
        <v>0</v>
      </c>
      <c r="CV22" s="183">
        <f t="shared" si="12"/>
        <v>43393.799999999996</v>
      </c>
      <c r="CW22" s="184">
        <f t="shared" si="12"/>
        <v>32315.599999999999</v>
      </c>
      <c r="CX22" s="185">
        <v>2444.1</v>
      </c>
      <c r="CY22" s="185">
        <v>2444.1</v>
      </c>
      <c r="CZ22" s="185">
        <v>27683.4</v>
      </c>
      <c r="DA22" s="185">
        <v>26870.7</v>
      </c>
      <c r="DB22" s="185">
        <v>12531.6</v>
      </c>
      <c r="DC22" s="185">
        <v>2334.8000000000002</v>
      </c>
      <c r="DD22" s="185">
        <v>734.7</v>
      </c>
      <c r="DE22" s="186">
        <v>666</v>
      </c>
      <c r="DF22" s="183">
        <f t="shared" si="13"/>
        <v>25276.2</v>
      </c>
      <c r="DG22" s="196">
        <f t="shared" si="13"/>
        <v>25276.2</v>
      </c>
      <c r="DH22" s="185">
        <v>0</v>
      </c>
      <c r="DI22" s="185">
        <v>0</v>
      </c>
      <c r="DJ22" s="185">
        <v>25276.2</v>
      </c>
      <c r="DK22" s="185">
        <v>25276.2</v>
      </c>
      <c r="DL22" s="185">
        <v>0</v>
      </c>
      <c r="DM22" s="185">
        <v>0</v>
      </c>
      <c r="DN22" s="185">
        <v>0</v>
      </c>
      <c r="DO22" s="186">
        <v>0</v>
      </c>
      <c r="DP22" s="183">
        <f t="shared" si="14"/>
        <v>0</v>
      </c>
      <c r="DQ22" s="184">
        <f t="shared" si="14"/>
        <v>0</v>
      </c>
      <c r="DR22" s="185">
        <v>0</v>
      </c>
      <c r="DS22" s="185">
        <v>0</v>
      </c>
      <c r="DT22" s="185">
        <v>0</v>
      </c>
      <c r="DU22" s="185">
        <v>0</v>
      </c>
      <c r="DV22" s="185">
        <v>0</v>
      </c>
      <c r="DW22" s="186">
        <v>0</v>
      </c>
      <c r="DX22" s="275">
        <v>1.6</v>
      </c>
      <c r="DY22" s="200">
        <v>1.6</v>
      </c>
      <c r="DZ22" s="275">
        <v>0</v>
      </c>
      <c r="EA22" s="200">
        <v>0</v>
      </c>
      <c r="EB22" s="183">
        <f t="shared" si="15"/>
        <v>1272513.3999999999</v>
      </c>
      <c r="EC22" s="276">
        <f t="shared" si="15"/>
        <v>1224710.7000000002</v>
      </c>
      <c r="ED22" s="201">
        <v>-19222.599999999999</v>
      </c>
      <c r="EE22" s="192">
        <v>-8769.2999999999993</v>
      </c>
      <c r="EF22" s="201">
        <v>18497.599999999999</v>
      </c>
      <c r="EG22" s="202">
        <v>10454.299999999999</v>
      </c>
      <c r="EH22" s="120"/>
      <c r="EI22" s="100"/>
      <c r="EJ22" s="100"/>
    </row>
    <row r="23" spans="1:140" s="102" customFormat="1" hidden="1" x14ac:dyDescent="0.25">
      <c r="A23" s="108" t="s">
        <v>206</v>
      </c>
      <c r="B23" s="183">
        <f t="shared" si="4"/>
        <v>170876.09999999998</v>
      </c>
      <c r="C23" s="184">
        <f t="shared" si="4"/>
        <v>166610.29999999999</v>
      </c>
      <c r="D23" s="185">
        <v>8244.4</v>
      </c>
      <c r="E23" s="185">
        <v>8219</v>
      </c>
      <c r="F23" s="185">
        <v>5260.9</v>
      </c>
      <c r="G23" s="185">
        <v>5198.8999999999996</v>
      </c>
      <c r="H23" s="185">
        <v>99669.4</v>
      </c>
      <c r="I23" s="185">
        <v>96703.5</v>
      </c>
      <c r="J23" s="185">
        <v>14.2</v>
      </c>
      <c r="K23" s="185">
        <v>0</v>
      </c>
      <c r="L23" s="185">
        <v>7482</v>
      </c>
      <c r="M23" s="185">
        <v>7462.3</v>
      </c>
      <c r="N23" s="185">
        <v>583</v>
      </c>
      <c r="O23" s="185">
        <v>187</v>
      </c>
      <c r="P23" s="185">
        <v>346</v>
      </c>
      <c r="Q23" s="185">
        <v>0</v>
      </c>
      <c r="R23" s="185">
        <v>0</v>
      </c>
      <c r="S23" s="185">
        <v>0</v>
      </c>
      <c r="T23" s="185">
        <v>49276.2</v>
      </c>
      <c r="U23" s="186">
        <v>48839.6</v>
      </c>
      <c r="V23" s="187">
        <f t="shared" ref="V23:W67" si="16">X23</f>
        <v>1792.9</v>
      </c>
      <c r="W23" s="188">
        <f t="shared" si="16"/>
        <v>1713.8</v>
      </c>
      <c r="X23" s="185">
        <v>1792.9</v>
      </c>
      <c r="Y23" s="186">
        <v>1713.8</v>
      </c>
      <c r="Z23" s="183">
        <f t="shared" si="5"/>
        <v>8541.7999999999993</v>
      </c>
      <c r="AA23" s="184">
        <f t="shared" si="5"/>
        <v>8498</v>
      </c>
      <c r="AB23" s="185">
        <v>4376.3</v>
      </c>
      <c r="AC23" s="185">
        <v>4371.3</v>
      </c>
      <c r="AD23" s="185">
        <v>4165.5</v>
      </c>
      <c r="AE23" s="185">
        <v>4126.7</v>
      </c>
      <c r="AF23" s="185">
        <v>0</v>
      </c>
      <c r="AG23" s="186">
        <v>0</v>
      </c>
      <c r="AH23" s="193">
        <f t="shared" si="6"/>
        <v>61114.400000000001</v>
      </c>
      <c r="AI23" s="195">
        <f t="shared" si="6"/>
        <v>51926.1</v>
      </c>
      <c r="AJ23" s="288">
        <v>0</v>
      </c>
      <c r="AK23" s="185">
        <v>0</v>
      </c>
      <c r="AL23" s="185">
        <v>3809.2</v>
      </c>
      <c r="AM23" s="185">
        <v>3809.2</v>
      </c>
      <c r="AN23" s="185">
        <v>0</v>
      </c>
      <c r="AO23" s="185">
        <v>0</v>
      </c>
      <c r="AP23" s="185">
        <v>0</v>
      </c>
      <c r="AQ23" s="185">
        <v>0</v>
      </c>
      <c r="AR23" s="185">
        <v>2727</v>
      </c>
      <c r="AS23" s="185">
        <v>2727</v>
      </c>
      <c r="AT23" s="185">
        <v>48778.8</v>
      </c>
      <c r="AU23" s="185">
        <v>39675.5</v>
      </c>
      <c r="AV23" s="185">
        <v>0</v>
      </c>
      <c r="AW23" s="185">
        <v>0</v>
      </c>
      <c r="AX23" s="185">
        <v>5799.4</v>
      </c>
      <c r="AY23" s="186">
        <v>5714.4</v>
      </c>
      <c r="AZ23" s="183">
        <f t="shared" si="7"/>
        <v>148971.70000000001</v>
      </c>
      <c r="BA23" s="184">
        <f t="shared" si="7"/>
        <v>141441.60000000001</v>
      </c>
      <c r="BB23" s="185">
        <v>1211.9000000000001</v>
      </c>
      <c r="BC23" s="185">
        <v>1183.8</v>
      </c>
      <c r="BD23" s="185">
        <v>93104.5</v>
      </c>
      <c r="BE23" s="185">
        <v>90909.5</v>
      </c>
      <c r="BF23" s="185">
        <v>42638.6</v>
      </c>
      <c r="BG23" s="185">
        <v>37959.599999999999</v>
      </c>
      <c r="BH23" s="185">
        <v>12016.7</v>
      </c>
      <c r="BI23" s="186">
        <v>11388.7</v>
      </c>
      <c r="BJ23" s="183">
        <f t="shared" si="8"/>
        <v>3278.6000000000004</v>
      </c>
      <c r="BK23" s="184">
        <f t="shared" si="8"/>
        <v>1239.2</v>
      </c>
      <c r="BL23" s="185">
        <v>0</v>
      </c>
      <c r="BM23" s="185">
        <v>0</v>
      </c>
      <c r="BN23" s="185">
        <v>1275.7</v>
      </c>
      <c r="BO23" s="185">
        <v>1239.2</v>
      </c>
      <c r="BP23" s="185">
        <v>2002.9</v>
      </c>
      <c r="BQ23" s="186">
        <v>0</v>
      </c>
      <c r="BR23" s="183">
        <f t="shared" si="9"/>
        <v>887153.09999999986</v>
      </c>
      <c r="BS23" s="184">
        <f t="shared" si="9"/>
        <v>883058.89999999991</v>
      </c>
      <c r="BT23" s="185">
        <v>284347</v>
      </c>
      <c r="BU23" s="185">
        <v>283658.90000000002</v>
      </c>
      <c r="BV23" s="185">
        <v>479776.7</v>
      </c>
      <c r="BW23" s="185">
        <v>477067.8</v>
      </c>
      <c r="BX23" s="185">
        <v>71054.5</v>
      </c>
      <c r="BY23" s="185">
        <v>71054.5</v>
      </c>
      <c r="BZ23" s="185">
        <v>0</v>
      </c>
      <c r="CA23" s="185">
        <v>0</v>
      </c>
      <c r="CB23" s="185">
        <v>22985.200000000001</v>
      </c>
      <c r="CC23" s="185">
        <v>22772.5</v>
      </c>
      <c r="CD23" s="185">
        <v>28989.7</v>
      </c>
      <c r="CE23" s="186">
        <v>28505.200000000001</v>
      </c>
      <c r="CF23" s="183">
        <f t="shared" si="10"/>
        <v>96378.599999999991</v>
      </c>
      <c r="CG23" s="184">
        <f t="shared" si="10"/>
        <v>95461.099999999991</v>
      </c>
      <c r="CH23" s="185">
        <v>90145.9</v>
      </c>
      <c r="CI23" s="185">
        <v>89383.7</v>
      </c>
      <c r="CJ23" s="185">
        <v>0</v>
      </c>
      <c r="CK23" s="185">
        <v>0</v>
      </c>
      <c r="CL23" s="185">
        <v>6232.7</v>
      </c>
      <c r="CM23" s="186">
        <v>6077.4</v>
      </c>
      <c r="CN23" s="183">
        <f t="shared" si="11"/>
        <v>135.1</v>
      </c>
      <c r="CO23" s="195">
        <f t="shared" si="11"/>
        <v>135.1</v>
      </c>
      <c r="CP23" s="185">
        <v>0</v>
      </c>
      <c r="CQ23" s="185">
        <v>0</v>
      </c>
      <c r="CR23" s="185">
        <v>0</v>
      </c>
      <c r="CS23" s="185">
        <v>0</v>
      </c>
      <c r="CT23" s="185">
        <v>135.1</v>
      </c>
      <c r="CU23" s="186">
        <v>135.1</v>
      </c>
      <c r="CV23" s="183">
        <f t="shared" si="12"/>
        <v>21767.399999999998</v>
      </c>
      <c r="CW23" s="184">
        <f t="shared" si="12"/>
        <v>15770.2</v>
      </c>
      <c r="CX23" s="185">
        <v>3798.3</v>
      </c>
      <c r="CY23" s="185">
        <v>3781</v>
      </c>
      <c r="CZ23" s="185">
        <v>3608.6</v>
      </c>
      <c r="DA23" s="185">
        <v>3608.6</v>
      </c>
      <c r="DB23" s="185">
        <v>12608.4</v>
      </c>
      <c r="DC23" s="185">
        <v>6651.5</v>
      </c>
      <c r="DD23" s="185">
        <v>1752.1</v>
      </c>
      <c r="DE23" s="186">
        <v>1729.1</v>
      </c>
      <c r="DF23" s="183">
        <f t="shared" si="13"/>
        <v>23320</v>
      </c>
      <c r="DG23" s="196">
        <f t="shared" si="13"/>
        <v>22988.7</v>
      </c>
      <c r="DH23" s="185">
        <v>0</v>
      </c>
      <c r="DI23" s="185">
        <v>0</v>
      </c>
      <c r="DJ23" s="185">
        <v>23320</v>
      </c>
      <c r="DK23" s="185">
        <v>22988.7</v>
      </c>
      <c r="DL23" s="185">
        <v>0</v>
      </c>
      <c r="DM23" s="185">
        <v>0</v>
      </c>
      <c r="DN23" s="185">
        <v>0</v>
      </c>
      <c r="DO23" s="186">
        <v>0</v>
      </c>
      <c r="DP23" s="183">
        <f t="shared" si="14"/>
        <v>0</v>
      </c>
      <c r="DQ23" s="184">
        <f t="shared" si="14"/>
        <v>0</v>
      </c>
      <c r="DR23" s="185">
        <v>0</v>
      </c>
      <c r="DS23" s="185">
        <v>0</v>
      </c>
      <c r="DT23" s="185">
        <v>0</v>
      </c>
      <c r="DU23" s="185">
        <v>0</v>
      </c>
      <c r="DV23" s="185">
        <v>0</v>
      </c>
      <c r="DW23" s="186">
        <v>0</v>
      </c>
      <c r="DX23" s="275">
        <v>29.8</v>
      </c>
      <c r="DY23" s="200">
        <v>29.8</v>
      </c>
      <c r="DZ23" s="275">
        <v>0</v>
      </c>
      <c r="EA23" s="200">
        <v>0</v>
      </c>
      <c r="EB23" s="183">
        <f t="shared" si="15"/>
        <v>1423359.4999999995</v>
      </c>
      <c r="EC23" s="276">
        <f t="shared" si="15"/>
        <v>1388872.8</v>
      </c>
      <c r="ED23" s="201">
        <v>309.5</v>
      </c>
      <c r="EE23" s="192">
        <v>66521.399999999994</v>
      </c>
      <c r="EF23" s="201">
        <v>33269.4</v>
      </c>
      <c r="EG23" s="202">
        <v>83394.8</v>
      </c>
      <c r="EH23" s="120"/>
      <c r="EI23" s="100"/>
      <c r="EJ23" s="100"/>
    </row>
    <row r="24" spans="1:140" s="102" customFormat="1" hidden="1" x14ac:dyDescent="0.25">
      <c r="A24" s="108" t="s">
        <v>207</v>
      </c>
      <c r="B24" s="183">
        <f t="shared" si="4"/>
        <v>110976.69999999998</v>
      </c>
      <c r="C24" s="184">
        <f t="shared" si="4"/>
        <v>109255.9</v>
      </c>
      <c r="D24" s="185">
        <v>12062.6</v>
      </c>
      <c r="E24" s="185">
        <v>12029.8</v>
      </c>
      <c r="F24" s="185">
        <v>3811</v>
      </c>
      <c r="G24" s="185">
        <v>3802.4</v>
      </c>
      <c r="H24" s="185">
        <v>53953.1</v>
      </c>
      <c r="I24" s="185">
        <v>53267.7</v>
      </c>
      <c r="J24" s="185">
        <v>4.7</v>
      </c>
      <c r="K24" s="185">
        <v>4.7</v>
      </c>
      <c r="L24" s="185">
        <v>8873.4</v>
      </c>
      <c r="M24" s="185">
        <v>8793.9</v>
      </c>
      <c r="N24" s="185">
        <v>60</v>
      </c>
      <c r="O24" s="185">
        <v>60</v>
      </c>
      <c r="P24" s="185">
        <v>430.9</v>
      </c>
      <c r="Q24" s="185">
        <v>0</v>
      </c>
      <c r="R24" s="185">
        <v>0</v>
      </c>
      <c r="S24" s="185">
        <v>0</v>
      </c>
      <c r="T24" s="185">
        <v>31781</v>
      </c>
      <c r="U24" s="186">
        <v>31297.4</v>
      </c>
      <c r="V24" s="187">
        <f t="shared" si="16"/>
        <v>936.4</v>
      </c>
      <c r="W24" s="188">
        <f t="shared" si="16"/>
        <v>936.4</v>
      </c>
      <c r="X24" s="185">
        <v>936.4</v>
      </c>
      <c r="Y24" s="186">
        <v>936.4</v>
      </c>
      <c r="Z24" s="183">
        <f t="shared" si="5"/>
        <v>5590.1</v>
      </c>
      <c r="AA24" s="184">
        <f t="shared" si="5"/>
        <v>5557</v>
      </c>
      <c r="AB24" s="185">
        <v>0</v>
      </c>
      <c r="AC24" s="185">
        <v>0</v>
      </c>
      <c r="AD24" s="185">
        <v>5577</v>
      </c>
      <c r="AE24" s="185">
        <v>5548.9</v>
      </c>
      <c r="AF24" s="185">
        <v>13.1</v>
      </c>
      <c r="AG24" s="186">
        <v>8.1</v>
      </c>
      <c r="AH24" s="193">
        <f t="shared" si="6"/>
        <v>33658.9</v>
      </c>
      <c r="AI24" s="195">
        <f t="shared" si="6"/>
        <v>33325</v>
      </c>
      <c r="AJ24" s="288">
        <v>0</v>
      </c>
      <c r="AK24" s="185">
        <v>0</v>
      </c>
      <c r="AL24" s="185">
        <v>1631.3</v>
      </c>
      <c r="AM24" s="185">
        <v>1531.1</v>
      </c>
      <c r="AN24" s="185">
        <v>0</v>
      </c>
      <c r="AO24" s="185">
        <v>0</v>
      </c>
      <c r="AP24" s="185">
        <v>0</v>
      </c>
      <c r="AQ24" s="185">
        <v>0</v>
      </c>
      <c r="AR24" s="185">
        <v>16012.2</v>
      </c>
      <c r="AS24" s="185">
        <v>16012.2</v>
      </c>
      <c r="AT24" s="185">
        <v>9984.2999999999993</v>
      </c>
      <c r="AU24" s="185">
        <v>9883.7000000000007</v>
      </c>
      <c r="AV24" s="185">
        <v>425</v>
      </c>
      <c r="AW24" s="185">
        <v>422.9</v>
      </c>
      <c r="AX24" s="185">
        <v>5606.1</v>
      </c>
      <c r="AY24" s="186">
        <v>5475.1</v>
      </c>
      <c r="AZ24" s="183">
        <f t="shared" si="7"/>
        <v>272828.2</v>
      </c>
      <c r="BA24" s="184">
        <f t="shared" si="7"/>
        <v>240869.6</v>
      </c>
      <c r="BB24" s="185">
        <v>201389.9</v>
      </c>
      <c r="BC24" s="185">
        <v>170538.8</v>
      </c>
      <c r="BD24" s="185">
        <v>4369.7</v>
      </c>
      <c r="BE24" s="185">
        <v>4069.2</v>
      </c>
      <c r="BF24" s="185">
        <v>52240.9</v>
      </c>
      <c r="BG24" s="185">
        <v>51616.6</v>
      </c>
      <c r="BH24" s="185">
        <v>14827.7</v>
      </c>
      <c r="BI24" s="186">
        <v>14645</v>
      </c>
      <c r="BJ24" s="183">
        <f t="shared" si="8"/>
        <v>6925.3</v>
      </c>
      <c r="BK24" s="184">
        <f t="shared" si="8"/>
        <v>6630.1</v>
      </c>
      <c r="BL24" s="185">
        <v>0</v>
      </c>
      <c r="BM24" s="185">
        <v>0</v>
      </c>
      <c r="BN24" s="185">
        <v>844</v>
      </c>
      <c r="BO24" s="185">
        <v>840.3</v>
      </c>
      <c r="BP24" s="185">
        <v>6081.3</v>
      </c>
      <c r="BQ24" s="186">
        <v>5789.8</v>
      </c>
      <c r="BR24" s="183">
        <f t="shared" si="9"/>
        <v>361070.49999999994</v>
      </c>
      <c r="BS24" s="184">
        <f t="shared" si="9"/>
        <v>356893.49999999994</v>
      </c>
      <c r="BT24" s="185">
        <v>76745.399999999994</v>
      </c>
      <c r="BU24" s="185">
        <v>74425.5</v>
      </c>
      <c r="BV24" s="185">
        <v>234766.8</v>
      </c>
      <c r="BW24" s="185">
        <v>233102.6</v>
      </c>
      <c r="BX24" s="185">
        <v>20949.7</v>
      </c>
      <c r="BY24" s="185">
        <v>20897.2</v>
      </c>
      <c r="BZ24" s="185">
        <v>0</v>
      </c>
      <c r="CA24" s="185">
        <v>0</v>
      </c>
      <c r="CB24" s="185">
        <v>6076.8</v>
      </c>
      <c r="CC24" s="185">
        <v>6034.1</v>
      </c>
      <c r="CD24" s="185">
        <v>22531.8</v>
      </c>
      <c r="CE24" s="186">
        <v>22434.1</v>
      </c>
      <c r="CF24" s="183">
        <f t="shared" si="10"/>
        <v>56764.7</v>
      </c>
      <c r="CG24" s="184">
        <f t="shared" si="10"/>
        <v>56575.3</v>
      </c>
      <c r="CH24" s="185">
        <v>53783</v>
      </c>
      <c r="CI24" s="185">
        <v>53609.9</v>
      </c>
      <c r="CJ24" s="185">
        <v>0</v>
      </c>
      <c r="CK24" s="185">
        <v>0</v>
      </c>
      <c r="CL24" s="185">
        <v>2981.7</v>
      </c>
      <c r="CM24" s="186">
        <v>2965.4</v>
      </c>
      <c r="CN24" s="183">
        <f t="shared" si="11"/>
        <v>132.19999999999999</v>
      </c>
      <c r="CO24" s="195">
        <f t="shared" si="11"/>
        <v>132.19999999999999</v>
      </c>
      <c r="CP24" s="185">
        <v>0</v>
      </c>
      <c r="CQ24" s="185">
        <v>0</v>
      </c>
      <c r="CR24" s="185">
        <v>0</v>
      </c>
      <c r="CS24" s="185">
        <v>0</v>
      </c>
      <c r="CT24" s="185">
        <v>132.19999999999999</v>
      </c>
      <c r="CU24" s="186">
        <v>132.19999999999999</v>
      </c>
      <c r="CV24" s="183">
        <f t="shared" si="12"/>
        <v>24515.200000000001</v>
      </c>
      <c r="CW24" s="184">
        <f t="shared" si="12"/>
        <v>20709.7</v>
      </c>
      <c r="CX24" s="185">
        <v>2442.3000000000002</v>
      </c>
      <c r="CY24" s="185">
        <v>2429.5</v>
      </c>
      <c r="CZ24" s="185">
        <v>17188.599999999999</v>
      </c>
      <c r="DA24" s="185">
        <v>16013.4</v>
      </c>
      <c r="DB24" s="185">
        <v>4149.6000000000004</v>
      </c>
      <c r="DC24" s="185">
        <v>1532.1</v>
      </c>
      <c r="DD24" s="185">
        <v>734.7</v>
      </c>
      <c r="DE24" s="186">
        <v>734.7</v>
      </c>
      <c r="DF24" s="183">
        <f t="shared" si="13"/>
        <v>14358.099999999999</v>
      </c>
      <c r="DG24" s="196">
        <f t="shared" si="13"/>
        <v>14269.5</v>
      </c>
      <c r="DH24" s="185">
        <v>5796.3</v>
      </c>
      <c r="DI24" s="185">
        <v>5794.3</v>
      </c>
      <c r="DJ24" s="185">
        <v>8561.7999999999993</v>
      </c>
      <c r="DK24" s="185">
        <v>8475.2000000000007</v>
      </c>
      <c r="DL24" s="185">
        <v>0</v>
      </c>
      <c r="DM24" s="185">
        <v>0</v>
      </c>
      <c r="DN24" s="185">
        <v>0</v>
      </c>
      <c r="DO24" s="186">
        <v>0</v>
      </c>
      <c r="DP24" s="183">
        <f t="shared" si="14"/>
        <v>0</v>
      </c>
      <c r="DQ24" s="184">
        <f t="shared" si="14"/>
        <v>0</v>
      </c>
      <c r="DR24" s="185">
        <v>0</v>
      </c>
      <c r="DS24" s="185">
        <v>0</v>
      </c>
      <c r="DT24" s="185">
        <v>0</v>
      </c>
      <c r="DU24" s="185">
        <v>0</v>
      </c>
      <c r="DV24" s="185">
        <v>0</v>
      </c>
      <c r="DW24" s="186">
        <v>0</v>
      </c>
      <c r="DX24" s="275">
        <v>0</v>
      </c>
      <c r="DY24" s="200">
        <v>0</v>
      </c>
      <c r="DZ24" s="275">
        <v>0</v>
      </c>
      <c r="EA24" s="200">
        <v>0</v>
      </c>
      <c r="EB24" s="183">
        <f t="shared" si="15"/>
        <v>887756.29999999993</v>
      </c>
      <c r="EC24" s="276">
        <f t="shared" si="15"/>
        <v>845154.2</v>
      </c>
      <c r="ED24" s="201">
        <v>-55481.9</v>
      </c>
      <c r="EE24" s="192">
        <v>-33809.699999999997</v>
      </c>
      <c r="EF24" s="201">
        <v>55481.9</v>
      </c>
      <c r="EG24" s="202">
        <v>21672.2</v>
      </c>
      <c r="EH24" s="120"/>
      <c r="EI24" s="100"/>
      <c r="EJ24" s="100"/>
    </row>
    <row r="25" spans="1:140" s="102" customFormat="1" hidden="1" x14ac:dyDescent="0.25">
      <c r="A25" s="108" t="s">
        <v>208</v>
      </c>
      <c r="B25" s="183">
        <f t="shared" si="4"/>
        <v>102192.4</v>
      </c>
      <c r="C25" s="184">
        <f t="shared" si="4"/>
        <v>101180.79999999999</v>
      </c>
      <c r="D25" s="185">
        <v>8231.7999999999993</v>
      </c>
      <c r="E25" s="185">
        <v>8196.4</v>
      </c>
      <c r="F25" s="185">
        <v>9147.7999999999993</v>
      </c>
      <c r="G25" s="185">
        <v>9063.2000000000007</v>
      </c>
      <c r="H25" s="185">
        <v>47393.1</v>
      </c>
      <c r="I25" s="185">
        <v>46697.9</v>
      </c>
      <c r="J25" s="185">
        <v>6.2</v>
      </c>
      <c r="K25" s="185">
        <v>0.8</v>
      </c>
      <c r="L25" s="185">
        <v>9226.5</v>
      </c>
      <c r="M25" s="185">
        <v>9208.4</v>
      </c>
      <c r="N25" s="185">
        <v>0</v>
      </c>
      <c r="O25" s="185">
        <v>0</v>
      </c>
      <c r="P25" s="185">
        <v>47</v>
      </c>
      <c r="Q25" s="185">
        <v>0</v>
      </c>
      <c r="R25" s="185">
        <v>0</v>
      </c>
      <c r="S25" s="185">
        <v>0</v>
      </c>
      <c r="T25" s="185">
        <v>28140</v>
      </c>
      <c r="U25" s="186">
        <v>28014.1</v>
      </c>
      <c r="V25" s="187">
        <f t="shared" si="16"/>
        <v>1084.5999999999999</v>
      </c>
      <c r="W25" s="188">
        <f t="shared" si="16"/>
        <v>1084.5999999999999</v>
      </c>
      <c r="X25" s="185">
        <v>1084.5999999999999</v>
      </c>
      <c r="Y25" s="186">
        <v>1084.5999999999999</v>
      </c>
      <c r="Z25" s="183">
        <f t="shared" si="5"/>
        <v>7124.9</v>
      </c>
      <c r="AA25" s="184">
        <f t="shared" si="5"/>
        <v>6769.2</v>
      </c>
      <c r="AB25" s="185">
        <v>0</v>
      </c>
      <c r="AC25" s="185">
        <v>0</v>
      </c>
      <c r="AD25" s="185">
        <v>7124.9</v>
      </c>
      <c r="AE25" s="185">
        <v>6769.2</v>
      </c>
      <c r="AF25" s="185">
        <v>0</v>
      </c>
      <c r="AG25" s="186">
        <v>0</v>
      </c>
      <c r="AH25" s="193">
        <f t="shared" si="6"/>
        <v>74089.399999999994</v>
      </c>
      <c r="AI25" s="195">
        <f t="shared" si="6"/>
        <v>73655.5</v>
      </c>
      <c r="AJ25" s="288">
        <v>0</v>
      </c>
      <c r="AK25" s="185">
        <v>0</v>
      </c>
      <c r="AL25" s="185">
        <v>3716</v>
      </c>
      <c r="AM25" s="185">
        <v>3709.7</v>
      </c>
      <c r="AN25" s="185">
        <v>0</v>
      </c>
      <c r="AO25" s="185">
        <v>0</v>
      </c>
      <c r="AP25" s="185">
        <v>0</v>
      </c>
      <c r="AQ25" s="185">
        <v>0</v>
      </c>
      <c r="AR25" s="185">
        <v>15090.3</v>
      </c>
      <c r="AS25" s="185">
        <v>15036.5</v>
      </c>
      <c r="AT25" s="185">
        <v>18367.5</v>
      </c>
      <c r="AU25" s="185">
        <v>18367.099999999999</v>
      </c>
      <c r="AV25" s="185">
        <v>0</v>
      </c>
      <c r="AW25" s="185">
        <v>0</v>
      </c>
      <c r="AX25" s="185">
        <v>36915.599999999999</v>
      </c>
      <c r="AY25" s="186">
        <v>36542.199999999997</v>
      </c>
      <c r="AZ25" s="183">
        <f t="shared" si="7"/>
        <v>42995.100000000006</v>
      </c>
      <c r="BA25" s="184">
        <f t="shared" si="7"/>
        <v>40548.400000000001</v>
      </c>
      <c r="BB25" s="185">
        <v>67.400000000000006</v>
      </c>
      <c r="BC25" s="185">
        <v>54.5</v>
      </c>
      <c r="BD25" s="185">
        <v>8921.5</v>
      </c>
      <c r="BE25" s="185">
        <v>7629.7</v>
      </c>
      <c r="BF25" s="185">
        <v>19514</v>
      </c>
      <c r="BG25" s="185">
        <v>18733.900000000001</v>
      </c>
      <c r="BH25" s="185">
        <v>14492.2</v>
      </c>
      <c r="BI25" s="186">
        <v>14130.3</v>
      </c>
      <c r="BJ25" s="183">
        <f t="shared" si="8"/>
        <v>2740.8</v>
      </c>
      <c r="BK25" s="184">
        <f t="shared" si="8"/>
        <v>2740.8</v>
      </c>
      <c r="BL25" s="185">
        <v>0</v>
      </c>
      <c r="BM25" s="185">
        <v>0</v>
      </c>
      <c r="BN25" s="185">
        <v>790.5</v>
      </c>
      <c r="BO25" s="185">
        <v>790.5</v>
      </c>
      <c r="BP25" s="185">
        <v>1950.3</v>
      </c>
      <c r="BQ25" s="186">
        <v>1950.3</v>
      </c>
      <c r="BR25" s="183">
        <f t="shared" si="9"/>
        <v>318331.39999999997</v>
      </c>
      <c r="BS25" s="184">
        <f t="shared" si="9"/>
        <v>314969.5</v>
      </c>
      <c r="BT25" s="185">
        <v>47662.6</v>
      </c>
      <c r="BU25" s="185">
        <v>47134.5</v>
      </c>
      <c r="BV25" s="185">
        <v>229831.3</v>
      </c>
      <c r="BW25" s="185">
        <v>228728.6</v>
      </c>
      <c r="BX25" s="185">
        <v>9356</v>
      </c>
      <c r="BY25" s="185">
        <v>9239.7000000000007</v>
      </c>
      <c r="BZ25" s="185">
        <v>0</v>
      </c>
      <c r="CA25" s="185">
        <v>0</v>
      </c>
      <c r="CB25" s="185">
        <v>4458.3</v>
      </c>
      <c r="CC25" s="185">
        <v>3421.9</v>
      </c>
      <c r="CD25" s="185">
        <v>27023.200000000001</v>
      </c>
      <c r="CE25" s="186">
        <v>26444.799999999999</v>
      </c>
      <c r="CF25" s="183">
        <f t="shared" si="10"/>
        <v>74476.900000000009</v>
      </c>
      <c r="CG25" s="184">
        <f t="shared" si="10"/>
        <v>74429.600000000006</v>
      </c>
      <c r="CH25" s="185">
        <v>71512.800000000003</v>
      </c>
      <c r="CI25" s="185">
        <v>71512.800000000003</v>
      </c>
      <c r="CJ25" s="185">
        <v>0</v>
      </c>
      <c r="CK25" s="185">
        <v>0</v>
      </c>
      <c r="CL25" s="185">
        <v>2964.1</v>
      </c>
      <c r="CM25" s="186">
        <v>2916.8</v>
      </c>
      <c r="CN25" s="183">
        <f t="shared" si="11"/>
        <v>137.80000000000001</v>
      </c>
      <c r="CO25" s="195">
        <f t="shared" si="11"/>
        <v>137.80000000000001</v>
      </c>
      <c r="CP25" s="185">
        <v>0</v>
      </c>
      <c r="CQ25" s="185">
        <v>0</v>
      </c>
      <c r="CR25" s="185">
        <v>0</v>
      </c>
      <c r="CS25" s="185">
        <v>0</v>
      </c>
      <c r="CT25" s="185">
        <v>137.80000000000001</v>
      </c>
      <c r="CU25" s="186">
        <v>137.80000000000001</v>
      </c>
      <c r="CV25" s="183">
        <f t="shared" si="12"/>
        <v>18815.599999999999</v>
      </c>
      <c r="CW25" s="184">
        <f t="shared" si="12"/>
        <v>15774.3</v>
      </c>
      <c r="CX25" s="185">
        <v>2251.9</v>
      </c>
      <c r="CY25" s="185">
        <v>2234</v>
      </c>
      <c r="CZ25" s="185">
        <v>15266.1</v>
      </c>
      <c r="DA25" s="185">
        <v>12499.4</v>
      </c>
      <c r="DB25" s="185">
        <v>195.6</v>
      </c>
      <c r="DC25" s="185">
        <v>122.4</v>
      </c>
      <c r="DD25" s="185">
        <v>1102</v>
      </c>
      <c r="DE25" s="186">
        <v>918.5</v>
      </c>
      <c r="DF25" s="183">
        <f t="shared" si="13"/>
        <v>8046</v>
      </c>
      <c r="DG25" s="196">
        <f t="shared" si="13"/>
        <v>7187.5</v>
      </c>
      <c r="DH25" s="185">
        <v>4200.3</v>
      </c>
      <c r="DI25" s="185">
        <v>3373.8</v>
      </c>
      <c r="DJ25" s="185">
        <v>692.2</v>
      </c>
      <c r="DK25" s="185">
        <v>692.2</v>
      </c>
      <c r="DL25" s="185">
        <v>0</v>
      </c>
      <c r="DM25" s="185">
        <v>0</v>
      </c>
      <c r="DN25" s="185">
        <v>3153.5</v>
      </c>
      <c r="DO25" s="186">
        <v>3121.5</v>
      </c>
      <c r="DP25" s="183">
        <f t="shared" si="14"/>
        <v>0</v>
      </c>
      <c r="DQ25" s="184">
        <f t="shared" si="14"/>
        <v>0</v>
      </c>
      <c r="DR25" s="185">
        <v>0</v>
      </c>
      <c r="DS25" s="185">
        <v>0</v>
      </c>
      <c r="DT25" s="185">
        <v>0</v>
      </c>
      <c r="DU25" s="185">
        <v>0</v>
      </c>
      <c r="DV25" s="185">
        <v>0</v>
      </c>
      <c r="DW25" s="186">
        <v>0</v>
      </c>
      <c r="DX25" s="275">
        <v>0</v>
      </c>
      <c r="DY25" s="200">
        <v>0</v>
      </c>
      <c r="DZ25" s="275">
        <v>0</v>
      </c>
      <c r="EA25" s="200">
        <v>0</v>
      </c>
      <c r="EB25" s="183">
        <f t="shared" si="15"/>
        <v>650034.9</v>
      </c>
      <c r="EC25" s="276">
        <f t="shared" si="15"/>
        <v>638478</v>
      </c>
      <c r="ED25" s="201">
        <v>-8034.8</v>
      </c>
      <c r="EE25" s="192">
        <v>-2387.9</v>
      </c>
      <c r="EF25" s="201">
        <v>9812.1</v>
      </c>
      <c r="EG25" s="202">
        <v>7424.2</v>
      </c>
      <c r="EH25" s="120"/>
      <c r="EI25" s="100"/>
      <c r="EJ25" s="100"/>
    </row>
    <row r="26" spans="1:140" s="102" customFormat="1" hidden="1" x14ac:dyDescent="0.25">
      <c r="A26" s="108" t="s">
        <v>209</v>
      </c>
      <c r="B26" s="183">
        <f t="shared" si="4"/>
        <v>246350.1</v>
      </c>
      <c r="C26" s="184">
        <f t="shared" si="4"/>
        <v>231986.09999999998</v>
      </c>
      <c r="D26" s="185">
        <v>22014.2</v>
      </c>
      <c r="E26" s="185">
        <v>21588</v>
      </c>
      <c r="F26" s="185">
        <v>7501.7</v>
      </c>
      <c r="G26" s="185">
        <v>7280.9</v>
      </c>
      <c r="H26" s="185">
        <v>181096.4</v>
      </c>
      <c r="I26" s="185">
        <v>168679.9</v>
      </c>
      <c r="J26" s="185">
        <v>19.3</v>
      </c>
      <c r="K26" s="185">
        <v>0</v>
      </c>
      <c r="L26" s="185">
        <v>21799.1</v>
      </c>
      <c r="M26" s="185">
        <v>21740.3</v>
      </c>
      <c r="N26" s="185">
        <v>833.2</v>
      </c>
      <c r="O26" s="185">
        <v>822.2</v>
      </c>
      <c r="P26" s="185">
        <v>326.2</v>
      </c>
      <c r="Q26" s="185">
        <v>0</v>
      </c>
      <c r="R26" s="185">
        <v>0</v>
      </c>
      <c r="S26" s="185">
        <v>0</v>
      </c>
      <c r="T26" s="185">
        <v>12760</v>
      </c>
      <c r="U26" s="186">
        <v>11874.8</v>
      </c>
      <c r="V26" s="187">
        <f t="shared" si="16"/>
        <v>5498.8</v>
      </c>
      <c r="W26" s="188">
        <f t="shared" si="16"/>
        <v>5367</v>
      </c>
      <c r="X26" s="185">
        <v>5498.8</v>
      </c>
      <c r="Y26" s="186">
        <v>5367</v>
      </c>
      <c r="Z26" s="183">
        <f t="shared" si="5"/>
        <v>34778.300000000003</v>
      </c>
      <c r="AA26" s="184">
        <f t="shared" si="5"/>
        <v>33551.5</v>
      </c>
      <c r="AB26" s="185">
        <v>0</v>
      </c>
      <c r="AC26" s="185">
        <v>0</v>
      </c>
      <c r="AD26" s="185">
        <v>34778.300000000003</v>
      </c>
      <c r="AE26" s="185">
        <v>33551.5</v>
      </c>
      <c r="AF26" s="185">
        <v>0</v>
      </c>
      <c r="AG26" s="186">
        <v>0</v>
      </c>
      <c r="AH26" s="193">
        <f t="shared" si="6"/>
        <v>121456.8</v>
      </c>
      <c r="AI26" s="195">
        <f t="shared" si="6"/>
        <v>114560.79999999999</v>
      </c>
      <c r="AJ26" s="288">
        <v>0</v>
      </c>
      <c r="AK26" s="185">
        <v>0</v>
      </c>
      <c r="AL26" s="185">
        <v>1746.3</v>
      </c>
      <c r="AM26" s="185">
        <v>1689.9</v>
      </c>
      <c r="AN26" s="185">
        <v>0</v>
      </c>
      <c r="AO26" s="185">
        <v>0</v>
      </c>
      <c r="AP26" s="185">
        <v>930.3</v>
      </c>
      <c r="AQ26" s="185">
        <v>301</v>
      </c>
      <c r="AR26" s="185">
        <v>60734.5</v>
      </c>
      <c r="AS26" s="185">
        <v>60734.5</v>
      </c>
      <c r="AT26" s="185">
        <v>56004.6</v>
      </c>
      <c r="AU26" s="185">
        <v>49977</v>
      </c>
      <c r="AV26" s="185">
        <v>0</v>
      </c>
      <c r="AW26" s="185">
        <v>0</v>
      </c>
      <c r="AX26" s="185">
        <v>2041.1</v>
      </c>
      <c r="AY26" s="186">
        <v>1858.4</v>
      </c>
      <c r="AZ26" s="183">
        <f t="shared" si="7"/>
        <v>406630.10000000003</v>
      </c>
      <c r="BA26" s="184">
        <f t="shared" si="7"/>
        <v>385681.60000000003</v>
      </c>
      <c r="BB26" s="185">
        <v>23965.1</v>
      </c>
      <c r="BC26" s="185">
        <v>20286.2</v>
      </c>
      <c r="BD26" s="185">
        <v>331809.7</v>
      </c>
      <c r="BE26" s="185">
        <v>318474.5</v>
      </c>
      <c r="BF26" s="185">
        <v>45228.4</v>
      </c>
      <c r="BG26" s="185">
        <v>41391.4</v>
      </c>
      <c r="BH26" s="185">
        <v>5626.9</v>
      </c>
      <c r="BI26" s="186">
        <v>5529.5</v>
      </c>
      <c r="BJ26" s="183">
        <f t="shared" si="8"/>
        <v>8106.7000000000007</v>
      </c>
      <c r="BK26" s="184">
        <f t="shared" si="8"/>
        <v>8051.3</v>
      </c>
      <c r="BL26" s="185">
        <v>0</v>
      </c>
      <c r="BM26" s="185">
        <v>0</v>
      </c>
      <c r="BN26" s="185">
        <v>1132.5999999999999</v>
      </c>
      <c r="BO26" s="185">
        <v>1110.3</v>
      </c>
      <c r="BP26" s="185">
        <v>6974.1</v>
      </c>
      <c r="BQ26" s="186">
        <v>6941</v>
      </c>
      <c r="BR26" s="183">
        <f t="shared" si="9"/>
        <v>1498605.4000000001</v>
      </c>
      <c r="BS26" s="184">
        <f t="shared" si="9"/>
        <v>1471943.6</v>
      </c>
      <c r="BT26" s="185">
        <v>424534.7</v>
      </c>
      <c r="BU26" s="185">
        <v>413009.7</v>
      </c>
      <c r="BV26" s="185">
        <v>831869.8</v>
      </c>
      <c r="BW26" s="185">
        <v>819364.3</v>
      </c>
      <c r="BX26" s="185">
        <v>119416</v>
      </c>
      <c r="BY26" s="185">
        <v>119140.9</v>
      </c>
      <c r="BZ26" s="185">
        <v>0</v>
      </c>
      <c r="CA26" s="185">
        <v>0</v>
      </c>
      <c r="CB26" s="185">
        <v>31464.1</v>
      </c>
      <c r="CC26" s="185">
        <v>30187.599999999999</v>
      </c>
      <c r="CD26" s="185">
        <v>91320.8</v>
      </c>
      <c r="CE26" s="186">
        <v>90241.1</v>
      </c>
      <c r="CF26" s="183">
        <f t="shared" si="10"/>
        <v>248728.4</v>
      </c>
      <c r="CG26" s="184">
        <f t="shared" si="10"/>
        <v>247763.20000000001</v>
      </c>
      <c r="CH26" s="185">
        <v>151175.29999999999</v>
      </c>
      <c r="CI26" s="185">
        <v>150433.5</v>
      </c>
      <c r="CJ26" s="185">
        <v>0</v>
      </c>
      <c r="CK26" s="185">
        <v>0</v>
      </c>
      <c r="CL26" s="185">
        <v>97553.1</v>
      </c>
      <c r="CM26" s="186">
        <v>97329.7</v>
      </c>
      <c r="CN26" s="183">
        <f t="shared" si="11"/>
        <v>201</v>
      </c>
      <c r="CO26" s="195">
        <f t="shared" si="11"/>
        <v>201</v>
      </c>
      <c r="CP26" s="185">
        <v>0</v>
      </c>
      <c r="CQ26" s="185">
        <v>0</v>
      </c>
      <c r="CR26" s="185">
        <v>0</v>
      </c>
      <c r="CS26" s="185">
        <v>0</v>
      </c>
      <c r="CT26" s="185">
        <v>201</v>
      </c>
      <c r="CU26" s="186">
        <v>201</v>
      </c>
      <c r="CV26" s="183">
        <f t="shared" si="12"/>
        <v>64361.5</v>
      </c>
      <c r="CW26" s="184">
        <f t="shared" si="12"/>
        <v>58813.3</v>
      </c>
      <c r="CX26" s="185">
        <v>3163.2</v>
      </c>
      <c r="CY26" s="185">
        <v>3089.4</v>
      </c>
      <c r="CZ26" s="185">
        <v>48816.3</v>
      </c>
      <c r="DA26" s="185">
        <v>45430</v>
      </c>
      <c r="DB26" s="185">
        <v>11475.7</v>
      </c>
      <c r="DC26" s="185">
        <v>9504.2000000000007</v>
      </c>
      <c r="DD26" s="185">
        <v>906.3</v>
      </c>
      <c r="DE26" s="186">
        <v>789.7</v>
      </c>
      <c r="DF26" s="183">
        <f t="shared" si="13"/>
        <v>29857.200000000001</v>
      </c>
      <c r="DG26" s="196">
        <f t="shared" si="13"/>
        <v>29360.5</v>
      </c>
      <c r="DH26" s="185">
        <v>26507.4</v>
      </c>
      <c r="DI26" s="185">
        <v>26090.6</v>
      </c>
      <c r="DJ26" s="185">
        <v>3349.8</v>
      </c>
      <c r="DK26" s="185">
        <v>3269.9</v>
      </c>
      <c r="DL26" s="185">
        <v>0</v>
      </c>
      <c r="DM26" s="185">
        <v>0</v>
      </c>
      <c r="DN26" s="185">
        <v>0</v>
      </c>
      <c r="DO26" s="186">
        <v>0</v>
      </c>
      <c r="DP26" s="183">
        <f t="shared" si="14"/>
        <v>0</v>
      </c>
      <c r="DQ26" s="184">
        <f t="shared" si="14"/>
        <v>0</v>
      </c>
      <c r="DR26" s="185">
        <v>0</v>
      </c>
      <c r="DS26" s="185">
        <v>0</v>
      </c>
      <c r="DT26" s="185">
        <v>0</v>
      </c>
      <c r="DU26" s="185">
        <v>0</v>
      </c>
      <c r="DV26" s="185">
        <v>0</v>
      </c>
      <c r="DW26" s="186">
        <v>0</v>
      </c>
      <c r="DX26" s="275">
        <v>2.7</v>
      </c>
      <c r="DY26" s="200">
        <v>0</v>
      </c>
      <c r="DZ26" s="275">
        <v>0</v>
      </c>
      <c r="EA26" s="200">
        <v>0</v>
      </c>
      <c r="EB26" s="183">
        <f t="shared" si="15"/>
        <v>2664576.9999999995</v>
      </c>
      <c r="EC26" s="276">
        <f t="shared" si="15"/>
        <v>2587279.9</v>
      </c>
      <c r="ED26" s="201">
        <v>-45825.599999999999</v>
      </c>
      <c r="EE26" s="192">
        <v>34377.300000000003</v>
      </c>
      <c r="EF26" s="201">
        <v>65976.5</v>
      </c>
      <c r="EG26" s="202">
        <v>100353.8</v>
      </c>
      <c r="EH26" s="120"/>
      <c r="EI26" s="100"/>
      <c r="EJ26" s="100"/>
    </row>
    <row r="27" spans="1:140" s="102" customFormat="1" hidden="1" x14ac:dyDescent="0.25">
      <c r="A27" s="108" t="s">
        <v>210</v>
      </c>
      <c r="B27" s="183">
        <f t="shared" si="4"/>
        <v>117782.2</v>
      </c>
      <c r="C27" s="184">
        <f t="shared" si="4"/>
        <v>107948.09999999999</v>
      </c>
      <c r="D27" s="185">
        <v>13517.2</v>
      </c>
      <c r="E27" s="185">
        <v>13443.9</v>
      </c>
      <c r="F27" s="185">
        <v>2265.8000000000002</v>
      </c>
      <c r="G27" s="185">
        <v>2219</v>
      </c>
      <c r="H27" s="185">
        <v>89055.6</v>
      </c>
      <c r="I27" s="185">
        <v>79671.399999999994</v>
      </c>
      <c r="J27" s="185">
        <v>8.4</v>
      </c>
      <c r="K27" s="185">
        <v>8.4</v>
      </c>
      <c r="L27" s="185">
        <v>11930.7</v>
      </c>
      <c r="M27" s="185">
        <v>11916.1</v>
      </c>
      <c r="N27" s="185">
        <v>0</v>
      </c>
      <c r="O27" s="185">
        <v>0</v>
      </c>
      <c r="P27" s="185">
        <v>295.89999999999998</v>
      </c>
      <c r="Q27" s="185">
        <v>0</v>
      </c>
      <c r="R27" s="185">
        <v>0</v>
      </c>
      <c r="S27" s="185">
        <v>0</v>
      </c>
      <c r="T27" s="185">
        <v>708.6</v>
      </c>
      <c r="U27" s="186">
        <v>689.3</v>
      </c>
      <c r="V27" s="187">
        <f t="shared" si="16"/>
        <v>1006.4</v>
      </c>
      <c r="W27" s="188">
        <f t="shared" si="16"/>
        <v>981.2</v>
      </c>
      <c r="X27" s="185">
        <v>1006.4</v>
      </c>
      <c r="Y27" s="186">
        <v>981.2</v>
      </c>
      <c r="Z27" s="183">
        <f t="shared" si="5"/>
        <v>6685.4</v>
      </c>
      <c r="AA27" s="184">
        <f t="shared" si="5"/>
        <v>6593.4</v>
      </c>
      <c r="AB27" s="185">
        <v>0</v>
      </c>
      <c r="AC27" s="185">
        <v>0</v>
      </c>
      <c r="AD27" s="185">
        <v>6674.4</v>
      </c>
      <c r="AE27" s="185">
        <v>6584.4</v>
      </c>
      <c r="AF27" s="185">
        <v>11</v>
      </c>
      <c r="AG27" s="186">
        <v>9</v>
      </c>
      <c r="AH27" s="193">
        <f t="shared" si="6"/>
        <v>75212.7</v>
      </c>
      <c r="AI27" s="195">
        <f t="shared" si="6"/>
        <v>74307.199999999997</v>
      </c>
      <c r="AJ27" s="288">
        <v>0</v>
      </c>
      <c r="AK27" s="185">
        <v>0</v>
      </c>
      <c r="AL27" s="185">
        <v>3709.5</v>
      </c>
      <c r="AM27" s="185">
        <v>3709.5</v>
      </c>
      <c r="AN27" s="185">
        <v>42</v>
      </c>
      <c r="AO27" s="185">
        <v>41.8</v>
      </c>
      <c r="AP27" s="185">
        <v>0</v>
      </c>
      <c r="AQ27" s="185">
        <v>0</v>
      </c>
      <c r="AR27" s="185">
        <v>30433.200000000001</v>
      </c>
      <c r="AS27" s="185">
        <v>30033.599999999999</v>
      </c>
      <c r="AT27" s="185">
        <v>31150.6</v>
      </c>
      <c r="AU27" s="185">
        <v>30715.9</v>
      </c>
      <c r="AV27" s="185">
        <v>7482.4</v>
      </c>
      <c r="AW27" s="185">
        <v>7482.4</v>
      </c>
      <c r="AX27" s="185">
        <v>2395</v>
      </c>
      <c r="AY27" s="186">
        <v>2324</v>
      </c>
      <c r="AZ27" s="183">
        <f t="shared" si="7"/>
        <v>113287.79999999999</v>
      </c>
      <c r="BA27" s="184">
        <f t="shared" si="7"/>
        <v>74905.8</v>
      </c>
      <c r="BB27" s="185">
        <v>1006.6</v>
      </c>
      <c r="BC27" s="185">
        <v>764.9</v>
      </c>
      <c r="BD27" s="185">
        <v>38124.5</v>
      </c>
      <c r="BE27" s="185">
        <v>37091.9</v>
      </c>
      <c r="BF27" s="185">
        <v>67186.7</v>
      </c>
      <c r="BG27" s="185">
        <v>30976.3</v>
      </c>
      <c r="BH27" s="185">
        <v>6970</v>
      </c>
      <c r="BI27" s="186">
        <v>6072.7</v>
      </c>
      <c r="BJ27" s="183">
        <f t="shared" si="8"/>
        <v>5223.8</v>
      </c>
      <c r="BK27" s="184">
        <f t="shared" si="8"/>
        <v>5184.1000000000004</v>
      </c>
      <c r="BL27" s="185">
        <v>0</v>
      </c>
      <c r="BM27" s="185">
        <v>0</v>
      </c>
      <c r="BN27" s="185">
        <v>1304.4000000000001</v>
      </c>
      <c r="BO27" s="185">
        <v>1303.9000000000001</v>
      </c>
      <c r="BP27" s="185">
        <v>3919.4</v>
      </c>
      <c r="BQ27" s="186">
        <v>3880.2</v>
      </c>
      <c r="BR27" s="183">
        <f t="shared" si="9"/>
        <v>501710.7</v>
      </c>
      <c r="BS27" s="184">
        <f t="shared" si="9"/>
        <v>495319.10000000003</v>
      </c>
      <c r="BT27" s="185">
        <v>79349.2</v>
      </c>
      <c r="BU27" s="185">
        <v>78307.100000000006</v>
      </c>
      <c r="BV27" s="185">
        <v>365738</v>
      </c>
      <c r="BW27" s="185">
        <v>361325.7</v>
      </c>
      <c r="BX27" s="185">
        <v>21110.799999999999</v>
      </c>
      <c r="BY27" s="185">
        <v>20984.799999999999</v>
      </c>
      <c r="BZ27" s="185">
        <v>0</v>
      </c>
      <c r="CA27" s="185">
        <v>0</v>
      </c>
      <c r="CB27" s="185">
        <v>6452.9</v>
      </c>
      <c r="CC27" s="185">
        <v>5968.9</v>
      </c>
      <c r="CD27" s="185">
        <v>29059.8</v>
      </c>
      <c r="CE27" s="186">
        <v>28732.6</v>
      </c>
      <c r="CF27" s="183">
        <f t="shared" si="10"/>
        <v>85889.9</v>
      </c>
      <c r="CG27" s="184">
        <f t="shared" si="10"/>
        <v>85885.8</v>
      </c>
      <c r="CH27" s="185">
        <v>61877.5</v>
      </c>
      <c r="CI27" s="185">
        <v>61873.4</v>
      </c>
      <c r="CJ27" s="185">
        <v>0</v>
      </c>
      <c r="CK27" s="185">
        <v>0</v>
      </c>
      <c r="CL27" s="185">
        <v>24012.400000000001</v>
      </c>
      <c r="CM27" s="186">
        <v>24012.400000000001</v>
      </c>
      <c r="CN27" s="183">
        <f t="shared" si="11"/>
        <v>462.5</v>
      </c>
      <c r="CO27" s="195">
        <f t="shared" si="11"/>
        <v>462.5</v>
      </c>
      <c r="CP27" s="185">
        <v>0</v>
      </c>
      <c r="CQ27" s="185">
        <v>0</v>
      </c>
      <c r="CR27" s="185">
        <v>0</v>
      </c>
      <c r="CS27" s="185">
        <v>0</v>
      </c>
      <c r="CT27" s="185">
        <v>462.5</v>
      </c>
      <c r="CU27" s="186">
        <v>462.5</v>
      </c>
      <c r="CV27" s="183">
        <f t="shared" si="12"/>
        <v>51723.899999999994</v>
      </c>
      <c r="CW27" s="184">
        <f t="shared" si="12"/>
        <v>23113.599999999999</v>
      </c>
      <c r="CX27" s="185">
        <v>2600</v>
      </c>
      <c r="CY27" s="185">
        <v>2595.5</v>
      </c>
      <c r="CZ27" s="185">
        <v>19196.900000000001</v>
      </c>
      <c r="DA27" s="185">
        <v>16144.8</v>
      </c>
      <c r="DB27" s="185">
        <v>29192.3</v>
      </c>
      <c r="DC27" s="185">
        <v>3638.6</v>
      </c>
      <c r="DD27" s="185">
        <v>734.7</v>
      </c>
      <c r="DE27" s="186">
        <v>734.7</v>
      </c>
      <c r="DF27" s="183">
        <f t="shared" si="13"/>
        <v>60932.600000000006</v>
      </c>
      <c r="DG27" s="196">
        <f t="shared" si="13"/>
        <v>59976.400000000009</v>
      </c>
      <c r="DH27" s="185">
        <v>15859.2</v>
      </c>
      <c r="DI27" s="185">
        <v>15822.7</v>
      </c>
      <c r="DJ27" s="185">
        <v>43964.4</v>
      </c>
      <c r="DK27" s="185">
        <v>43050.9</v>
      </c>
      <c r="DL27" s="185">
        <v>0</v>
      </c>
      <c r="DM27" s="185">
        <v>0</v>
      </c>
      <c r="DN27" s="185">
        <v>1109</v>
      </c>
      <c r="DO27" s="186">
        <v>1102.8</v>
      </c>
      <c r="DP27" s="183">
        <f t="shared" si="14"/>
        <v>0</v>
      </c>
      <c r="DQ27" s="184">
        <f t="shared" si="14"/>
        <v>0</v>
      </c>
      <c r="DR27" s="185">
        <v>0</v>
      </c>
      <c r="DS27" s="185">
        <v>0</v>
      </c>
      <c r="DT27" s="185">
        <v>0</v>
      </c>
      <c r="DU27" s="185">
        <v>0</v>
      </c>
      <c r="DV27" s="185">
        <v>0</v>
      </c>
      <c r="DW27" s="186">
        <v>0</v>
      </c>
      <c r="DX27" s="275">
        <v>1.7</v>
      </c>
      <c r="DY27" s="200">
        <v>1.7</v>
      </c>
      <c r="DZ27" s="275">
        <v>0</v>
      </c>
      <c r="EA27" s="200">
        <v>0</v>
      </c>
      <c r="EB27" s="183">
        <f t="shared" si="15"/>
        <v>1019919.6000000001</v>
      </c>
      <c r="EC27" s="276">
        <f t="shared" si="15"/>
        <v>934678.9</v>
      </c>
      <c r="ED27" s="201">
        <v>-31114.5</v>
      </c>
      <c r="EE27" s="192">
        <v>-9863.7000000000007</v>
      </c>
      <c r="EF27" s="201">
        <v>35945.800000000003</v>
      </c>
      <c r="EG27" s="202">
        <v>13782.1</v>
      </c>
      <c r="EH27" s="120"/>
      <c r="EI27" s="100"/>
      <c r="EJ27" s="100"/>
    </row>
    <row r="28" spans="1:140" s="102" customFormat="1" hidden="1" x14ac:dyDescent="0.25">
      <c r="A28" s="108" t="s">
        <v>211</v>
      </c>
      <c r="B28" s="183">
        <f t="shared" si="4"/>
        <v>100555</v>
      </c>
      <c r="C28" s="184">
        <f t="shared" si="4"/>
        <v>97907.5</v>
      </c>
      <c r="D28" s="185">
        <v>10554.5</v>
      </c>
      <c r="E28" s="185">
        <v>10470.799999999999</v>
      </c>
      <c r="F28" s="185">
        <v>2224.6999999999998</v>
      </c>
      <c r="G28" s="185">
        <v>2180.1</v>
      </c>
      <c r="H28" s="185">
        <v>52135.4</v>
      </c>
      <c r="I28" s="185">
        <v>50289.5</v>
      </c>
      <c r="J28" s="185">
        <v>4.7</v>
      </c>
      <c r="K28" s="185">
        <v>0</v>
      </c>
      <c r="L28" s="185">
        <v>10741.7</v>
      </c>
      <c r="M28" s="185">
        <v>10469.299999999999</v>
      </c>
      <c r="N28" s="185">
        <v>1558.7</v>
      </c>
      <c r="O28" s="185">
        <v>1558.7</v>
      </c>
      <c r="P28" s="185">
        <v>245</v>
      </c>
      <c r="Q28" s="185">
        <v>0</v>
      </c>
      <c r="R28" s="185">
        <v>0</v>
      </c>
      <c r="S28" s="185">
        <v>0</v>
      </c>
      <c r="T28" s="185">
        <v>23090.3</v>
      </c>
      <c r="U28" s="186">
        <v>22939.1</v>
      </c>
      <c r="V28" s="187">
        <f t="shared" si="16"/>
        <v>957.6</v>
      </c>
      <c r="W28" s="188">
        <f t="shared" si="16"/>
        <v>957.6</v>
      </c>
      <c r="X28" s="185">
        <v>957.6</v>
      </c>
      <c r="Y28" s="186">
        <v>957.6</v>
      </c>
      <c r="Z28" s="183">
        <f t="shared" si="5"/>
        <v>7545.7</v>
      </c>
      <c r="AA28" s="184">
        <f t="shared" si="5"/>
        <v>6703.5</v>
      </c>
      <c r="AB28" s="185">
        <v>3836.9</v>
      </c>
      <c r="AC28" s="185">
        <v>3325.7</v>
      </c>
      <c r="AD28" s="185">
        <v>2776.1</v>
      </c>
      <c r="AE28" s="185">
        <v>2594.8000000000002</v>
      </c>
      <c r="AF28" s="185">
        <v>932.7</v>
      </c>
      <c r="AG28" s="186">
        <v>783</v>
      </c>
      <c r="AH28" s="193">
        <f t="shared" si="6"/>
        <v>47299.6</v>
      </c>
      <c r="AI28" s="195">
        <f t="shared" si="6"/>
        <v>46210</v>
      </c>
      <c r="AJ28" s="288">
        <v>0</v>
      </c>
      <c r="AK28" s="185">
        <v>0</v>
      </c>
      <c r="AL28" s="185">
        <v>2229.6</v>
      </c>
      <c r="AM28" s="185">
        <v>2228.1999999999998</v>
      </c>
      <c r="AN28" s="185">
        <v>0</v>
      </c>
      <c r="AO28" s="185">
        <v>0</v>
      </c>
      <c r="AP28" s="185">
        <v>0</v>
      </c>
      <c r="AQ28" s="185">
        <v>0</v>
      </c>
      <c r="AR28" s="185">
        <v>24533.599999999999</v>
      </c>
      <c r="AS28" s="185">
        <v>24304.9</v>
      </c>
      <c r="AT28" s="185">
        <v>14900.4</v>
      </c>
      <c r="AU28" s="185">
        <v>14321.7</v>
      </c>
      <c r="AV28" s="185">
        <v>4289.2</v>
      </c>
      <c r="AW28" s="185">
        <v>4289.2</v>
      </c>
      <c r="AX28" s="185">
        <v>1346.8</v>
      </c>
      <c r="AY28" s="186">
        <v>1066</v>
      </c>
      <c r="AZ28" s="183">
        <f t="shared" si="7"/>
        <v>145899.5</v>
      </c>
      <c r="BA28" s="184">
        <f t="shared" si="7"/>
        <v>139546.5</v>
      </c>
      <c r="BB28" s="185">
        <v>4399.7</v>
      </c>
      <c r="BC28" s="185">
        <v>4333</v>
      </c>
      <c r="BD28" s="185">
        <v>16803.5</v>
      </c>
      <c r="BE28" s="185">
        <v>14455.6</v>
      </c>
      <c r="BF28" s="185">
        <v>21053.5</v>
      </c>
      <c r="BG28" s="185">
        <v>18572.400000000001</v>
      </c>
      <c r="BH28" s="185">
        <v>103642.8</v>
      </c>
      <c r="BI28" s="186">
        <v>102185.5</v>
      </c>
      <c r="BJ28" s="183">
        <f t="shared" si="8"/>
        <v>1572.5</v>
      </c>
      <c r="BK28" s="184">
        <f t="shared" si="8"/>
        <v>1488.2</v>
      </c>
      <c r="BL28" s="185">
        <v>0</v>
      </c>
      <c r="BM28" s="185">
        <v>0</v>
      </c>
      <c r="BN28" s="185">
        <v>426.7</v>
      </c>
      <c r="BO28" s="185">
        <v>353.8</v>
      </c>
      <c r="BP28" s="185">
        <v>1145.8</v>
      </c>
      <c r="BQ28" s="186">
        <v>1134.4000000000001</v>
      </c>
      <c r="BR28" s="183">
        <f t="shared" si="9"/>
        <v>305325.09999999998</v>
      </c>
      <c r="BS28" s="184">
        <f t="shared" si="9"/>
        <v>303313.70000000007</v>
      </c>
      <c r="BT28" s="185">
        <v>60986.400000000001</v>
      </c>
      <c r="BU28" s="185">
        <v>60654.3</v>
      </c>
      <c r="BV28" s="185">
        <v>198465.4</v>
      </c>
      <c r="BW28" s="185">
        <v>196996.7</v>
      </c>
      <c r="BX28" s="185">
        <v>24368.5</v>
      </c>
      <c r="BY28" s="185">
        <v>24288.9</v>
      </c>
      <c r="BZ28" s="185">
        <v>0</v>
      </c>
      <c r="CA28" s="185">
        <v>0</v>
      </c>
      <c r="CB28" s="185">
        <v>8783.2999999999993</v>
      </c>
      <c r="CC28" s="185">
        <v>8782.4</v>
      </c>
      <c r="CD28" s="185">
        <v>12721.5</v>
      </c>
      <c r="CE28" s="186">
        <v>12591.4</v>
      </c>
      <c r="CF28" s="183">
        <f t="shared" si="10"/>
        <v>65225.7</v>
      </c>
      <c r="CG28" s="184">
        <f t="shared" si="10"/>
        <v>65224.7</v>
      </c>
      <c r="CH28" s="185">
        <v>62810.2</v>
      </c>
      <c r="CI28" s="185">
        <v>62809.2</v>
      </c>
      <c r="CJ28" s="185">
        <v>0</v>
      </c>
      <c r="CK28" s="185">
        <v>0</v>
      </c>
      <c r="CL28" s="185">
        <v>2415.5</v>
      </c>
      <c r="CM28" s="186">
        <v>2415.5</v>
      </c>
      <c r="CN28" s="183">
        <f t="shared" si="11"/>
        <v>177.3</v>
      </c>
      <c r="CO28" s="195">
        <f t="shared" si="11"/>
        <v>167.4</v>
      </c>
      <c r="CP28" s="185">
        <v>0</v>
      </c>
      <c r="CQ28" s="185">
        <v>0</v>
      </c>
      <c r="CR28" s="185">
        <v>0</v>
      </c>
      <c r="CS28" s="185">
        <v>0</v>
      </c>
      <c r="CT28" s="185">
        <v>177.3</v>
      </c>
      <c r="CU28" s="186">
        <v>167.4</v>
      </c>
      <c r="CV28" s="183">
        <f t="shared" si="12"/>
        <v>15332.9</v>
      </c>
      <c r="CW28" s="184">
        <f t="shared" si="12"/>
        <v>12022</v>
      </c>
      <c r="CX28" s="185">
        <v>1650</v>
      </c>
      <c r="CY28" s="185">
        <v>1648.9</v>
      </c>
      <c r="CZ28" s="185">
        <v>9983.7000000000007</v>
      </c>
      <c r="DA28" s="185">
        <v>9222.2999999999993</v>
      </c>
      <c r="DB28" s="185">
        <v>2527.3000000000002</v>
      </c>
      <c r="DC28" s="185">
        <v>151.1</v>
      </c>
      <c r="DD28" s="185">
        <v>1171.9000000000001</v>
      </c>
      <c r="DE28" s="186">
        <v>999.7</v>
      </c>
      <c r="DF28" s="183">
        <f t="shared" si="13"/>
        <v>6227</v>
      </c>
      <c r="DG28" s="196">
        <f t="shared" si="13"/>
        <v>5704.6</v>
      </c>
      <c r="DH28" s="185">
        <v>0</v>
      </c>
      <c r="DI28" s="185">
        <v>0</v>
      </c>
      <c r="DJ28" s="185">
        <v>6227</v>
      </c>
      <c r="DK28" s="185">
        <v>5704.6</v>
      </c>
      <c r="DL28" s="185">
        <v>0</v>
      </c>
      <c r="DM28" s="185">
        <v>0</v>
      </c>
      <c r="DN28" s="185">
        <v>0</v>
      </c>
      <c r="DO28" s="186">
        <v>0</v>
      </c>
      <c r="DP28" s="183">
        <f t="shared" si="14"/>
        <v>0</v>
      </c>
      <c r="DQ28" s="184">
        <f t="shared" si="14"/>
        <v>0</v>
      </c>
      <c r="DR28" s="185">
        <v>0</v>
      </c>
      <c r="DS28" s="185">
        <v>0</v>
      </c>
      <c r="DT28" s="185">
        <v>0</v>
      </c>
      <c r="DU28" s="185">
        <v>0</v>
      </c>
      <c r="DV28" s="185">
        <v>0</v>
      </c>
      <c r="DW28" s="186">
        <v>0</v>
      </c>
      <c r="DX28" s="275">
        <v>12</v>
      </c>
      <c r="DY28" s="200">
        <v>11.7</v>
      </c>
      <c r="DZ28" s="275">
        <v>11907</v>
      </c>
      <c r="EA28" s="200">
        <v>11907</v>
      </c>
      <c r="EB28" s="183">
        <f t="shared" si="15"/>
        <v>708036.89999999991</v>
      </c>
      <c r="EC28" s="276">
        <f t="shared" si="15"/>
        <v>691164.4</v>
      </c>
      <c r="ED28" s="201">
        <v>27653.9</v>
      </c>
      <c r="EE28" s="192">
        <v>42047</v>
      </c>
      <c r="EF28" s="201">
        <v>10374.1</v>
      </c>
      <c r="EG28" s="202">
        <v>46427.1</v>
      </c>
      <c r="EH28" s="120"/>
      <c r="EI28" s="100"/>
      <c r="EJ28" s="100"/>
    </row>
    <row r="29" spans="1:140" s="102" customFormat="1" hidden="1" x14ac:dyDescent="0.25">
      <c r="A29" s="108" t="s">
        <v>212</v>
      </c>
      <c r="B29" s="183">
        <f t="shared" si="4"/>
        <v>125188.5</v>
      </c>
      <c r="C29" s="184">
        <f t="shared" si="4"/>
        <v>121062.9</v>
      </c>
      <c r="D29" s="185">
        <v>9630.2999999999993</v>
      </c>
      <c r="E29" s="185">
        <v>9585.9</v>
      </c>
      <c r="F29" s="185">
        <v>2208.1999999999998</v>
      </c>
      <c r="G29" s="185">
        <v>2193.1</v>
      </c>
      <c r="H29" s="185">
        <v>69866.8</v>
      </c>
      <c r="I29" s="185">
        <v>66704.899999999994</v>
      </c>
      <c r="J29" s="185">
        <v>6.5</v>
      </c>
      <c r="K29" s="185">
        <v>6.5</v>
      </c>
      <c r="L29" s="185">
        <v>8831.2999999999993</v>
      </c>
      <c r="M29" s="185">
        <v>8628.6</v>
      </c>
      <c r="N29" s="185">
        <v>0</v>
      </c>
      <c r="O29" s="185">
        <v>0</v>
      </c>
      <c r="P29" s="185">
        <v>614</v>
      </c>
      <c r="Q29" s="185">
        <v>0</v>
      </c>
      <c r="R29" s="185">
        <v>0</v>
      </c>
      <c r="S29" s="185">
        <v>0</v>
      </c>
      <c r="T29" s="185">
        <v>34031.4</v>
      </c>
      <c r="U29" s="186">
        <v>33943.9</v>
      </c>
      <c r="V29" s="187">
        <f t="shared" si="16"/>
        <v>1022.3</v>
      </c>
      <c r="W29" s="188">
        <f t="shared" si="16"/>
        <v>1017</v>
      </c>
      <c r="X29" s="185">
        <v>1022.3</v>
      </c>
      <c r="Y29" s="186">
        <v>1017</v>
      </c>
      <c r="Z29" s="183">
        <f t="shared" si="5"/>
        <v>7985.4</v>
      </c>
      <c r="AA29" s="184">
        <f t="shared" si="5"/>
        <v>7520.5</v>
      </c>
      <c r="AB29" s="185">
        <v>0</v>
      </c>
      <c r="AC29" s="185">
        <v>0</v>
      </c>
      <c r="AD29" s="185">
        <v>7981.4</v>
      </c>
      <c r="AE29" s="185">
        <v>7516.5</v>
      </c>
      <c r="AF29" s="185">
        <v>4</v>
      </c>
      <c r="AG29" s="186">
        <v>4</v>
      </c>
      <c r="AH29" s="193">
        <f t="shared" si="6"/>
        <v>91930.4</v>
      </c>
      <c r="AI29" s="195">
        <f t="shared" si="6"/>
        <v>88954.599999999991</v>
      </c>
      <c r="AJ29" s="288">
        <v>0</v>
      </c>
      <c r="AK29" s="185">
        <v>0</v>
      </c>
      <c r="AL29" s="185">
        <v>3729.2</v>
      </c>
      <c r="AM29" s="185">
        <v>3626.7</v>
      </c>
      <c r="AN29" s="185">
        <v>2780.1</v>
      </c>
      <c r="AO29" s="185">
        <v>280.10000000000002</v>
      </c>
      <c r="AP29" s="185">
        <v>0</v>
      </c>
      <c r="AQ29" s="185">
        <v>0</v>
      </c>
      <c r="AR29" s="185">
        <v>18532</v>
      </c>
      <c r="AS29" s="185">
        <v>18429.900000000001</v>
      </c>
      <c r="AT29" s="185">
        <v>33559.699999999997</v>
      </c>
      <c r="AU29" s="185">
        <v>33317.699999999997</v>
      </c>
      <c r="AV29" s="185">
        <v>0</v>
      </c>
      <c r="AW29" s="185">
        <v>0</v>
      </c>
      <c r="AX29" s="185">
        <v>33329.4</v>
      </c>
      <c r="AY29" s="186">
        <v>33300.199999999997</v>
      </c>
      <c r="AZ29" s="183">
        <f t="shared" si="7"/>
        <v>81454.900000000009</v>
      </c>
      <c r="BA29" s="184">
        <f t="shared" si="7"/>
        <v>72098.5</v>
      </c>
      <c r="BB29" s="185">
        <v>2.8</v>
      </c>
      <c r="BC29" s="185">
        <v>2.8</v>
      </c>
      <c r="BD29" s="185">
        <v>14967.2</v>
      </c>
      <c r="BE29" s="185">
        <v>14858.9</v>
      </c>
      <c r="BF29" s="185">
        <v>63778.8</v>
      </c>
      <c r="BG29" s="185">
        <v>57236.800000000003</v>
      </c>
      <c r="BH29" s="185">
        <v>2706.1</v>
      </c>
      <c r="BI29" s="186">
        <v>0</v>
      </c>
      <c r="BJ29" s="183">
        <f t="shared" si="8"/>
        <v>2527.1999999999998</v>
      </c>
      <c r="BK29" s="184">
        <f t="shared" si="8"/>
        <v>2527.1999999999998</v>
      </c>
      <c r="BL29" s="185">
        <v>487.8</v>
      </c>
      <c r="BM29" s="185">
        <v>487.8</v>
      </c>
      <c r="BN29" s="185">
        <v>579.4</v>
      </c>
      <c r="BO29" s="185">
        <v>579.4</v>
      </c>
      <c r="BP29" s="185">
        <v>1460</v>
      </c>
      <c r="BQ29" s="186">
        <v>1460</v>
      </c>
      <c r="BR29" s="183">
        <f t="shared" si="9"/>
        <v>455043.60000000003</v>
      </c>
      <c r="BS29" s="184">
        <f t="shared" si="9"/>
        <v>449754</v>
      </c>
      <c r="BT29" s="185">
        <v>106346.3</v>
      </c>
      <c r="BU29" s="185">
        <v>104679.2</v>
      </c>
      <c r="BV29" s="185">
        <v>305223.2</v>
      </c>
      <c r="BW29" s="185">
        <v>302495.09999999998</v>
      </c>
      <c r="BX29" s="185">
        <v>28798.2</v>
      </c>
      <c r="BY29" s="185">
        <v>28444.1</v>
      </c>
      <c r="BZ29" s="185">
        <v>0</v>
      </c>
      <c r="CA29" s="185">
        <v>0</v>
      </c>
      <c r="CB29" s="185">
        <v>4946.8999999999996</v>
      </c>
      <c r="CC29" s="185">
        <v>4445.8999999999996</v>
      </c>
      <c r="CD29" s="185">
        <v>9729</v>
      </c>
      <c r="CE29" s="186">
        <v>9689.7000000000007</v>
      </c>
      <c r="CF29" s="183">
        <f t="shared" si="10"/>
        <v>59177.1</v>
      </c>
      <c r="CG29" s="184">
        <f t="shared" si="10"/>
        <v>58546.2</v>
      </c>
      <c r="CH29" s="185">
        <v>59177.1</v>
      </c>
      <c r="CI29" s="185">
        <v>58546.2</v>
      </c>
      <c r="CJ29" s="185">
        <v>0</v>
      </c>
      <c r="CK29" s="185">
        <v>0</v>
      </c>
      <c r="CL29" s="185">
        <v>0</v>
      </c>
      <c r="CM29" s="186">
        <v>0</v>
      </c>
      <c r="CN29" s="183">
        <f t="shared" si="11"/>
        <v>38.9</v>
      </c>
      <c r="CO29" s="195">
        <f t="shared" si="11"/>
        <v>38.200000000000003</v>
      </c>
      <c r="CP29" s="185">
        <v>0</v>
      </c>
      <c r="CQ29" s="185">
        <v>0</v>
      </c>
      <c r="CR29" s="185">
        <v>0</v>
      </c>
      <c r="CS29" s="185">
        <v>0</v>
      </c>
      <c r="CT29" s="185">
        <v>38.9</v>
      </c>
      <c r="CU29" s="186">
        <v>38.200000000000003</v>
      </c>
      <c r="CV29" s="183">
        <f t="shared" si="12"/>
        <v>29348.400000000001</v>
      </c>
      <c r="CW29" s="184">
        <f t="shared" si="12"/>
        <v>27622.500000000004</v>
      </c>
      <c r="CX29" s="185">
        <v>2353.5</v>
      </c>
      <c r="CY29" s="185">
        <v>2353.5</v>
      </c>
      <c r="CZ29" s="185">
        <v>20943.900000000001</v>
      </c>
      <c r="DA29" s="185">
        <v>20067.900000000001</v>
      </c>
      <c r="DB29" s="185">
        <v>4941</v>
      </c>
      <c r="DC29" s="185">
        <v>4609.7</v>
      </c>
      <c r="DD29" s="185">
        <v>1110</v>
      </c>
      <c r="DE29" s="186">
        <v>591.4</v>
      </c>
      <c r="DF29" s="183">
        <f t="shared" si="13"/>
        <v>2483</v>
      </c>
      <c r="DG29" s="196">
        <f t="shared" si="13"/>
        <v>1979.1</v>
      </c>
      <c r="DH29" s="185">
        <v>0</v>
      </c>
      <c r="DI29" s="185">
        <v>0</v>
      </c>
      <c r="DJ29" s="185">
        <v>1954.6</v>
      </c>
      <c r="DK29" s="185">
        <v>1751.5</v>
      </c>
      <c r="DL29" s="185">
        <v>0</v>
      </c>
      <c r="DM29" s="185">
        <v>0</v>
      </c>
      <c r="DN29" s="185">
        <v>528.4</v>
      </c>
      <c r="DO29" s="186">
        <v>227.6</v>
      </c>
      <c r="DP29" s="183">
        <f t="shared" si="14"/>
        <v>0</v>
      </c>
      <c r="DQ29" s="184">
        <f t="shared" si="14"/>
        <v>0</v>
      </c>
      <c r="DR29" s="185">
        <v>0</v>
      </c>
      <c r="DS29" s="185">
        <v>0</v>
      </c>
      <c r="DT29" s="185">
        <v>0</v>
      </c>
      <c r="DU29" s="185">
        <v>0</v>
      </c>
      <c r="DV29" s="185">
        <v>0</v>
      </c>
      <c r="DW29" s="186">
        <v>0</v>
      </c>
      <c r="DX29" s="275">
        <v>5.8</v>
      </c>
      <c r="DY29" s="200">
        <v>5.8</v>
      </c>
      <c r="DZ29" s="275">
        <v>0</v>
      </c>
      <c r="EA29" s="200">
        <v>0</v>
      </c>
      <c r="EB29" s="183">
        <f t="shared" si="15"/>
        <v>856205.50000000012</v>
      </c>
      <c r="EC29" s="276">
        <f t="shared" si="15"/>
        <v>831126.5</v>
      </c>
      <c r="ED29" s="201">
        <v>-13262.8</v>
      </c>
      <c r="EE29" s="192">
        <v>8114.8</v>
      </c>
      <c r="EF29" s="201">
        <v>16262.8</v>
      </c>
      <c r="EG29" s="202">
        <v>21377.599999999999</v>
      </c>
      <c r="EH29" s="120"/>
      <c r="EI29" s="100"/>
      <c r="EJ29" s="100"/>
    </row>
    <row r="30" spans="1:140" s="102" customFormat="1" hidden="1" x14ac:dyDescent="0.25">
      <c r="A30" s="108" t="s">
        <v>213</v>
      </c>
      <c r="B30" s="183">
        <f t="shared" si="4"/>
        <v>267723.09999999998</v>
      </c>
      <c r="C30" s="184">
        <f t="shared" si="4"/>
        <v>249201</v>
      </c>
      <c r="D30" s="185">
        <v>13562.3</v>
      </c>
      <c r="E30" s="185">
        <v>13237</v>
      </c>
      <c r="F30" s="185">
        <v>12061.4</v>
      </c>
      <c r="G30" s="185">
        <v>11588.7</v>
      </c>
      <c r="H30" s="185">
        <v>133729.5</v>
      </c>
      <c r="I30" s="185">
        <v>122894.9</v>
      </c>
      <c r="J30" s="185">
        <v>25.8</v>
      </c>
      <c r="K30" s="185">
        <v>25.8</v>
      </c>
      <c r="L30" s="185">
        <v>21837</v>
      </c>
      <c r="M30" s="185">
        <v>21478.7</v>
      </c>
      <c r="N30" s="185">
        <v>1575</v>
      </c>
      <c r="O30" s="185">
        <v>1575</v>
      </c>
      <c r="P30" s="185">
        <v>1794.2</v>
      </c>
      <c r="Q30" s="185">
        <v>0</v>
      </c>
      <c r="R30" s="185">
        <v>0</v>
      </c>
      <c r="S30" s="185">
        <v>0</v>
      </c>
      <c r="T30" s="185">
        <v>83137.899999999994</v>
      </c>
      <c r="U30" s="186">
        <v>78400.899999999994</v>
      </c>
      <c r="V30" s="187">
        <f t="shared" si="16"/>
        <v>3470.4</v>
      </c>
      <c r="W30" s="188">
        <f t="shared" si="16"/>
        <v>3432.9</v>
      </c>
      <c r="X30" s="185">
        <v>3470.4</v>
      </c>
      <c r="Y30" s="186">
        <v>3432.9</v>
      </c>
      <c r="Z30" s="183">
        <f t="shared" si="5"/>
        <v>23216.2</v>
      </c>
      <c r="AA30" s="184">
        <f t="shared" si="5"/>
        <v>22353.4</v>
      </c>
      <c r="AB30" s="185">
        <v>0</v>
      </c>
      <c r="AC30" s="185">
        <v>0</v>
      </c>
      <c r="AD30" s="185">
        <v>23196.2</v>
      </c>
      <c r="AE30" s="185">
        <v>22348.400000000001</v>
      </c>
      <c r="AF30" s="185">
        <v>20</v>
      </c>
      <c r="AG30" s="186">
        <v>5</v>
      </c>
      <c r="AH30" s="193">
        <f t="shared" si="6"/>
        <v>192184.2</v>
      </c>
      <c r="AI30" s="195">
        <f t="shared" si="6"/>
        <v>182146.3</v>
      </c>
      <c r="AJ30" s="288">
        <v>0</v>
      </c>
      <c r="AK30" s="185">
        <v>0</v>
      </c>
      <c r="AL30" s="185">
        <v>4571</v>
      </c>
      <c r="AM30" s="185">
        <v>4563.3999999999996</v>
      </c>
      <c r="AN30" s="185">
        <v>0</v>
      </c>
      <c r="AO30" s="185">
        <v>0</v>
      </c>
      <c r="AP30" s="185">
        <v>0</v>
      </c>
      <c r="AQ30" s="185">
        <v>0</v>
      </c>
      <c r="AR30" s="185">
        <v>12218.2</v>
      </c>
      <c r="AS30" s="185">
        <v>12176.4</v>
      </c>
      <c r="AT30" s="185">
        <v>169435.5</v>
      </c>
      <c r="AU30" s="185">
        <v>159565.9</v>
      </c>
      <c r="AV30" s="185">
        <v>0</v>
      </c>
      <c r="AW30" s="185">
        <v>0</v>
      </c>
      <c r="AX30" s="185">
        <v>5959.5</v>
      </c>
      <c r="AY30" s="186">
        <v>5840.6</v>
      </c>
      <c r="AZ30" s="183">
        <f t="shared" si="7"/>
        <v>188980</v>
      </c>
      <c r="BA30" s="184">
        <f t="shared" si="7"/>
        <v>175849.9</v>
      </c>
      <c r="BB30" s="185">
        <v>4533</v>
      </c>
      <c r="BC30" s="185">
        <v>4278.3999999999996</v>
      </c>
      <c r="BD30" s="185">
        <v>108724.8</v>
      </c>
      <c r="BE30" s="185">
        <v>102934.7</v>
      </c>
      <c r="BF30" s="185">
        <v>58421.4</v>
      </c>
      <c r="BG30" s="185">
        <v>52815.4</v>
      </c>
      <c r="BH30" s="185">
        <v>17300.8</v>
      </c>
      <c r="BI30" s="186">
        <v>15821.4</v>
      </c>
      <c r="BJ30" s="183">
        <f t="shared" si="8"/>
        <v>20902</v>
      </c>
      <c r="BK30" s="184">
        <f t="shared" si="8"/>
        <v>15975.7</v>
      </c>
      <c r="BL30" s="185">
        <v>0</v>
      </c>
      <c r="BM30" s="185">
        <v>0</v>
      </c>
      <c r="BN30" s="185">
        <v>0</v>
      </c>
      <c r="BO30" s="185">
        <v>0</v>
      </c>
      <c r="BP30" s="185">
        <v>20902</v>
      </c>
      <c r="BQ30" s="186">
        <v>15975.7</v>
      </c>
      <c r="BR30" s="183">
        <f t="shared" si="9"/>
        <v>1245281.5999999999</v>
      </c>
      <c r="BS30" s="184">
        <f t="shared" si="9"/>
        <v>1201101.2</v>
      </c>
      <c r="BT30" s="185">
        <v>375850.1</v>
      </c>
      <c r="BU30" s="185">
        <v>350868.9</v>
      </c>
      <c r="BV30" s="185">
        <v>755942.8</v>
      </c>
      <c r="BW30" s="185">
        <v>738346.7</v>
      </c>
      <c r="BX30" s="185">
        <v>59893.8</v>
      </c>
      <c r="BY30" s="185">
        <v>59029.8</v>
      </c>
      <c r="BZ30" s="185">
        <v>0</v>
      </c>
      <c r="CA30" s="185">
        <v>0</v>
      </c>
      <c r="CB30" s="185">
        <v>12319</v>
      </c>
      <c r="CC30" s="185">
        <v>11903.4</v>
      </c>
      <c r="CD30" s="185">
        <v>41275.9</v>
      </c>
      <c r="CE30" s="186">
        <v>40952.400000000001</v>
      </c>
      <c r="CF30" s="183">
        <f t="shared" si="10"/>
        <v>176043.8</v>
      </c>
      <c r="CG30" s="184">
        <f t="shared" si="10"/>
        <v>161157.40000000002</v>
      </c>
      <c r="CH30" s="185">
        <v>171558.9</v>
      </c>
      <c r="CI30" s="185">
        <v>156922.20000000001</v>
      </c>
      <c r="CJ30" s="185">
        <v>0</v>
      </c>
      <c r="CK30" s="185">
        <v>0</v>
      </c>
      <c r="CL30" s="185">
        <v>4484.8999999999996</v>
      </c>
      <c r="CM30" s="186">
        <v>4235.2</v>
      </c>
      <c r="CN30" s="183">
        <f t="shared" si="11"/>
        <v>725.2</v>
      </c>
      <c r="CO30" s="195">
        <f t="shared" si="11"/>
        <v>723.3</v>
      </c>
      <c r="CP30" s="185">
        <v>0</v>
      </c>
      <c r="CQ30" s="185">
        <v>0</v>
      </c>
      <c r="CR30" s="185">
        <v>0</v>
      </c>
      <c r="CS30" s="185">
        <v>0</v>
      </c>
      <c r="CT30" s="185">
        <v>725.2</v>
      </c>
      <c r="CU30" s="186">
        <v>723.3</v>
      </c>
      <c r="CV30" s="183">
        <f t="shared" si="12"/>
        <v>101496.79999999999</v>
      </c>
      <c r="CW30" s="184">
        <f t="shared" si="12"/>
        <v>83513</v>
      </c>
      <c r="CX30" s="185">
        <v>2704.7</v>
      </c>
      <c r="CY30" s="185">
        <v>2693.9</v>
      </c>
      <c r="CZ30" s="185">
        <v>60861.2</v>
      </c>
      <c r="DA30" s="185">
        <v>56011.3</v>
      </c>
      <c r="DB30" s="185">
        <v>37002.9</v>
      </c>
      <c r="DC30" s="185">
        <v>23899.4</v>
      </c>
      <c r="DD30" s="185">
        <v>928</v>
      </c>
      <c r="DE30" s="186">
        <v>908.4</v>
      </c>
      <c r="DF30" s="183">
        <f t="shared" si="13"/>
        <v>51777.599999999999</v>
      </c>
      <c r="DG30" s="196">
        <f t="shared" si="13"/>
        <v>51312.2</v>
      </c>
      <c r="DH30" s="185">
        <v>38793.599999999999</v>
      </c>
      <c r="DI30" s="185">
        <v>38793.599999999999</v>
      </c>
      <c r="DJ30" s="185">
        <v>12984</v>
      </c>
      <c r="DK30" s="185">
        <v>12518.6</v>
      </c>
      <c r="DL30" s="185">
        <v>0</v>
      </c>
      <c r="DM30" s="185">
        <v>0</v>
      </c>
      <c r="DN30" s="185">
        <v>0</v>
      </c>
      <c r="DO30" s="186">
        <v>0</v>
      </c>
      <c r="DP30" s="183">
        <f t="shared" si="14"/>
        <v>0</v>
      </c>
      <c r="DQ30" s="184">
        <f t="shared" si="14"/>
        <v>0</v>
      </c>
      <c r="DR30" s="185">
        <v>0</v>
      </c>
      <c r="DS30" s="185">
        <v>0</v>
      </c>
      <c r="DT30" s="185">
        <v>0</v>
      </c>
      <c r="DU30" s="185">
        <v>0</v>
      </c>
      <c r="DV30" s="185">
        <v>0</v>
      </c>
      <c r="DW30" s="186">
        <v>0</v>
      </c>
      <c r="DX30" s="275">
        <v>112.5</v>
      </c>
      <c r="DY30" s="200">
        <v>112.5</v>
      </c>
      <c r="DZ30" s="275">
        <v>31375.599999999999</v>
      </c>
      <c r="EA30" s="200">
        <v>31375.599999999999</v>
      </c>
      <c r="EB30" s="183">
        <f t="shared" si="15"/>
        <v>2303288.9999999995</v>
      </c>
      <c r="EC30" s="276">
        <f t="shared" si="15"/>
        <v>2178254.3999999994</v>
      </c>
      <c r="ED30" s="201">
        <v>-5674.6</v>
      </c>
      <c r="EE30" s="192">
        <v>71778.399999999994</v>
      </c>
      <c r="EF30" s="201">
        <v>69889.399999999994</v>
      </c>
      <c r="EG30" s="202">
        <v>72367.8</v>
      </c>
      <c r="EH30" s="120"/>
      <c r="EI30" s="100"/>
      <c r="EJ30" s="100"/>
    </row>
    <row r="31" spans="1:140" s="102" customFormat="1" hidden="1" x14ac:dyDescent="0.25">
      <c r="A31" s="108" t="s">
        <v>214</v>
      </c>
      <c r="B31" s="183">
        <f t="shared" si="4"/>
        <v>427948.1</v>
      </c>
      <c r="C31" s="184">
        <f t="shared" si="4"/>
        <v>421369.7</v>
      </c>
      <c r="D31" s="185">
        <v>30846.799999999999</v>
      </c>
      <c r="E31" s="185">
        <v>30437.200000000001</v>
      </c>
      <c r="F31" s="185">
        <v>9196.6</v>
      </c>
      <c r="G31" s="185">
        <v>9026.7999999999993</v>
      </c>
      <c r="H31" s="185">
        <v>147576.70000000001</v>
      </c>
      <c r="I31" s="185">
        <v>142824.20000000001</v>
      </c>
      <c r="J31" s="185">
        <v>10.3</v>
      </c>
      <c r="K31" s="185">
        <v>0</v>
      </c>
      <c r="L31" s="185">
        <v>41743.4</v>
      </c>
      <c r="M31" s="185">
        <v>41598</v>
      </c>
      <c r="N31" s="185">
        <v>50</v>
      </c>
      <c r="O31" s="185">
        <v>50</v>
      </c>
      <c r="P31" s="185">
        <v>296.8</v>
      </c>
      <c r="Q31" s="185">
        <v>0</v>
      </c>
      <c r="R31" s="185">
        <v>0</v>
      </c>
      <c r="S31" s="185">
        <v>0</v>
      </c>
      <c r="T31" s="185">
        <v>198227.5</v>
      </c>
      <c r="U31" s="186">
        <v>197433.5</v>
      </c>
      <c r="V31" s="187">
        <f t="shared" si="16"/>
        <v>3145.1</v>
      </c>
      <c r="W31" s="188">
        <f t="shared" si="16"/>
        <v>3145.1</v>
      </c>
      <c r="X31" s="185">
        <v>3145.1</v>
      </c>
      <c r="Y31" s="186">
        <v>3145.1</v>
      </c>
      <c r="Z31" s="183">
        <f t="shared" si="5"/>
        <v>26016.1</v>
      </c>
      <c r="AA31" s="184">
        <f t="shared" si="5"/>
        <v>25745</v>
      </c>
      <c r="AB31" s="185">
        <v>0</v>
      </c>
      <c r="AC31" s="185">
        <v>0</v>
      </c>
      <c r="AD31" s="185">
        <v>26016.1</v>
      </c>
      <c r="AE31" s="185">
        <v>25745</v>
      </c>
      <c r="AF31" s="185">
        <v>0</v>
      </c>
      <c r="AG31" s="186">
        <v>0</v>
      </c>
      <c r="AH31" s="193">
        <f t="shared" si="6"/>
        <v>221207.69999999998</v>
      </c>
      <c r="AI31" s="195">
        <f t="shared" si="6"/>
        <v>209300.3</v>
      </c>
      <c r="AJ31" s="288">
        <v>0</v>
      </c>
      <c r="AK31" s="185">
        <v>0</v>
      </c>
      <c r="AL31" s="185">
        <v>3380.5</v>
      </c>
      <c r="AM31" s="185">
        <v>3362.4</v>
      </c>
      <c r="AN31" s="185">
        <v>0</v>
      </c>
      <c r="AO31" s="185">
        <v>0</v>
      </c>
      <c r="AP31" s="185">
        <v>0</v>
      </c>
      <c r="AQ31" s="185">
        <v>0</v>
      </c>
      <c r="AR31" s="185">
        <v>171106</v>
      </c>
      <c r="AS31" s="185">
        <v>161548.20000000001</v>
      </c>
      <c r="AT31" s="185">
        <v>32984.300000000003</v>
      </c>
      <c r="AU31" s="185">
        <v>31954.1</v>
      </c>
      <c r="AV31" s="185">
        <v>1496</v>
      </c>
      <c r="AW31" s="185">
        <v>194.8</v>
      </c>
      <c r="AX31" s="185">
        <v>12240.9</v>
      </c>
      <c r="AY31" s="186">
        <v>12240.8</v>
      </c>
      <c r="AZ31" s="183">
        <f t="shared" si="7"/>
        <v>737818.10000000009</v>
      </c>
      <c r="BA31" s="184">
        <f t="shared" si="7"/>
        <v>692634</v>
      </c>
      <c r="BB31" s="185">
        <v>168866.9</v>
      </c>
      <c r="BC31" s="185">
        <v>160042.9</v>
      </c>
      <c r="BD31" s="185">
        <v>469080.6</v>
      </c>
      <c r="BE31" s="185">
        <v>444695.3</v>
      </c>
      <c r="BF31" s="185">
        <v>91640.3</v>
      </c>
      <c r="BG31" s="185">
        <v>87615.8</v>
      </c>
      <c r="BH31" s="185">
        <v>8230.2999999999993</v>
      </c>
      <c r="BI31" s="186">
        <v>280</v>
      </c>
      <c r="BJ31" s="183">
        <f t="shared" si="8"/>
        <v>21489.100000000002</v>
      </c>
      <c r="BK31" s="184">
        <f t="shared" si="8"/>
        <v>13643.4</v>
      </c>
      <c r="BL31" s="185">
        <v>0</v>
      </c>
      <c r="BM31" s="185">
        <v>0</v>
      </c>
      <c r="BN31" s="185">
        <v>1009.9</v>
      </c>
      <c r="BO31" s="185">
        <v>1006.9</v>
      </c>
      <c r="BP31" s="185">
        <v>20479.2</v>
      </c>
      <c r="BQ31" s="186">
        <v>12636.5</v>
      </c>
      <c r="BR31" s="183">
        <f t="shared" si="9"/>
        <v>1025091.9000000001</v>
      </c>
      <c r="BS31" s="184">
        <f t="shared" si="9"/>
        <v>969571</v>
      </c>
      <c r="BT31" s="185">
        <v>214148.5</v>
      </c>
      <c r="BU31" s="185">
        <v>213774.5</v>
      </c>
      <c r="BV31" s="185">
        <v>720283.9</v>
      </c>
      <c r="BW31" s="185">
        <v>665444.6</v>
      </c>
      <c r="BX31" s="185">
        <v>42970.8</v>
      </c>
      <c r="BY31" s="185">
        <v>42970.8</v>
      </c>
      <c r="BZ31" s="185">
        <v>0</v>
      </c>
      <c r="CA31" s="185">
        <v>0</v>
      </c>
      <c r="CB31" s="185">
        <v>19781.400000000001</v>
      </c>
      <c r="CC31" s="185">
        <v>19512.099999999999</v>
      </c>
      <c r="CD31" s="185">
        <v>27907.3</v>
      </c>
      <c r="CE31" s="186">
        <v>27869</v>
      </c>
      <c r="CF31" s="183">
        <f t="shared" si="10"/>
        <v>121476.3</v>
      </c>
      <c r="CG31" s="184">
        <f t="shared" si="10"/>
        <v>121456.5</v>
      </c>
      <c r="CH31" s="185">
        <v>116618.6</v>
      </c>
      <c r="CI31" s="185">
        <v>116613.1</v>
      </c>
      <c r="CJ31" s="185">
        <v>0</v>
      </c>
      <c r="CK31" s="185">
        <v>0</v>
      </c>
      <c r="CL31" s="185">
        <v>4857.7</v>
      </c>
      <c r="CM31" s="186">
        <v>4843.3999999999996</v>
      </c>
      <c r="CN31" s="183">
        <f t="shared" si="11"/>
        <v>160.9</v>
      </c>
      <c r="CO31" s="195">
        <f t="shared" si="11"/>
        <v>160.80000000000001</v>
      </c>
      <c r="CP31" s="185">
        <v>0</v>
      </c>
      <c r="CQ31" s="185">
        <v>0</v>
      </c>
      <c r="CR31" s="185">
        <v>0</v>
      </c>
      <c r="CS31" s="185">
        <v>0</v>
      </c>
      <c r="CT31" s="185">
        <v>160.9</v>
      </c>
      <c r="CU31" s="186">
        <v>160.80000000000001</v>
      </c>
      <c r="CV31" s="183">
        <f t="shared" si="12"/>
        <v>50992</v>
      </c>
      <c r="CW31" s="184">
        <f t="shared" si="12"/>
        <v>48210.7</v>
      </c>
      <c r="CX31" s="185">
        <v>3801.5</v>
      </c>
      <c r="CY31" s="185">
        <v>3773.1</v>
      </c>
      <c r="CZ31" s="185">
        <v>41876</v>
      </c>
      <c r="DA31" s="185">
        <v>39354.9</v>
      </c>
      <c r="DB31" s="185">
        <v>4439.8999999999996</v>
      </c>
      <c r="DC31" s="185">
        <v>4220.7</v>
      </c>
      <c r="DD31" s="185">
        <v>874.6</v>
      </c>
      <c r="DE31" s="186">
        <v>862</v>
      </c>
      <c r="DF31" s="183">
        <f t="shared" si="13"/>
        <v>56398.8</v>
      </c>
      <c r="DG31" s="196">
        <f t="shared" si="13"/>
        <v>48661.600000000006</v>
      </c>
      <c r="DH31" s="185">
        <v>31480.1</v>
      </c>
      <c r="DI31" s="185">
        <v>31009.9</v>
      </c>
      <c r="DJ31" s="185">
        <v>21144.2</v>
      </c>
      <c r="DK31" s="185">
        <v>13889.2</v>
      </c>
      <c r="DL31" s="185">
        <v>0</v>
      </c>
      <c r="DM31" s="185">
        <v>0</v>
      </c>
      <c r="DN31" s="185">
        <v>3774.5</v>
      </c>
      <c r="DO31" s="186">
        <v>3762.5</v>
      </c>
      <c r="DP31" s="183">
        <f t="shared" si="14"/>
        <v>0</v>
      </c>
      <c r="DQ31" s="184">
        <f t="shared" si="14"/>
        <v>0</v>
      </c>
      <c r="DR31" s="185">
        <v>0</v>
      </c>
      <c r="DS31" s="185">
        <v>0</v>
      </c>
      <c r="DT31" s="185">
        <v>0</v>
      </c>
      <c r="DU31" s="185">
        <v>0</v>
      </c>
      <c r="DV31" s="185">
        <v>0</v>
      </c>
      <c r="DW31" s="186">
        <v>0</v>
      </c>
      <c r="DX31" s="275">
        <v>755</v>
      </c>
      <c r="DY31" s="200">
        <v>754</v>
      </c>
      <c r="DZ31" s="275">
        <v>0</v>
      </c>
      <c r="EA31" s="200">
        <v>0</v>
      </c>
      <c r="EB31" s="183">
        <f t="shared" si="15"/>
        <v>2692499.1000000006</v>
      </c>
      <c r="EC31" s="276">
        <f t="shared" si="15"/>
        <v>2554652.1</v>
      </c>
      <c r="ED31" s="201">
        <v>-24407.200000000001</v>
      </c>
      <c r="EE31" s="192">
        <v>23289.5</v>
      </c>
      <c r="EF31" s="201">
        <v>29744.7</v>
      </c>
      <c r="EG31" s="202">
        <v>53132</v>
      </c>
      <c r="EH31" s="120"/>
      <c r="EI31" s="100"/>
      <c r="EJ31" s="100"/>
    </row>
    <row r="32" spans="1:140" s="102" customFormat="1" x14ac:dyDescent="0.25">
      <c r="A32" s="108" t="s">
        <v>1</v>
      </c>
      <c r="B32" s="183">
        <f t="shared" si="4"/>
        <v>115298.09999999999</v>
      </c>
      <c r="C32" s="184">
        <f t="shared" si="4"/>
        <v>114101.2</v>
      </c>
      <c r="D32" s="185">
        <v>15147.3</v>
      </c>
      <c r="E32" s="185">
        <v>15073.3</v>
      </c>
      <c r="F32" s="185">
        <v>6352.5</v>
      </c>
      <c r="G32" s="185">
        <v>6320.1</v>
      </c>
      <c r="H32" s="185">
        <v>79163.899999999994</v>
      </c>
      <c r="I32" s="185">
        <v>78207.399999999994</v>
      </c>
      <c r="J32" s="185">
        <v>12.9</v>
      </c>
      <c r="K32" s="185">
        <v>0</v>
      </c>
      <c r="L32" s="185">
        <v>8572</v>
      </c>
      <c r="M32" s="185">
        <v>8537.2000000000007</v>
      </c>
      <c r="N32" s="185">
        <v>66.599999999999994</v>
      </c>
      <c r="O32" s="185">
        <v>66.599999999999994</v>
      </c>
      <c r="P32" s="185">
        <v>51</v>
      </c>
      <c r="Q32" s="185">
        <v>0</v>
      </c>
      <c r="R32" s="185">
        <v>0</v>
      </c>
      <c r="S32" s="185">
        <v>0</v>
      </c>
      <c r="T32" s="185">
        <v>5931.9</v>
      </c>
      <c r="U32" s="186">
        <v>5896.6</v>
      </c>
      <c r="V32" s="187">
        <f t="shared" si="16"/>
        <v>1975</v>
      </c>
      <c r="W32" s="188">
        <f t="shared" si="16"/>
        <v>1975</v>
      </c>
      <c r="X32" s="185">
        <v>1975</v>
      </c>
      <c r="Y32" s="186">
        <v>1975</v>
      </c>
      <c r="Z32" s="183">
        <f t="shared" si="5"/>
        <v>6164.7</v>
      </c>
      <c r="AA32" s="184">
        <f t="shared" si="5"/>
        <v>6142.7</v>
      </c>
      <c r="AB32" s="185">
        <v>4031.9</v>
      </c>
      <c r="AC32" s="185">
        <v>4029.8</v>
      </c>
      <c r="AD32" s="185">
        <v>2132.5</v>
      </c>
      <c r="AE32" s="185">
        <v>2112.6</v>
      </c>
      <c r="AF32" s="185">
        <v>0.3</v>
      </c>
      <c r="AG32" s="186">
        <v>0.3</v>
      </c>
      <c r="AH32" s="193">
        <f t="shared" si="6"/>
        <v>118777.9</v>
      </c>
      <c r="AI32" s="195">
        <f t="shared" si="6"/>
        <v>102453.8</v>
      </c>
      <c r="AJ32" s="288">
        <v>0</v>
      </c>
      <c r="AK32" s="185">
        <v>0</v>
      </c>
      <c r="AL32" s="185">
        <v>3703.1</v>
      </c>
      <c r="AM32" s="185">
        <v>3703.1</v>
      </c>
      <c r="AN32" s="185">
        <v>58891.9</v>
      </c>
      <c r="AO32" s="185">
        <v>52258.9</v>
      </c>
      <c r="AP32" s="185">
        <v>0</v>
      </c>
      <c r="AQ32" s="185">
        <v>0</v>
      </c>
      <c r="AR32" s="185">
        <v>21641</v>
      </c>
      <c r="AS32" s="185">
        <v>21641</v>
      </c>
      <c r="AT32" s="185">
        <v>21415.5</v>
      </c>
      <c r="AU32" s="185">
        <v>21083.5</v>
      </c>
      <c r="AV32" s="185">
        <v>214.4</v>
      </c>
      <c r="AW32" s="185">
        <v>212.7</v>
      </c>
      <c r="AX32" s="185">
        <v>12912</v>
      </c>
      <c r="AY32" s="186">
        <v>3554.6</v>
      </c>
      <c r="AZ32" s="183">
        <f t="shared" si="7"/>
        <v>48475.8</v>
      </c>
      <c r="BA32" s="184">
        <f t="shared" si="7"/>
        <v>47882.7</v>
      </c>
      <c r="BB32" s="185">
        <v>1116.7</v>
      </c>
      <c r="BC32" s="185">
        <v>1115.4000000000001</v>
      </c>
      <c r="BD32" s="185">
        <v>20553.8</v>
      </c>
      <c r="BE32" s="185">
        <v>20256</v>
      </c>
      <c r="BF32" s="185">
        <v>19474.3</v>
      </c>
      <c r="BG32" s="185">
        <v>19180.3</v>
      </c>
      <c r="BH32" s="185">
        <v>7331</v>
      </c>
      <c r="BI32" s="186">
        <v>7331</v>
      </c>
      <c r="BJ32" s="183">
        <f t="shared" si="8"/>
        <v>8798.2000000000007</v>
      </c>
      <c r="BK32" s="184">
        <f t="shared" si="8"/>
        <v>1073.4000000000001</v>
      </c>
      <c r="BL32" s="185">
        <v>0</v>
      </c>
      <c r="BM32" s="185">
        <v>0</v>
      </c>
      <c r="BN32" s="185">
        <v>697.1</v>
      </c>
      <c r="BO32" s="185">
        <v>673.4</v>
      </c>
      <c r="BP32" s="185">
        <v>8101.1</v>
      </c>
      <c r="BQ32" s="186">
        <v>400</v>
      </c>
      <c r="BR32" s="183">
        <f t="shared" si="9"/>
        <v>725836.7</v>
      </c>
      <c r="BS32" s="184">
        <f t="shared" si="9"/>
        <v>714704.4</v>
      </c>
      <c r="BT32" s="185">
        <v>112732.5</v>
      </c>
      <c r="BU32" s="185">
        <v>112714.7</v>
      </c>
      <c r="BV32" s="185">
        <v>509107.7</v>
      </c>
      <c r="BW32" s="185">
        <v>499276.7</v>
      </c>
      <c r="BX32" s="185">
        <v>55436</v>
      </c>
      <c r="BY32" s="185">
        <v>55388.4</v>
      </c>
      <c r="BZ32" s="185">
        <v>0</v>
      </c>
      <c r="CA32" s="185">
        <v>0</v>
      </c>
      <c r="CB32" s="185">
        <v>11950.6</v>
      </c>
      <c r="CC32" s="185">
        <v>11162.5</v>
      </c>
      <c r="CD32" s="185">
        <v>36609.9</v>
      </c>
      <c r="CE32" s="186">
        <v>36162.1</v>
      </c>
      <c r="CF32" s="183">
        <f t="shared" si="10"/>
        <v>114361.4</v>
      </c>
      <c r="CG32" s="184">
        <f t="shared" si="10"/>
        <v>113953</v>
      </c>
      <c r="CH32" s="185">
        <v>74931</v>
      </c>
      <c r="CI32" s="185">
        <v>74620.100000000006</v>
      </c>
      <c r="CJ32" s="185">
        <v>0</v>
      </c>
      <c r="CK32" s="185">
        <v>0</v>
      </c>
      <c r="CL32" s="185">
        <v>39430.400000000001</v>
      </c>
      <c r="CM32" s="186">
        <v>39332.9</v>
      </c>
      <c r="CN32" s="183">
        <f t="shared" si="11"/>
        <v>335.9</v>
      </c>
      <c r="CO32" s="195">
        <f t="shared" si="11"/>
        <v>335.9</v>
      </c>
      <c r="CP32" s="185">
        <v>0</v>
      </c>
      <c r="CQ32" s="185">
        <v>0</v>
      </c>
      <c r="CR32" s="185">
        <v>0</v>
      </c>
      <c r="CS32" s="185">
        <v>0</v>
      </c>
      <c r="CT32" s="185">
        <v>335.9</v>
      </c>
      <c r="CU32" s="186">
        <v>335.9</v>
      </c>
      <c r="CV32" s="183">
        <f t="shared" si="12"/>
        <v>60335.1</v>
      </c>
      <c r="CW32" s="184">
        <f t="shared" si="12"/>
        <v>42757.5</v>
      </c>
      <c r="CX32" s="185">
        <v>1512</v>
      </c>
      <c r="CY32" s="185">
        <v>1506.8</v>
      </c>
      <c r="CZ32" s="185">
        <v>26526.2</v>
      </c>
      <c r="DA32" s="185">
        <v>25018.3</v>
      </c>
      <c r="DB32" s="185">
        <v>31562.2</v>
      </c>
      <c r="DC32" s="185">
        <v>15529.4</v>
      </c>
      <c r="DD32" s="185">
        <v>734.7</v>
      </c>
      <c r="DE32" s="186">
        <v>703</v>
      </c>
      <c r="DF32" s="183">
        <f t="shared" si="13"/>
        <v>19489.899999999998</v>
      </c>
      <c r="DG32" s="196">
        <f t="shared" si="13"/>
        <v>19284.599999999999</v>
      </c>
      <c r="DH32" s="185">
        <v>1178.3</v>
      </c>
      <c r="DI32" s="185">
        <v>1177.8</v>
      </c>
      <c r="DJ32" s="185">
        <v>18311.599999999999</v>
      </c>
      <c r="DK32" s="185">
        <v>18106.8</v>
      </c>
      <c r="DL32" s="185">
        <v>0</v>
      </c>
      <c r="DM32" s="185">
        <v>0</v>
      </c>
      <c r="DN32" s="185">
        <v>0</v>
      </c>
      <c r="DO32" s="186">
        <v>0</v>
      </c>
      <c r="DP32" s="183">
        <f t="shared" si="14"/>
        <v>0</v>
      </c>
      <c r="DQ32" s="184">
        <f t="shared" si="14"/>
        <v>0</v>
      </c>
      <c r="DR32" s="185">
        <v>0</v>
      </c>
      <c r="DS32" s="185">
        <v>0</v>
      </c>
      <c r="DT32" s="185">
        <v>0</v>
      </c>
      <c r="DU32" s="185">
        <v>0</v>
      </c>
      <c r="DV32" s="185">
        <v>0</v>
      </c>
      <c r="DW32" s="186">
        <v>0</v>
      </c>
      <c r="DX32" s="275">
        <v>5.5</v>
      </c>
      <c r="DY32" s="200">
        <v>4</v>
      </c>
      <c r="DZ32" s="275">
        <v>0</v>
      </c>
      <c r="EA32" s="200">
        <v>0</v>
      </c>
      <c r="EB32" s="183">
        <f t="shared" si="15"/>
        <v>1219854.2</v>
      </c>
      <c r="EC32" s="276">
        <f t="shared" si="15"/>
        <v>1164668.2</v>
      </c>
      <c r="ED32" s="201">
        <v>-11067.8</v>
      </c>
      <c r="EE32" s="192">
        <v>-1313.3</v>
      </c>
      <c r="EF32" s="201">
        <v>13153.8</v>
      </c>
      <c r="EG32" s="202">
        <v>9754.4</v>
      </c>
      <c r="EH32" s="120"/>
      <c r="EI32" s="100"/>
      <c r="EJ32" s="100"/>
    </row>
    <row r="33" spans="1:140" s="102" customFormat="1" ht="14.45" customHeight="1" x14ac:dyDescent="0.25">
      <c r="A33" s="108" t="s">
        <v>2</v>
      </c>
      <c r="B33" s="183">
        <f t="shared" si="4"/>
        <v>104798.3</v>
      </c>
      <c r="C33" s="184">
        <f t="shared" si="4"/>
        <v>101188.59999999999</v>
      </c>
      <c r="D33" s="185">
        <v>16150.2</v>
      </c>
      <c r="E33" s="185">
        <v>15803</v>
      </c>
      <c r="F33" s="185">
        <v>3944</v>
      </c>
      <c r="G33" s="185">
        <v>3928.8</v>
      </c>
      <c r="H33" s="185">
        <v>74231.7</v>
      </c>
      <c r="I33" s="185">
        <v>71680.399999999994</v>
      </c>
      <c r="J33" s="185">
        <v>6.5</v>
      </c>
      <c r="K33" s="185">
        <v>6.5</v>
      </c>
      <c r="L33" s="185">
        <v>7886.1</v>
      </c>
      <c r="M33" s="185">
        <v>7749.4</v>
      </c>
      <c r="N33" s="185">
        <v>127.8</v>
      </c>
      <c r="O33" s="185">
        <v>127.8</v>
      </c>
      <c r="P33" s="185">
        <v>236.8</v>
      </c>
      <c r="Q33" s="185">
        <v>0</v>
      </c>
      <c r="R33" s="185">
        <v>0</v>
      </c>
      <c r="S33" s="185">
        <v>0</v>
      </c>
      <c r="T33" s="185">
        <v>2215.1999999999998</v>
      </c>
      <c r="U33" s="186">
        <v>1892.7</v>
      </c>
      <c r="V33" s="187">
        <f t="shared" si="16"/>
        <v>972.7</v>
      </c>
      <c r="W33" s="188">
        <f t="shared" si="16"/>
        <v>972.7</v>
      </c>
      <c r="X33" s="185">
        <v>972.7</v>
      </c>
      <c r="Y33" s="186">
        <v>972.7</v>
      </c>
      <c r="Z33" s="183">
        <f t="shared" si="5"/>
        <v>7775.7000000000007</v>
      </c>
      <c r="AA33" s="184">
        <f t="shared" si="5"/>
        <v>7688.5</v>
      </c>
      <c r="AB33" s="185">
        <v>3891.8</v>
      </c>
      <c r="AC33" s="185">
        <v>3842</v>
      </c>
      <c r="AD33" s="185">
        <v>3883.9</v>
      </c>
      <c r="AE33" s="185">
        <v>3846.5</v>
      </c>
      <c r="AF33" s="185">
        <v>0</v>
      </c>
      <c r="AG33" s="186">
        <v>0</v>
      </c>
      <c r="AH33" s="193">
        <f t="shared" si="6"/>
        <v>97495.6</v>
      </c>
      <c r="AI33" s="195">
        <f t="shared" si="6"/>
        <v>96691.9</v>
      </c>
      <c r="AJ33" s="288">
        <v>0</v>
      </c>
      <c r="AK33" s="185">
        <v>0</v>
      </c>
      <c r="AL33" s="185">
        <v>3783.1</v>
      </c>
      <c r="AM33" s="185">
        <v>3783.1</v>
      </c>
      <c r="AN33" s="185">
        <v>0</v>
      </c>
      <c r="AO33" s="185">
        <v>0</v>
      </c>
      <c r="AP33" s="185">
        <v>0</v>
      </c>
      <c r="AQ33" s="185">
        <v>0</v>
      </c>
      <c r="AR33" s="185">
        <v>11971</v>
      </c>
      <c r="AS33" s="185">
        <v>11971</v>
      </c>
      <c r="AT33" s="185">
        <v>17623.7</v>
      </c>
      <c r="AU33" s="185">
        <v>17311.5</v>
      </c>
      <c r="AV33" s="185">
        <v>4289.2</v>
      </c>
      <c r="AW33" s="185">
        <v>4289.2</v>
      </c>
      <c r="AX33" s="185">
        <v>59828.6</v>
      </c>
      <c r="AY33" s="186">
        <v>59337.1</v>
      </c>
      <c r="AZ33" s="183">
        <f t="shared" si="7"/>
        <v>37055.9</v>
      </c>
      <c r="BA33" s="184">
        <f t="shared" si="7"/>
        <v>36535</v>
      </c>
      <c r="BB33" s="185">
        <v>93.9</v>
      </c>
      <c r="BC33" s="185">
        <v>85</v>
      </c>
      <c r="BD33" s="185">
        <v>4221.3</v>
      </c>
      <c r="BE33" s="185">
        <v>4110.8</v>
      </c>
      <c r="BF33" s="185">
        <v>28314.6</v>
      </c>
      <c r="BG33" s="185">
        <v>27913.1</v>
      </c>
      <c r="BH33" s="185">
        <v>4426.1000000000004</v>
      </c>
      <c r="BI33" s="186">
        <v>4426.1000000000004</v>
      </c>
      <c r="BJ33" s="183">
        <f t="shared" si="8"/>
        <v>6133.7999999999993</v>
      </c>
      <c r="BK33" s="184">
        <f t="shared" si="8"/>
        <v>6120.2</v>
      </c>
      <c r="BL33" s="185">
        <v>0</v>
      </c>
      <c r="BM33" s="185">
        <v>0</v>
      </c>
      <c r="BN33" s="185">
        <v>550.9</v>
      </c>
      <c r="BO33" s="185">
        <v>537.29999999999995</v>
      </c>
      <c r="BP33" s="185">
        <v>5582.9</v>
      </c>
      <c r="BQ33" s="186">
        <v>5582.9</v>
      </c>
      <c r="BR33" s="183">
        <f t="shared" si="9"/>
        <v>479529.7</v>
      </c>
      <c r="BS33" s="184">
        <f t="shared" si="9"/>
        <v>462248</v>
      </c>
      <c r="BT33" s="185">
        <v>76259.8</v>
      </c>
      <c r="BU33" s="185">
        <v>75846.899999999994</v>
      </c>
      <c r="BV33" s="185">
        <v>353170.7</v>
      </c>
      <c r="BW33" s="185">
        <v>336741.7</v>
      </c>
      <c r="BX33" s="185">
        <v>29358.7</v>
      </c>
      <c r="BY33" s="185">
        <v>29273.8</v>
      </c>
      <c r="BZ33" s="185">
        <v>0</v>
      </c>
      <c r="CA33" s="185">
        <v>0</v>
      </c>
      <c r="CB33" s="185">
        <v>6065.6</v>
      </c>
      <c r="CC33" s="185">
        <v>5913.7</v>
      </c>
      <c r="CD33" s="185">
        <v>14674.9</v>
      </c>
      <c r="CE33" s="186">
        <v>14471.9</v>
      </c>
      <c r="CF33" s="183">
        <f t="shared" si="10"/>
        <v>76787.5</v>
      </c>
      <c r="CG33" s="184">
        <f t="shared" si="10"/>
        <v>76519.100000000006</v>
      </c>
      <c r="CH33" s="185">
        <v>74273.399999999994</v>
      </c>
      <c r="CI33" s="185">
        <v>74052.800000000003</v>
      </c>
      <c r="CJ33" s="185">
        <v>0</v>
      </c>
      <c r="CK33" s="185">
        <v>0</v>
      </c>
      <c r="CL33" s="185">
        <v>2514.1</v>
      </c>
      <c r="CM33" s="186">
        <v>2466.3000000000002</v>
      </c>
      <c r="CN33" s="183">
        <f t="shared" si="11"/>
        <v>233.6</v>
      </c>
      <c r="CO33" s="195">
        <f t="shared" si="11"/>
        <v>233.2</v>
      </c>
      <c r="CP33" s="185">
        <v>0</v>
      </c>
      <c r="CQ33" s="185">
        <v>0</v>
      </c>
      <c r="CR33" s="185">
        <v>0</v>
      </c>
      <c r="CS33" s="185">
        <v>0</v>
      </c>
      <c r="CT33" s="185">
        <v>233.6</v>
      </c>
      <c r="CU33" s="186">
        <v>233.2</v>
      </c>
      <c r="CV33" s="183">
        <f t="shared" si="12"/>
        <v>25459.3</v>
      </c>
      <c r="CW33" s="184">
        <f t="shared" si="12"/>
        <v>20158.5</v>
      </c>
      <c r="CX33" s="185">
        <v>1916.6</v>
      </c>
      <c r="CY33" s="185">
        <v>1865</v>
      </c>
      <c r="CZ33" s="185">
        <v>16433.2</v>
      </c>
      <c r="DA33" s="185">
        <v>15513.7</v>
      </c>
      <c r="DB33" s="185">
        <v>6374.8</v>
      </c>
      <c r="DC33" s="185">
        <v>2090.3000000000002</v>
      </c>
      <c r="DD33" s="185">
        <v>734.7</v>
      </c>
      <c r="DE33" s="186">
        <v>689.5</v>
      </c>
      <c r="DF33" s="183">
        <f t="shared" si="13"/>
        <v>7757.1</v>
      </c>
      <c r="DG33" s="196">
        <f t="shared" si="13"/>
        <v>7475.1</v>
      </c>
      <c r="DH33" s="185">
        <v>0</v>
      </c>
      <c r="DI33" s="185">
        <v>0</v>
      </c>
      <c r="DJ33" s="185">
        <v>7757.1</v>
      </c>
      <c r="DK33" s="185">
        <v>7475.1</v>
      </c>
      <c r="DL33" s="185">
        <v>0</v>
      </c>
      <c r="DM33" s="185">
        <v>0</v>
      </c>
      <c r="DN33" s="185">
        <v>0</v>
      </c>
      <c r="DO33" s="186">
        <v>0</v>
      </c>
      <c r="DP33" s="183">
        <f t="shared" si="14"/>
        <v>0</v>
      </c>
      <c r="DQ33" s="184">
        <f t="shared" si="14"/>
        <v>0</v>
      </c>
      <c r="DR33" s="185">
        <v>0</v>
      </c>
      <c r="DS33" s="185">
        <v>0</v>
      </c>
      <c r="DT33" s="185">
        <v>0</v>
      </c>
      <c r="DU33" s="185">
        <v>0</v>
      </c>
      <c r="DV33" s="185">
        <v>0</v>
      </c>
      <c r="DW33" s="186">
        <v>0</v>
      </c>
      <c r="DX33" s="275">
        <v>10</v>
      </c>
      <c r="DY33" s="200">
        <v>7.6</v>
      </c>
      <c r="DZ33" s="275">
        <v>0</v>
      </c>
      <c r="EA33" s="200">
        <v>0</v>
      </c>
      <c r="EB33" s="183">
        <f t="shared" si="15"/>
        <v>844009.2</v>
      </c>
      <c r="EC33" s="276">
        <f t="shared" si="15"/>
        <v>815838.39999999991</v>
      </c>
      <c r="ED33" s="201">
        <v>-17291.400000000001</v>
      </c>
      <c r="EE33" s="192">
        <v>3653.8</v>
      </c>
      <c r="EF33" s="201">
        <v>8628.4</v>
      </c>
      <c r="EG33" s="202">
        <v>20945.2</v>
      </c>
      <c r="EH33" s="120"/>
      <c r="EI33" s="100"/>
      <c r="EJ33" s="100"/>
    </row>
    <row r="34" spans="1:140" s="102" customFormat="1" hidden="1" x14ac:dyDescent="0.25">
      <c r="A34" s="108" t="s">
        <v>215</v>
      </c>
      <c r="B34" s="183">
        <f t="shared" si="4"/>
        <v>170894.10000000003</v>
      </c>
      <c r="C34" s="184">
        <f t="shared" si="4"/>
        <v>153891.29999999999</v>
      </c>
      <c r="D34" s="185">
        <v>11777.8</v>
      </c>
      <c r="E34" s="185">
        <v>11647.5</v>
      </c>
      <c r="F34" s="185">
        <v>3311.3</v>
      </c>
      <c r="G34" s="185">
        <v>3291.9</v>
      </c>
      <c r="H34" s="185">
        <v>83716.600000000006</v>
      </c>
      <c r="I34" s="185">
        <v>74931.8</v>
      </c>
      <c r="J34" s="185">
        <v>6.5</v>
      </c>
      <c r="K34" s="185">
        <v>0</v>
      </c>
      <c r="L34" s="185">
        <v>14603.8</v>
      </c>
      <c r="M34" s="185">
        <v>14535.5</v>
      </c>
      <c r="N34" s="185">
        <v>0</v>
      </c>
      <c r="O34" s="185">
        <v>0</v>
      </c>
      <c r="P34" s="185">
        <v>1446.8</v>
      </c>
      <c r="Q34" s="185">
        <v>0</v>
      </c>
      <c r="R34" s="185">
        <v>0</v>
      </c>
      <c r="S34" s="185">
        <v>0</v>
      </c>
      <c r="T34" s="185">
        <v>56031.3</v>
      </c>
      <c r="U34" s="186">
        <v>49484.6</v>
      </c>
      <c r="V34" s="187">
        <f t="shared" si="16"/>
        <v>2330.5</v>
      </c>
      <c r="W34" s="188">
        <f t="shared" si="16"/>
        <v>2330.5</v>
      </c>
      <c r="X34" s="185">
        <v>2330.5</v>
      </c>
      <c r="Y34" s="186">
        <v>2330.5</v>
      </c>
      <c r="Z34" s="183">
        <f t="shared" si="5"/>
        <v>7226.8</v>
      </c>
      <c r="AA34" s="184">
        <f t="shared" si="5"/>
        <v>7217.9</v>
      </c>
      <c r="AB34" s="185">
        <v>120</v>
      </c>
      <c r="AC34" s="185">
        <v>115.9</v>
      </c>
      <c r="AD34" s="185">
        <v>7089.8</v>
      </c>
      <c r="AE34" s="185">
        <v>7085</v>
      </c>
      <c r="AF34" s="185">
        <v>17</v>
      </c>
      <c r="AG34" s="186">
        <v>17</v>
      </c>
      <c r="AH34" s="193">
        <f t="shared" si="6"/>
        <v>139372.79999999999</v>
      </c>
      <c r="AI34" s="195">
        <f t="shared" si="6"/>
        <v>136723.6</v>
      </c>
      <c r="AJ34" s="288">
        <v>0</v>
      </c>
      <c r="AK34" s="185">
        <v>0</v>
      </c>
      <c r="AL34" s="185">
        <v>3708.5</v>
      </c>
      <c r="AM34" s="185">
        <v>3704.9</v>
      </c>
      <c r="AN34" s="185">
        <v>71.900000000000006</v>
      </c>
      <c r="AO34" s="185">
        <v>71.900000000000006</v>
      </c>
      <c r="AP34" s="185">
        <v>530</v>
      </c>
      <c r="AQ34" s="185">
        <v>530</v>
      </c>
      <c r="AR34" s="185">
        <v>17722</v>
      </c>
      <c r="AS34" s="185">
        <v>16367.4</v>
      </c>
      <c r="AT34" s="185">
        <v>32829.199999999997</v>
      </c>
      <c r="AU34" s="185">
        <v>31814.7</v>
      </c>
      <c r="AV34" s="185">
        <v>4869.8999999999996</v>
      </c>
      <c r="AW34" s="185">
        <v>4869.8999999999996</v>
      </c>
      <c r="AX34" s="185">
        <v>79641.3</v>
      </c>
      <c r="AY34" s="186">
        <v>79364.800000000003</v>
      </c>
      <c r="AZ34" s="183">
        <f t="shared" si="7"/>
        <v>144178.40000000002</v>
      </c>
      <c r="BA34" s="184">
        <f t="shared" si="7"/>
        <v>132186.79999999999</v>
      </c>
      <c r="BB34" s="185">
        <v>73621.8</v>
      </c>
      <c r="BC34" s="185">
        <v>66282.8</v>
      </c>
      <c r="BD34" s="185">
        <v>34101.4</v>
      </c>
      <c r="BE34" s="185">
        <v>31640.7</v>
      </c>
      <c r="BF34" s="185">
        <v>27404.7</v>
      </c>
      <c r="BG34" s="185">
        <v>25220</v>
      </c>
      <c r="BH34" s="185">
        <v>9050.5</v>
      </c>
      <c r="BI34" s="186">
        <v>9043.2999999999993</v>
      </c>
      <c r="BJ34" s="183">
        <f t="shared" si="8"/>
        <v>11672.2</v>
      </c>
      <c r="BK34" s="184">
        <f t="shared" si="8"/>
        <v>8988.5</v>
      </c>
      <c r="BL34" s="185">
        <v>0</v>
      </c>
      <c r="BM34" s="185">
        <v>0</v>
      </c>
      <c r="BN34" s="185">
        <v>1555.1</v>
      </c>
      <c r="BO34" s="185">
        <v>1553.2</v>
      </c>
      <c r="BP34" s="185">
        <v>10117.1</v>
      </c>
      <c r="BQ34" s="186">
        <v>7435.3</v>
      </c>
      <c r="BR34" s="183">
        <f t="shared" si="9"/>
        <v>642545.60000000009</v>
      </c>
      <c r="BS34" s="184">
        <f t="shared" si="9"/>
        <v>638702.30000000005</v>
      </c>
      <c r="BT34" s="185">
        <v>173723.9</v>
      </c>
      <c r="BU34" s="185">
        <v>171444</v>
      </c>
      <c r="BV34" s="185">
        <v>404989.4</v>
      </c>
      <c r="BW34" s="185">
        <v>404771</v>
      </c>
      <c r="BX34" s="185">
        <v>33438.400000000001</v>
      </c>
      <c r="BY34" s="185">
        <v>33365.599999999999</v>
      </c>
      <c r="BZ34" s="185">
        <v>100</v>
      </c>
      <c r="CA34" s="185">
        <v>15.8</v>
      </c>
      <c r="CB34" s="185">
        <v>9618.6</v>
      </c>
      <c r="CC34" s="185">
        <v>8893</v>
      </c>
      <c r="CD34" s="185">
        <v>20675.3</v>
      </c>
      <c r="CE34" s="186">
        <v>20212.900000000001</v>
      </c>
      <c r="CF34" s="183">
        <f t="shared" si="10"/>
        <v>172527.3</v>
      </c>
      <c r="CG34" s="184">
        <f t="shared" si="10"/>
        <v>172302.09999999998</v>
      </c>
      <c r="CH34" s="185">
        <v>130477.6</v>
      </c>
      <c r="CI34" s="185">
        <v>130262.39999999999</v>
      </c>
      <c r="CJ34" s="185">
        <v>0</v>
      </c>
      <c r="CK34" s="185">
        <v>0</v>
      </c>
      <c r="CL34" s="185">
        <v>42049.7</v>
      </c>
      <c r="CM34" s="186">
        <v>42039.7</v>
      </c>
      <c r="CN34" s="183">
        <f t="shared" si="11"/>
        <v>135.69999999999999</v>
      </c>
      <c r="CO34" s="195">
        <f t="shared" si="11"/>
        <v>135.69999999999999</v>
      </c>
      <c r="CP34" s="185">
        <v>0</v>
      </c>
      <c r="CQ34" s="185">
        <v>0</v>
      </c>
      <c r="CR34" s="185">
        <v>0</v>
      </c>
      <c r="CS34" s="185">
        <v>0</v>
      </c>
      <c r="CT34" s="185">
        <v>135.69999999999999</v>
      </c>
      <c r="CU34" s="186">
        <v>135.69999999999999</v>
      </c>
      <c r="CV34" s="183">
        <f t="shared" si="12"/>
        <v>32982.400000000001</v>
      </c>
      <c r="CW34" s="184">
        <f t="shared" si="12"/>
        <v>29829.4</v>
      </c>
      <c r="CX34" s="185">
        <v>1749.4</v>
      </c>
      <c r="CY34" s="185">
        <v>1747.9</v>
      </c>
      <c r="CZ34" s="185">
        <v>22895.200000000001</v>
      </c>
      <c r="DA34" s="185">
        <v>20567.099999999999</v>
      </c>
      <c r="DB34" s="185">
        <v>7603.1</v>
      </c>
      <c r="DC34" s="185">
        <v>6779.7</v>
      </c>
      <c r="DD34" s="185">
        <v>734.7</v>
      </c>
      <c r="DE34" s="186">
        <v>734.7</v>
      </c>
      <c r="DF34" s="183">
        <f t="shared" si="13"/>
        <v>26989.5</v>
      </c>
      <c r="DG34" s="196">
        <f t="shared" si="13"/>
        <v>19994.099999999999</v>
      </c>
      <c r="DH34" s="185">
        <v>11656.6</v>
      </c>
      <c r="DI34" s="185">
        <v>11656.6</v>
      </c>
      <c r="DJ34" s="185">
        <v>15268.8</v>
      </c>
      <c r="DK34" s="185">
        <v>8273.4</v>
      </c>
      <c r="DL34" s="185">
        <v>0</v>
      </c>
      <c r="DM34" s="185">
        <v>0</v>
      </c>
      <c r="DN34" s="185">
        <v>64.099999999999994</v>
      </c>
      <c r="DO34" s="186">
        <v>64.099999999999994</v>
      </c>
      <c r="DP34" s="183">
        <f t="shared" si="14"/>
        <v>0</v>
      </c>
      <c r="DQ34" s="184">
        <f t="shared" si="14"/>
        <v>0</v>
      </c>
      <c r="DR34" s="185">
        <v>0</v>
      </c>
      <c r="DS34" s="185">
        <v>0</v>
      </c>
      <c r="DT34" s="185">
        <v>0</v>
      </c>
      <c r="DU34" s="185">
        <v>0</v>
      </c>
      <c r="DV34" s="185">
        <v>0</v>
      </c>
      <c r="DW34" s="186">
        <v>0</v>
      </c>
      <c r="DX34" s="275">
        <v>60</v>
      </c>
      <c r="DY34" s="200">
        <v>0</v>
      </c>
      <c r="DZ34" s="275">
        <v>0</v>
      </c>
      <c r="EA34" s="200">
        <v>0</v>
      </c>
      <c r="EB34" s="183">
        <f t="shared" si="15"/>
        <v>1350915.3000000003</v>
      </c>
      <c r="EC34" s="276">
        <f t="shared" si="15"/>
        <v>1302302.2000000002</v>
      </c>
      <c r="ED34" s="201">
        <v>-46747.6</v>
      </c>
      <c r="EE34" s="192">
        <v>-18330</v>
      </c>
      <c r="EF34" s="201">
        <v>41247.599999999999</v>
      </c>
      <c r="EG34" s="202">
        <v>28417.599999999999</v>
      </c>
      <c r="EH34" s="120"/>
      <c r="EI34" s="100"/>
      <c r="EJ34" s="100"/>
    </row>
    <row r="35" spans="1:140" s="102" customFormat="1" hidden="1" x14ac:dyDescent="0.25">
      <c r="A35" s="108" t="s">
        <v>216</v>
      </c>
      <c r="B35" s="183">
        <f t="shared" si="4"/>
        <v>143336.90000000002</v>
      </c>
      <c r="C35" s="184">
        <f t="shared" si="4"/>
        <v>140863.20000000001</v>
      </c>
      <c r="D35" s="185">
        <v>19073.7</v>
      </c>
      <c r="E35" s="185">
        <v>19063.900000000001</v>
      </c>
      <c r="F35" s="185">
        <v>3019.1</v>
      </c>
      <c r="G35" s="185">
        <v>3019.1</v>
      </c>
      <c r="H35" s="185">
        <v>91697.5</v>
      </c>
      <c r="I35" s="185">
        <v>89734.9</v>
      </c>
      <c r="J35" s="185">
        <v>8.6</v>
      </c>
      <c r="K35" s="185">
        <v>0</v>
      </c>
      <c r="L35" s="185">
        <v>11511.6</v>
      </c>
      <c r="M35" s="185">
        <v>11501.6</v>
      </c>
      <c r="N35" s="185">
        <v>65</v>
      </c>
      <c r="O35" s="185">
        <v>65</v>
      </c>
      <c r="P35" s="185">
        <v>93.2</v>
      </c>
      <c r="Q35" s="185">
        <v>0</v>
      </c>
      <c r="R35" s="185">
        <v>0</v>
      </c>
      <c r="S35" s="185">
        <v>0</v>
      </c>
      <c r="T35" s="185">
        <v>17868.2</v>
      </c>
      <c r="U35" s="186">
        <v>17478.7</v>
      </c>
      <c r="V35" s="187">
        <f t="shared" si="16"/>
        <v>1253</v>
      </c>
      <c r="W35" s="188">
        <f t="shared" si="16"/>
        <v>1253</v>
      </c>
      <c r="X35" s="185">
        <v>1253</v>
      </c>
      <c r="Y35" s="186">
        <v>1253</v>
      </c>
      <c r="Z35" s="183">
        <f t="shared" si="5"/>
        <v>8968</v>
      </c>
      <c r="AA35" s="184">
        <f t="shared" si="5"/>
        <v>8900.7000000000007</v>
      </c>
      <c r="AB35" s="185">
        <v>0</v>
      </c>
      <c r="AC35" s="185">
        <v>0</v>
      </c>
      <c r="AD35" s="185">
        <v>8890.7999999999993</v>
      </c>
      <c r="AE35" s="185">
        <v>8823.5</v>
      </c>
      <c r="AF35" s="185">
        <v>77.2</v>
      </c>
      <c r="AG35" s="186">
        <v>77.2</v>
      </c>
      <c r="AH35" s="193">
        <f t="shared" si="6"/>
        <v>63176.600000000006</v>
      </c>
      <c r="AI35" s="195">
        <f t="shared" si="6"/>
        <v>62820.600000000006</v>
      </c>
      <c r="AJ35" s="288">
        <v>0</v>
      </c>
      <c r="AK35" s="185">
        <v>0</v>
      </c>
      <c r="AL35" s="185">
        <v>3708.5</v>
      </c>
      <c r="AM35" s="185">
        <v>3708.5</v>
      </c>
      <c r="AN35" s="185">
        <v>13.9</v>
      </c>
      <c r="AO35" s="185">
        <v>13.9</v>
      </c>
      <c r="AP35" s="185">
        <v>0</v>
      </c>
      <c r="AQ35" s="185">
        <v>0</v>
      </c>
      <c r="AR35" s="185">
        <v>26440</v>
      </c>
      <c r="AS35" s="185">
        <v>26395.9</v>
      </c>
      <c r="AT35" s="185">
        <v>27560.2</v>
      </c>
      <c r="AU35" s="185">
        <v>27248.3</v>
      </c>
      <c r="AV35" s="185">
        <v>5304</v>
      </c>
      <c r="AW35" s="185">
        <v>5304</v>
      </c>
      <c r="AX35" s="185">
        <v>150</v>
      </c>
      <c r="AY35" s="186">
        <v>150</v>
      </c>
      <c r="AZ35" s="183">
        <f t="shared" si="7"/>
        <v>43240</v>
      </c>
      <c r="BA35" s="184">
        <f t="shared" si="7"/>
        <v>39792.5</v>
      </c>
      <c r="BB35" s="185">
        <v>2226.4</v>
      </c>
      <c r="BC35" s="185">
        <v>2065.8000000000002</v>
      </c>
      <c r="BD35" s="185">
        <v>17110.7</v>
      </c>
      <c r="BE35" s="185">
        <v>14380.9</v>
      </c>
      <c r="BF35" s="185">
        <v>16409.3</v>
      </c>
      <c r="BG35" s="185">
        <v>15876.3</v>
      </c>
      <c r="BH35" s="185">
        <v>7493.6</v>
      </c>
      <c r="BI35" s="186">
        <v>7469.5</v>
      </c>
      <c r="BJ35" s="183">
        <f t="shared" si="8"/>
        <v>6730.5999999999995</v>
      </c>
      <c r="BK35" s="184">
        <f t="shared" si="8"/>
        <v>6697.0999999999995</v>
      </c>
      <c r="BL35" s="185">
        <v>0</v>
      </c>
      <c r="BM35" s="185">
        <v>0</v>
      </c>
      <c r="BN35" s="185">
        <v>657.7</v>
      </c>
      <c r="BO35" s="185">
        <v>654.70000000000005</v>
      </c>
      <c r="BP35" s="185">
        <v>6072.9</v>
      </c>
      <c r="BQ35" s="186">
        <v>6042.4</v>
      </c>
      <c r="BR35" s="183">
        <f t="shared" si="9"/>
        <v>598280.1</v>
      </c>
      <c r="BS35" s="184">
        <f t="shared" si="9"/>
        <v>596709.60000000009</v>
      </c>
      <c r="BT35" s="185">
        <v>137293.4</v>
      </c>
      <c r="BU35" s="185">
        <v>136744.70000000001</v>
      </c>
      <c r="BV35" s="185">
        <v>394513.3</v>
      </c>
      <c r="BW35" s="185">
        <v>394085.2</v>
      </c>
      <c r="BX35" s="185">
        <v>30491.4</v>
      </c>
      <c r="BY35" s="185">
        <v>30487.5</v>
      </c>
      <c r="BZ35" s="185">
        <v>0</v>
      </c>
      <c r="CA35" s="185">
        <v>0</v>
      </c>
      <c r="CB35" s="185">
        <v>6501.4</v>
      </c>
      <c r="CC35" s="185">
        <v>6032.4</v>
      </c>
      <c r="CD35" s="185">
        <v>29480.6</v>
      </c>
      <c r="CE35" s="186">
        <v>29359.8</v>
      </c>
      <c r="CF35" s="183">
        <f t="shared" si="10"/>
        <v>137343.4</v>
      </c>
      <c r="CG35" s="184">
        <f t="shared" si="10"/>
        <v>136497.1</v>
      </c>
      <c r="CH35" s="185">
        <v>108758.2</v>
      </c>
      <c r="CI35" s="185">
        <v>108221.7</v>
      </c>
      <c r="CJ35" s="185">
        <v>0</v>
      </c>
      <c r="CK35" s="185">
        <v>0</v>
      </c>
      <c r="CL35" s="185">
        <v>28585.200000000001</v>
      </c>
      <c r="CM35" s="186">
        <v>28275.4</v>
      </c>
      <c r="CN35" s="183">
        <f t="shared" si="11"/>
        <v>64.599999999999994</v>
      </c>
      <c r="CO35" s="195">
        <f t="shared" si="11"/>
        <v>64.400000000000006</v>
      </c>
      <c r="CP35" s="185">
        <v>0</v>
      </c>
      <c r="CQ35" s="185">
        <v>0</v>
      </c>
      <c r="CR35" s="185">
        <v>0</v>
      </c>
      <c r="CS35" s="185">
        <v>0</v>
      </c>
      <c r="CT35" s="185">
        <v>64.599999999999994</v>
      </c>
      <c r="CU35" s="186">
        <v>64.400000000000006</v>
      </c>
      <c r="CV35" s="183">
        <f t="shared" si="12"/>
        <v>42333.8</v>
      </c>
      <c r="CW35" s="184">
        <f t="shared" si="12"/>
        <v>37882.300000000003</v>
      </c>
      <c r="CX35" s="185">
        <v>2525</v>
      </c>
      <c r="CY35" s="185">
        <v>2525</v>
      </c>
      <c r="CZ35" s="185">
        <v>30610.9</v>
      </c>
      <c r="DA35" s="185">
        <v>26591.8</v>
      </c>
      <c r="DB35" s="185">
        <v>8095.9</v>
      </c>
      <c r="DC35" s="185">
        <v>7743.5</v>
      </c>
      <c r="DD35" s="185">
        <v>1102</v>
      </c>
      <c r="DE35" s="186">
        <v>1022</v>
      </c>
      <c r="DF35" s="183">
        <f t="shared" si="13"/>
        <v>9050.4</v>
      </c>
      <c r="DG35" s="196">
        <f t="shared" si="13"/>
        <v>9043.6</v>
      </c>
      <c r="DH35" s="185">
        <v>0</v>
      </c>
      <c r="DI35" s="185">
        <v>0</v>
      </c>
      <c r="DJ35" s="185">
        <v>8918.7999999999993</v>
      </c>
      <c r="DK35" s="185">
        <v>8915.1</v>
      </c>
      <c r="DL35" s="185">
        <v>0</v>
      </c>
      <c r="DM35" s="185">
        <v>0</v>
      </c>
      <c r="DN35" s="185">
        <v>131.6</v>
      </c>
      <c r="DO35" s="186">
        <v>128.5</v>
      </c>
      <c r="DP35" s="183">
        <f t="shared" si="14"/>
        <v>0</v>
      </c>
      <c r="DQ35" s="184">
        <f t="shared" si="14"/>
        <v>0</v>
      </c>
      <c r="DR35" s="185">
        <v>0</v>
      </c>
      <c r="DS35" s="185">
        <v>0</v>
      </c>
      <c r="DT35" s="185">
        <v>0</v>
      </c>
      <c r="DU35" s="185">
        <v>0</v>
      </c>
      <c r="DV35" s="185">
        <v>0</v>
      </c>
      <c r="DW35" s="186">
        <v>0</v>
      </c>
      <c r="DX35" s="275">
        <v>0</v>
      </c>
      <c r="DY35" s="200">
        <v>0</v>
      </c>
      <c r="DZ35" s="275">
        <v>0</v>
      </c>
      <c r="EA35" s="200">
        <v>0</v>
      </c>
      <c r="EB35" s="183">
        <f t="shared" si="15"/>
        <v>1053777.3999999999</v>
      </c>
      <c r="EC35" s="276">
        <f t="shared" si="15"/>
        <v>1040524.1000000001</v>
      </c>
      <c r="ED35" s="201">
        <v>-18081.5</v>
      </c>
      <c r="EE35" s="192">
        <v>-4749.3</v>
      </c>
      <c r="EF35" s="201">
        <v>18081.5</v>
      </c>
      <c r="EG35" s="202">
        <v>13332.2</v>
      </c>
      <c r="EH35" s="120"/>
      <c r="EI35" s="100"/>
      <c r="EJ35" s="100"/>
    </row>
    <row r="36" spans="1:140" s="102" customFormat="1" hidden="1" x14ac:dyDescent="0.25">
      <c r="A36" s="108" t="s">
        <v>217</v>
      </c>
      <c r="B36" s="183">
        <f t="shared" si="4"/>
        <v>116754.3</v>
      </c>
      <c r="C36" s="184">
        <f t="shared" si="4"/>
        <v>115306.8</v>
      </c>
      <c r="D36" s="185">
        <v>14099.7</v>
      </c>
      <c r="E36" s="185">
        <v>14067.4</v>
      </c>
      <c r="F36" s="185">
        <v>1469.2</v>
      </c>
      <c r="G36" s="185">
        <v>1462.5</v>
      </c>
      <c r="H36" s="185">
        <v>79855.100000000006</v>
      </c>
      <c r="I36" s="185">
        <v>79056.600000000006</v>
      </c>
      <c r="J36" s="185">
        <v>5.0999999999999996</v>
      </c>
      <c r="K36" s="185">
        <v>0</v>
      </c>
      <c r="L36" s="185">
        <v>9761.4</v>
      </c>
      <c r="M36" s="185">
        <v>9750.2999999999993</v>
      </c>
      <c r="N36" s="185">
        <v>0</v>
      </c>
      <c r="O36" s="185">
        <v>0</v>
      </c>
      <c r="P36" s="185">
        <v>244.5</v>
      </c>
      <c r="Q36" s="185">
        <v>0</v>
      </c>
      <c r="R36" s="185">
        <v>0</v>
      </c>
      <c r="S36" s="185">
        <v>0</v>
      </c>
      <c r="T36" s="185">
        <v>11319.3</v>
      </c>
      <c r="U36" s="186">
        <v>10970</v>
      </c>
      <c r="V36" s="187">
        <f t="shared" si="16"/>
        <v>890.1</v>
      </c>
      <c r="W36" s="188">
        <f t="shared" si="16"/>
        <v>890.1</v>
      </c>
      <c r="X36" s="185">
        <v>890.1</v>
      </c>
      <c r="Y36" s="186">
        <v>890.1</v>
      </c>
      <c r="Z36" s="183">
        <f t="shared" si="5"/>
        <v>5623.5999999999995</v>
      </c>
      <c r="AA36" s="184">
        <f t="shared" si="5"/>
        <v>5615.9</v>
      </c>
      <c r="AB36" s="185">
        <v>0</v>
      </c>
      <c r="AC36" s="185">
        <v>0</v>
      </c>
      <c r="AD36" s="185">
        <v>5144.3999999999996</v>
      </c>
      <c r="AE36" s="185">
        <v>5136.7</v>
      </c>
      <c r="AF36" s="185">
        <v>479.2</v>
      </c>
      <c r="AG36" s="186">
        <v>479.2</v>
      </c>
      <c r="AH36" s="193">
        <f t="shared" si="6"/>
        <v>41354.400000000001</v>
      </c>
      <c r="AI36" s="195">
        <f t="shared" si="6"/>
        <v>41044.699999999997</v>
      </c>
      <c r="AJ36" s="288">
        <v>0</v>
      </c>
      <c r="AK36" s="185">
        <v>0</v>
      </c>
      <c r="AL36" s="185">
        <v>2225.6999999999998</v>
      </c>
      <c r="AM36" s="185">
        <v>2203.1</v>
      </c>
      <c r="AN36" s="185">
        <v>0</v>
      </c>
      <c r="AO36" s="185">
        <v>0</v>
      </c>
      <c r="AP36" s="185">
        <v>0</v>
      </c>
      <c r="AQ36" s="185">
        <v>0</v>
      </c>
      <c r="AR36" s="185">
        <v>20126.3</v>
      </c>
      <c r="AS36" s="185">
        <v>20126.3</v>
      </c>
      <c r="AT36" s="185">
        <v>18417.599999999999</v>
      </c>
      <c r="AU36" s="185">
        <v>18130.7</v>
      </c>
      <c r="AV36" s="185">
        <v>0</v>
      </c>
      <c r="AW36" s="185">
        <v>0</v>
      </c>
      <c r="AX36" s="185">
        <v>584.79999999999995</v>
      </c>
      <c r="AY36" s="186">
        <v>584.6</v>
      </c>
      <c r="AZ36" s="183">
        <f t="shared" si="7"/>
        <v>52811.099999999991</v>
      </c>
      <c r="BA36" s="184">
        <f t="shared" si="7"/>
        <v>49132.2</v>
      </c>
      <c r="BB36" s="185">
        <v>106.9</v>
      </c>
      <c r="BC36" s="185">
        <v>106.9</v>
      </c>
      <c r="BD36" s="185">
        <v>13581.4</v>
      </c>
      <c r="BE36" s="185">
        <v>13038.4</v>
      </c>
      <c r="BF36" s="185">
        <v>36078.1</v>
      </c>
      <c r="BG36" s="185">
        <v>35986.9</v>
      </c>
      <c r="BH36" s="185">
        <v>3044.7</v>
      </c>
      <c r="BI36" s="186">
        <v>0</v>
      </c>
      <c r="BJ36" s="183">
        <f t="shared" si="8"/>
        <v>0</v>
      </c>
      <c r="BK36" s="184">
        <f t="shared" si="8"/>
        <v>0</v>
      </c>
      <c r="BL36" s="185">
        <v>0</v>
      </c>
      <c r="BM36" s="185">
        <v>0</v>
      </c>
      <c r="BN36" s="185">
        <v>0</v>
      </c>
      <c r="BO36" s="185">
        <v>0</v>
      </c>
      <c r="BP36" s="185">
        <v>0</v>
      </c>
      <c r="BQ36" s="186">
        <v>0</v>
      </c>
      <c r="BR36" s="183">
        <f t="shared" si="9"/>
        <v>424964.80000000005</v>
      </c>
      <c r="BS36" s="184">
        <f t="shared" si="9"/>
        <v>424634.5</v>
      </c>
      <c r="BT36" s="185">
        <v>97473</v>
      </c>
      <c r="BU36" s="185">
        <v>97473</v>
      </c>
      <c r="BV36" s="185">
        <v>260533.8</v>
      </c>
      <c r="BW36" s="185">
        <v>260533.8</v>
      </c>
      <c r="BX36" s="185">
        <v>25326.400000000001</v>
      </c>
      <c r="BY36" s="185">
        <v>25326.400000000001</v>
      </c>
      <c r="BZ36" s="185">
        <v>0</v>
      </c>
      <c r="CA36" s="185">
        <v>0</v>
      </c>
      <c r="CB36" s="185">
        <v>15711.4</v>
      </c>
      <c r="CC36" s="185">
        <v>15381.1</v>
      </c>
      <c r="CD36" s="185">
        <v>25920.2</v>
      </c>
      <c r="CE36" s="186">
        <v>25920.2</v>
      </c>
      <c r="CF36" s="183">
        <f t="shared" si="10"/>
        <v>108732.5</v>
      </c>
      <c r="CG36" s="184">
        <f t="shared" si="10"/>
        <v>108636.70000000001</v>
      </c>
      <c r="CH36" s="185">
        <v>80205</v>
      </c>
      <c r="CI36" s="185">
        <v>80119.3</v>
      </c>
      <c r="CJ36" s="185">
        <v>0</v>
      </c>
      <c r="CK36" s="185">
        <v>0</v>
      </c>
      <c r="CL36" s="185">
        <v>28527.5</v>
      </c>
      <c r="CM36" s="186">
        <v>28517.4</v>
      </c>
      <c r="CN36" s="183">
        <f t="shared" si="11"/>
        <v>169.6</v>
      </c>
      <c r="CO36" s="195">
        <f t="shared" si="11"/>
        <v>169.6</v>
      </c>
      <c r="CP36" s="185">
        <v>0</v>
      </c>
      <c r="CQ36" s="185">
        <v>0</v>
      </c>
      <c r="CR36" s="185">
        <v>0</v>
      </c>
      <c r="CS36" s="185">
        <v>0</v>
      </c>
      <c r="CT36" s="185">
        <v>169.6</v>
      </c>
      <c r="CU36" s="186">
        <v>169.6</v>
      </c>
      <c r="CV36" s="183">
        <f t="shared" si="12"/>
        <v>14369.000000000002</v>
      </c>
      <c r="CW36" s="184">
        <f t="shared" si="12"/>
        <v>13799.400000000001</v>
      </c>
      <c r="CX36" s="185">
        <v>2238.3000000000002</v>
      </c>
      <c r="CY36" s="185">
        <v>2238.3000000000002</v>
      </c>
      <c r="CZ36" s="185">
        <v>10343.6</v>
      </c>
      <c r="DA36" s="185">
        <v>9843.1</v>
      </c>
      <c r="DB36" s="185">
        <v>1052.4000000000001</v>
      </c>
      <c r="DC36" s="185">
        <v>1052.4000000000001</v>
      </c>
      <c r="DD36" s="185">
        <v>734.7</v>
      </c>
      <c r="DE36" s="186">
        <v>665.6</v>
      </c>
      <c r="DF36" s="183">
        <f t="shared" si="13"/>
        <v>5169.4000000000005</v>
      </c>
      <c r="DG36" s="196">
        <f t="shared" si="13"/>
        <v>5088.8</v>
      </c>
      <c r="DH36" s="185">
        <v>0</v>
      </c>
      <c r="DI36" s="185">
        <v>0</v>
      </c>
      <c r="DJ36" s="185">
        <v>5143.8</v>
      </c>
      <c r="DK36" s="185">
        <v>5063.2</v>
      </c>
      <c r="DL36" s="185">
        <v>0</v>
      </c>
      <c r="DM36" s="185">
        <v>0</v>
      </c>
      <c r="DN36" s="185">
        <v>25.6</v>
      </c>
      <c r="DO36" s="186">
        <v>25.6</v>
      </c>
      <c r="DP36" s="183">
        <f t="shared" si="14"/>
        <v>0</v>
      </c>
      <c r="DQ36" s="184">
        <f t="shared" si="14"/>
        <v>0</v>
      </c>
      <c r="DR36" s="185">
        <v>0</v>
      </c>
      <c r="DS36" s="185">
        <v>0</v>
      </c>
      <c r="DT36" s="185">
        <v>0</v>
      </c>
      <c r="DU36" s="185">
        <v>0</v>
      </c>
      <c r="DV36" s="185">
        <v>0</v>
      </c>
      <c r="DW36" s="186">
        <v>0</v>
      </c>
      <c r="DX36" s="275">
        <v>0</v>
      </c>
      <c r="DY36" s="200">
        <v>0</v>
      </c>
      <c r="DZ36" s="275">
        <v>0</v>
      </c>
      <c r="EA36" s="200">
        <v>0</v>
      </c>
      <c r="EB36" s="183">
        <f t="shared" si="15"/>
        <v>770838.8</v>
      </c>
      <c r="EC36" s="276">
        <f t="shared" si="15"/>
        <v>764318.7</v>
      </c>
      <c r="ED36" s="201">
        <v>-7124.4</v>
      </c>
      <c r="EE36" s="192">
        <v>-4344.5</v>
      </c>
      <c r="EF36" s="201">
        <v>7668.1</v>
      </c>
      <c r="EG36" s="202">
        <v>3323.5</v>
      </c>
      <c r="EH36" s="120"/>
      <c r="EI36" s="100"/>
      <c r="EJ36" s="100"/>
    </row>
    <row r="37" spans="1:140" s="102" customFormat="1" hidden="1" x14ac:dyDescent="0.25">
      <c r="A37" s="108" t="s">
        <v>218</v>
      </c>
      <c r="B37" s="183">
        <f t="shared" si="4"/>
        <v>146933.30000000002</v>
      </c>
      <c r="C37" s="184">
        <f t="shared" si="4"/>
        <v>139418.9</v>
      </c>
      <c r="D37" s="185">
        <v>15992.3</v>
      </c>
      <c r="E37" s="185">
        <v>15852.7</v>
      </c>
      <c r="F37" s="185">
        <v>2917</v>
      </c>
      <c r="G37" s="185">
        <v>2913.4</v>
      </c>
      <c r="H37" s="185">
        <v>92575.6</v>
      </c>
      <c r="I37" s="185">
        <v>87543.4</v>
      </c>
      <c r="J37" s="185">
        <v>18</v>
      </c>
      <c r="K37" s="185">
        <v>0</v>
      </c>
      <c r="L37" s="185">
        <v>13919.4</v>
      </c>
      <c r="M37" s="185">
        <v>13145.3</v>
      </c>
      <c r="N37" s="185">
        <v>2495.5</v>
      </c>
      <c r="O37" s="185">
        <v>2495.5</v>
      </c>
      <c r="P37" s="185">
        <v>270.10000000000002</v>
      </c>
      <c r="Q37" s="185">
        <v>0</v>
      </c>
      <c r="R37" s="185">
        <v>0</v>
      </c>
      <c r="S37" s="185">
        <v>0</v>
      </c>
      <c r="T37" s="185">
        <v>18745.400000000001</v>
      </c>
      <c r="U37" s="186">
        <v>17468.599999999999</v>
      </c>
      <c r="V37" s="187">
        <f t="shared" si="16"/>
        <v>3140.9</v>
      </c>
      <c r="W37" s="188">
        <f t="shared" si="16"/>
        <v>3140.9</v>
      </c>
      <c r="X37" s="185">
        <v>3140.9</v>
      </c>
      <c r="Y37" s="186">
        <v>3140.9</v>
      </c>
      <c r="Z37" s="183">
        <f t="shared" si="5"/>
        <v>6891.3</v>
      </c>
      <c r="AA37" s="184">
        <f t="shared" si="5"/>
        <v>6868.4</v>
      </c>
      <c r="AB37" s="185">
        <v>2224.3000000000002</v>
      </c>
      <c r="AC37" s="185">
        <v>2201.5</v>
      </c>
      <c r="AD37" s="185">
        <v>4667</v>
      </c>
      <c r="AE37" s="185">
        <v>4666.8999999999996</v>
      </c>
      <c r="AF37" s="185">
        <v>0</v>
      </c>
      <c r="AG37" s="186">
        <v>0</v>
      </c>
      <c r="AH37" s="193">
        <f t="shared" si="6"/>
        <v>78542.3</v>
      </c>
      <c r="AI37" s="195">
        <f t="shared" si="6"/>
        <v>74058.599999999991</v>
      </c>
      <c r="AJ37" s="288">
        <v>0</v>
      </c>
      <c r="AK37" s="185">
        <v>0</v>
      </c>
      <c r="AL37" s="185">
        <v>5191.8999999999996</v>
      </c>
      <c r="AM37" s="185">
        <v>5191.8999999999996</v>
      </c>
      <c r="AN37" s="185">
        <v>163.9</v>
      </c>
      <c r="AO37" s="185">
        <v>13.9</v>
      </c>
      <c r="AP37" s="185">
        <v>0</v>
      </c>
      <c r="AQ37" s="185">
        <v>0</v>
      </c>
      <c r="AR37" s="185">
        <v>34168.1</v>
      </c>
      <c r="AS37" s="185">
        <v>32406.5</v>
      </c>
      <c r="AT37" s="185">
        <v>38666.300000000003</v>
      </c>
      <c r="AU37" s="185">
        <v>36255.1</v>
      </c>
      <c r="AV37" s="185">
        <v>0</v>
      </c>
      <c r="AW37" s="185">
        <v>0</v>
      </c>
      <c r="AX37" s="185">
        <v>352.1</v>
      </c>
      <c r="AY37" s="186">
        <v>191.2</v>
      </c>
      <c r="AZ37" s="183">
        <f t="shared" si="7"/>
        <v>106008.20000000001</v>
      </c>
      <c r="BA37" s="184">
        <f t="shared" si="7"/>
        <v>87540.799999999988</v>
      </c>
      <c r="BB37" s="185">
        <v>640.4</v>
      </c>
      <c r="BC37" s="185">
        <v>636.6</v>
      </c>
      <c r="BD37" s="185">
        <v>63475.5</v>
      </c>
      <c r="BE37" s="185">
        <v>47757.3</v>
      </c>
      <c r="BF37" s="185">
        <v>29248.2</v>
      </c>
      <c r="BG37" s="185">
        <v>26854.5</v>
      </c>
      <c r="BH37" s="185">
        <v>12644.1</v>
      </c>
      <c r="BI37" s="186">
        <v>12292.4</v>
      </c>
      <c r="BJ37" s="183">
        <f t="shared" si="8"/>
        <v>3222.1000000000004</v>
      </c>
      <c r="BK37" s="184">
        <f t="shared" si="8"/>
        <v>3103.9</v>
      </c>
      <c r="BL37" s="185">
        <v>0</v>
      </c>
      <c r="BM37" s="185">
        <v>0</v>
      </c>
      <c r="BN37" s="185">
        <v>667.3</v>
      </c>
      <c r="BO37" s="185">
        <v>664.4</v>
      </c>
      <c r="BP37" s="185">
        <v>2554.8000000000002</v>
      </c>
      <c r="BQ37" s="186">
        <v>2439.5</v>
      </c>
      <c r="BR37" s="183">
        <f t="shared" si="9"/>
        <v>781347.5</v>
      </c>
      <c r="BS37" s="184">
        <f t="shared" si="9"/>
        <v>776790.7</v>
      </c>
      <c r="BT37" s="185">
        <v>203053.2</v>
      </c>
      <c r="BU37" s="185">
        <v>202051</v>
      </c>
      <c r="BV37" s="185">
        <v>499905.3</v>
      </c>
      <c r="BW37" s="185">
        <v>496386.9</v>
      </c>
      <c r="BX37" s="185">
        <v>42811.3</v>
      </c>
      <c r="BY37" s="185">
        <v>42811.199999999997</v>
      </c>
      <c r="BZ37" s="185">
        <v>0</v>
      </c>
      <c r="CA37" s="185">
        <v>0</v>
      </c>
      <c r="CB37" s="185">
        <v>6407</v>
      </c>
      <c r="CC37" s="185">
        <v>6370.9</v>
      </c>
      <c r="CD37" s="185">
        <v>29170.7</v>
      </c>
      <c r="CE37" s="186">
        <v>29170.7</v>
      </c>
      <c r="CF37" s="183">
        <f t="shared" si="10"/>
        <v>157167.20000000001</v>
      </c>
      <c r="CG37" s="184">
        <f t="shared" si="10"/>
        <v>157167.20000000001</v>
      </c>
      <c r="CH37" s="185">
        <v>113466.4</v>
      </c>
      <c r="CI37" s="185">
        <v>113466.4</v>
      </c>
      <c r="CJ37" s="185">
        <v>0</v>
      </c>
      <c r="CK37" s="185">
        <v>0</v>
      </c>
      <c r="CL37" s="185">
        <v>43700.800000000003</v>
      </c>
      <c r="CM37" s="186">
        <v>43700.800000000003</v>
      </c>
      <c r="CN37" s="183">
        <f t="shared" si="11"/>
        <v>55.9</v>
      </c>
      <c r="CO37" s="195">
        <f t="shared" si="11"/>
        <v>55.9</v>
      </c>
      <c r="CP37" s="185">
        <v>0</v>
      </c>
      <c r="CQ37" s="185">
        <v>0</v>
      </c>
      <c r="CR37" s="185">
        <v>0</v>
      </c>
      <c r="CS37" s="185">
        <v>0</v>
      </c>
      <c r="CT37" s="185">
        <v>55.9</v>
      </c>
      <c r="CU37" s="186">
        <v>55.9</v>
      </c>
      <c r="CV37" s="183">
        <f t="shared" si="12"/>
        <v>47473.399999999994</v>
      </c>
      <c r="CW37" s="184">
        <f t="shared" si="12"/>
        <v>44679.299999999996</v>
      </c>
      <c r="CX37" s="185">
        <v>2302.5</v>
      </c>
      <c r="CY37" s="185">
        <v>2290.5</v>
      </c>
      <c r="CZ37" s="185">
        <v>34925.4</v>
      </c>
      <c r="DA37" s="185">
        <v>32255.200000000001</v>
      </c>
      <c r="DB37" s="185">
        <v>9510.7999999999993</v>
      </c>
      <c r="DC37" s="185">
        <v>9481.7000000000007</v>
      </c>
      <c r="DD37" s="185">
        <v>734.7</v>
      </c>
      <c r="DE37" s="186">
        <v>651.9</v>
      </c>
      <c r="DF37" s="183">
        <f t="shared" si="13"/>
        <v>17759.8</v>
      </c>
      <c r="DG37" s="196">
        <f t="shared" si="13"/>
        <v>17384.5</v>
      </c>
      <c r="DH37" s="185">
        <v>13464.8</v>
      </c>
      <c r="DI37" s="185">
        <v>13464.8</v>
      </c>
      <c r="DJ37" s="185">
        <v>4295</v>
      </c>
      <c r="DK37" s="185">
        <v>3919.7</v>
      </c>
      <c r="DL37" s="185">
        <v>0</v>
      </c>
      <c r="DM37" s="185">
        <v>0</v>
      </c>
      <c r="DN37" s="185">
        <v>0</v>
      </c>
      <c r="DO37" s="186">
        <v>0</v>
      </c>
      <c r="DP37" s="183">
        <f t="shared" si="14"/>
        <v>0</v>
      </c>
      <c r="DQ37" s="184">
        <f t="shared" si="14"/>
        <v>0</v>
      </c>
      <c r="DR37" s="185">
        <v>0</v>
      </c>
      <c r="DS37" s="185">
        <v>0</v>
      </c>
      <c r="DT37" s="185">
        <v>0</v>
      </c>
      <c r="DU37" s="185">
        <v>0</v>
      </c>
      <c r="DV37" s="185">
        <v>0</v>
      </c>
      <c r="DW37" s="186">
        <v>0</v>
      </c>
      <c r="DX37" s="275">
        <v>0</v>
      </c>
      <c r="DY37" s="200">
        <v>0</v>
      </c>
      <c r="DZ37" s="275">
        <v>0</v>
      </c>
      <c r="EA37" s="200">
        <v>0</v>
      </c>
      <c r="EB37" s="183">
        <f t="shared" si="15"/>
        <v>1348541.9000000001</v>
      </c>
      <c r="EC37" s="276">
        <f t="shared" si="15"/>
        <v>1310209.0999999999</v>
      </c>
      <c r="ED37" s="201">
        <v>-21599.7</v>
      </c>
      <c r="EE37" s="192">
        <v>1663.4</v>
      </c>
      <c r="EF37" s="201">
        <v>14756.7</v>
      </c>
      <c r="EG37" s="202">
        <v>23720.1</v>
      </c>
      <c r="EH37" s="120"/>
      <c r="EI37" s="100"/>
      <c r="EJ37" s="100"/>
    </row>
    <row r="38" spans="1:140" s="102" customFormat="1" x14ac:dyDescent="0.25">
      <c r="A38" s="108" t="s">
        <v>3</v>
      </c>
      <c r="B38" s="183">
        <f t="shared" si="4"/>
        <v>162014.1</v>
      </c>
      <c r="C38" s="184">
        <f t="shared" si="4"/>
        <v>159028.79999999999</v>
      </c>
      <c r="D38" s="185">
        <v>15049.2</v>
      </c>
      <c r="E38" s="185">
        <v>14979</v>
      </c>
      <c r="F38" s="185">
        <v>5861.1</v>
      </c>
      <c r="G38" s="185">
        <v>5850.3</v>
      </c>
      <c r="H38" s="185">
        <v>59085.5</v>
      </c>
      <c r="I38" s="185">
        <v>56687.1</v>
      </c>
      <c r="J38" s="185">
        <v>8.6</v>
      </c>
      <c r="K38" s="185">
        <v>0</v>
      </c>
      <c r="L38" s="185">
        <v>9821.7000000000007</v>
      </c>
      <c r="M38" s="185">
        <v>9821.7000000000007</v>
      </c>
      <c r="N38" s="185">
        <v>0</v>
      </c>
      <c r="O38" s="185">
        <v>0</v>
      </c>
      <c r="P38" s="185">
        <v>242.1</v>
      </c>
      <c r="Q38" s="185">
        <v>0</v>
      </c>
      <c r="R38" s="185">
        <v>0</v>
      </c>
      <c r="S38" s="185">
        <v>0</v>
      </c>
      <c r="T38" s="185">
        <v>71945.899999999994</v>
      </c>
      <c r="U38" s="186">
        <v>71690.7</v>
      </c>
      <c r="V38" s="187">
        <f t="shared" si="16"/>
        <v>1005.7</v>
      </c>
      <c r="W38" s="188">
        <f t="shared" si="16"/>
        <v>1005.7</v>
      </c>
      <c r="X38" s="185">
        <v>1005.7</v>
      </c>
      <c r="Y38" s="186">
        <v>1005.7</v>
      </c>
      <c r="Z38" s="183">
        <f t="shared" si="5"/>
        <v>6322.1</v>
      </c>
      <c r="AA38" s="184">
        <f t="shared" si="5"/>
        <v>6297</v>
      </c>
      <c r="AB38" s="185">
        <v>0</v>
      </c>
      <c r="AC38" s="185">
        <v>0</v>
      </c>
      <c r="AD38" s="185">
        <v>6283.6</v>
      </c>
      <c r="AE38" s="185">
        <v>6259</v>
      </c>
      <c r="AF38" s="185">
        <v>38.5</v>
      </c>
      <c r="AG38" s="186">
        <v>38</v>
      </c>
      <c r="AH38" s="193">
        <f t="shared" si="6"/>
        <v>51110.7</v>
      </c>
      <c r="AI38" s="195">
        <f t="shared" si="6"/>
        <v>50280.5</v>
      </c>
      <c r="AJ38" s="288">
        <v>0</v>
      </c>
      <c r="AK38" s="185">
        <v>0</v>
      </c>
      <c r="AL38" s="185">
        <v>4530.5</v>
      </c>
      <c r="AM38" s="185">
        <v>4530.5</v>
      </c>
      <c r="AN38" s="185">
        <v>515.4</v>
      </c>
      <c r="AO38" s="185">
        <v>349.9</v>
      </c>
      <c r="AP38" s="185">
        <v>0</v>
      </c>
      <c r="AQ38" s="185">
        <v>0</v>
      </c>
      <c r="AR38" s="185">
        <v>15899</v>
      </c>
      <c r="AS38" s="185">
        <v>15747.6</v>
      </c>
      <c r="AT38" s="185">
        <v>24146.799999999999</v>
      </c>
      <c r="AU38" s="185">
        <v>23905.3</v>
      </c>
      <c r="AV38" s="185">
        <v>0</v>
      </c>
      <c r="AW38" s="185">
        <v>0</v>
      </c>
      <c r="AX38" s="185">
        <v>6019</v>
      </c>
      <c r="AY38" s="186">
        <v>5747.2</v>
      </c>
      <c r="AZ38" s="183">
        <f t="shared" si="7"/>
        <v>99587.4</v>
      </c>
      <c r="BA38" s="184">
        <f t="shared" si="7"/>
        <v>96557.5</v>
      </c>
      <c r="BB38" s="185">
        <v>115.7</v>
      </c>
      <c r="BC38" s="185">
        <v>106.1</v>
      </c>
      <c r="BD38" s="185">
        <v>5428.3</v>
      </c>
      <c r="BE38" s="185">
        <v>4942.8999999999996</v>
      </c>
      <c r="BF38" s="185">
        <v>89028.4</v>
      </c>
      <c r="BG38" s="185">
        <v>86493.5</v>
      </c>
      <c r="BH38" s="185">
        <v>5015</v>
      </c>
      <c r="BI38" s="186">
        <v>5015</v>
      </c>
      <c r="BJ38" s="183">
        <f t="shared" si="8"/>
        <v>7532.5</v>
      </c>
      <c r="BK38" s="184">
        <f t="shared" si="8"/>
        <v>4853.1000000000004</v>
      </c>
      <c r="BL38" s="185">
        <v>0</v>
      </c>
      <c r="BM38" s="185">
        <v>0</v>
      </c>
      <c r="BN38" s="185">
        <v>1459.6</v>
      </c>
      <c r="BO38" s="185">
        <v>1391.6</v>
      </c>
      <c r="BP38" s="185">
        <v>6072.9</v>
      </c>
      <c r="BQ38" s="186">
        <v>3461.5</v>
      </c>
      <c r="BR38" s="183">
        <f t="shared" si="9"/>
        <v>566152.30000000005</v>
      </c>
      <c r="BS38" s="184">
        <f t="shared" si="9"/>
        <v>565587.49999999988</v>
      </c>
      <c r="BT38" s="185">
        <v>120781.3</v>
      </c>
      <c r="BU38" s="185">
        <v>120781.3</v>
      </c>
      <c r="BV38" s="185">
        <v>367281.5</v>
      </c>
      <c r="BW38" s="185">
        <v>367172</v>
      </c>
      <c r="BX38" s="185">
        <v>53968.800000000003</v>
      </c>
      <c r="BY38" s="185">
        <v>53968.800000000003</v>
      </c>
      <c r="BZ38" s="185">
        <v>0</v>
      </c>
      <c r="CA38" s="185">
        <v>0</v>
      </c>
      <c r="CB38" s="185">
        <v>6878.9</v>
      </c>
      <c r="CC38" s="185">
        <v>6550.2</v>
      </c>
      <c r="CD38" s="185">
        <v>17241.8</v>
      </c>
      <c r="CE38" s="186">
        <v>17115.2</v>
      </c>
      <c r="CF38" s="183">
        <f t="shared" si="10"/>
        <v>74968.800000000003</v>
      </c>
      <c r="CG38" s="184">
        <f t="shared" si="10"/>
        <v>74907.8</v>
      </c>
      <c r="CH38" s="185">
        <v>74968.800000000003</v>
      </c>
      <c r="CI38" s="185">
        <v>74907.8</v>
      </c>
      <c r="CJ38" s="185">
        <v>0</v>
      </c>
      <c r="CK38" s="185">
        <v>0</v>
      </c>
      <c r="CL38" s="185">
        <v>0</v>
      </c>
      <c r="CM38" s="186">
        <v>0</v>
      </c>
      <c r="CN38" s="183">
        <f t="shared" si="11"/>
        <v>203.5</v>
      </c>
      <c r="CO38" s="195">
        <f t="shared" si="11"/>
        <v>203.5</v>
      </c>
      <c r="CP38" s="185">
        <v>0</v>
      </c>
      <c r="CQ38" s="185">
        <v>0</v>
      </c>
      <c r="CR38" s="185">
        <v>0</v>
      </c>
      <c r="CS38" s="185">
        <v>0</v>
      </c>
      <c r="CT38" s="185">
        <v>203.5</v>
      </c>
      <c r="CU38" s="186">
        <v>203.5</v>
      </c>
      <c r="CV38" s="183">
        <f t="shared" si="12"/>
        <v>28113.500000000004</v>
      </c>
      <c r="CW38" s="184">
        <f t="shared" si="12"/>
        <v>26268</v>
      </c>
      <c r="CX38" s="185">
        <v>2278.5</v>
      </c>
      <c r="CY38" s="185">
        <v>2278.5</v>
      </c>
      <c r="CZ38" s="185">
        <v>19531.7</v>
      </c>
      <c r="DA38" s="185">
        <v>17937.5</v>
      </c>
      <c r="DB38" s="185">
        <v>5568.6</v>
      </c>
      <c r="DC38" s="185">
        <v>5353.1</v>
      </c>
      <c r="DD38" s="185">
        <v>734.7</v>
      </c>
      <c r="DE38" s="186">
        <v>698.9</v>
      </c>
      <c r="DF38" s="183">
        <f t="shared" si="13"/>
        <v>11927</v>
      </c>
      <c r="DG38" s="196">
        <f t="shared" si="13"/>
        <v>11924.5</v>
      </c>
      <c r="DH38" s="185">
        <v>8927</v>
      </c>
      <c r="DI38" s="185">
        <v>8924.5</v>
      </c>
      <c r="DJ38" s="185">
        <v>3000</v>
      </c>
      <c r="DK38" s="185">
        <v>3000</v>
      </c>
      <c r="DL38" s="185">
        <v>0</v>
      </c>
      <c r="DM38" s="185">
        <v>0</v>
      </c>
      <c r="DN38" s="185">
        <v>0</v>
      </c>
      <c r="DO38" s="186">
        <v>0</v>
      </c>
      <c r="DP38" s="183">
        <f t="shared" si="14"/>
        <v>0</v>
      </c>
      <c r="DQ38" s="184">
        <f t="shared" si="14"/>
        <v>0</v>
      </c>
      <c r="DR38" s="185">
        <v>0</v>
      </c>
      <c r="DS38" s="185">
        <v>0</v>
      </c>
      <c r="DT38" s="185">
        <v>0</v>
      </c>
      <c r="DU38" s="185">
        <v>0</v>
      </c>
      <c r="DV38" s="185">
        <v>0</v>
      </c>
      <c r="DW38" s="186">
        <v>0</v>
      </c>
      <c r="DX38" s="275">
        <v>0.5</v>
      </c>
      <c r="DY38" s="200">
        <v>0.5</v>
      </c>
      <c r="DZ38" s="275">
        <v>0</v>
      </c>
      <c r="EA38" s="200">
        <v>0</v>
      </c>
      <c r="EB38" s="183">
        <f t="shared" si="15"/>
        <v>1008938.1</v>
      </c>
      <c r="EC38" s="276">
        <f t="shared" si="15"/>
        <v>996914.39999999991</v>
      </c>
      <c r="ED38" s="201">
        <v>-12031</v>
      </c>
      <c r="EE38" s="192">
        <v>-6085.6</v>
      </c>
      <c r="EF38" s="201">
        <v>12036.4</v>
      </c>
      <c r="EG38" s="202">
        <v>5950.7</v>
      </c>
      <c r="EH38" s="120"/>
      <c r="EI38" s="100"/>
      <c r="EJ38" s="100"/>
    </row>
    <row r="39" spans="1:140" s="102" customFormat="1" ht="15" hidden="1" customHeight="1" x14ac:dyDescent="0.25">
      <c r="A39" s="108" t="s">
        <v>219</v>
      </c>
      <c r="B39" s="183">
        <f t="shared" si="4"/>
        <v>210921.2</v>
      </c>
      <c r="C39" s="184">
        <f t="shared" si="4"/>
        <v>200178.39999999997</v>
      </c>
      <c r="D39" s="185">
        <v>11914.2</v>
      </c>
      <c r="E39" s="185">
        <v>11719.1</v>
      </c>
      <c r="F39" s="185">
        <v>6462.3</v>
      </c>
      <c r="G39" s="185">
        <v>5998.5</v>
      </c>
      <c r="H39" s="185">
        <v>108115.6</v>
      </c>
      <c r="I39" s="185">
        <v>100440.8</v>
      </c>
      <c r="J39" s="185">
        <v>8.6</v>
      </c>
      <c r="K39" s="185">
        <v>8.6</v>
      </c>
      <c r="L39" s="185">
        <v>19092.7</v>
      </c>
      <c r="M39" s="185">
        <v>19011.3</v>
      </c>
      <c r="N39" s="185">
        <v>606.4</v>
      </c>
      <c r="O39" s="185">
        <v>606.4</v>
      </c>
      <c r="P39" s="185">
        <v>390.9</v>
      </c>
      <c r="Q39" s="185">
        <v>0</v>
      </c>
      <c r="R39" s="185">
        <v>0</v>
      </c>
      <c r="S39" s="185">
        <v>0</v>
      </c>
      <c r="T39" s="185">
        <v>64330.5</v>
      </c>
      <c r="U39" s="186">
        <v>62393.7</v>
      </c>
      <c r="V39" s="187">
        <f t="shared" si="16"/>
        <v>3260.4</v>
      </c>
      <c r="W39" s="188">
        <f t="shared" si="16"/>
        <v>3226.2</v>
      </c>
      <c r="X39" s="185">
        <v>3260.4</v>
      </c>
      <c r="Y39" s="186">
        <v>3226.2</v>
      </c>
      <c r="Z39" s="183">
        <f t="shared" si="5"/>
        <v>9134.5</v>
      </c>
      <c r="AA39" s="184">
        <f t="shared" si="5"/>
        <v>8887.2999999999993</v>
      </c>
      <c r="AB39" s="185">
        <v>499.8</v>
      </c>
      <c r="AC39" s="185">
        <v>485.5</v>
      </c>
      <c r="AD39" s="185">
        <v>8592.5</v>
      </c>
      <c r="AE39" s="185">
        <v>8367.2999999999993</v>
      </c>
      <c r="AF39" s="185">
        <v>42.2</v>
      </c>
      <c r="AG39" s="186">
        <v>34.5</v>
      </c>
      <c r="AH39" s="193">
        <f t="shared" si="6"/>
        <v>143641.79999999999</v>
      </c>
      <c r="AI39" s="195">
        <f t="shared" si="6"/>
        <v>128467.9</v>
      </c>
      <c r="AJ39" s="288">
        <v>0</v>
      </c>
      <c r="AK39" s="185">
        <v>0</v>
      </c>
      <c r="AL39" s="185">
        <v>2364.9</v>
      </c>
      <c r="AM39" s="185">
        <v>2338.1</v>
      </c>
      <c r="AN39" s="185">
        <v>0</v>
      </c>
      <c r="AO39" s="185">
        <v>0</v>
      </c>
      <c r="AP39" s="185">
        <v>1204.5999999999999</v>
      </c>
      <c r="AQ39" s="185">
        <v>965.6</v>
      </c>
      <c r="AR39" s="185">
        <v>45117.5</v>
      </c>
      <c r="AS39" s="185">
        <v>42629.7</v>
      </c>
      <c r="AT39" s="185">
        <v>60162.2</v>
      </c>
      <c r="AU39" s="185">
        <v>47741.9</v>
      </c>
      <c r="AV39" s="185">
        <v>213.7</v>
      </c>
      <c r="AW39" s="185">
        <v>213.7</v>
      </c>
      <c r="AX39" s="185">
        <v>34578.9</v>
      </c>
      <c r="AY39" s="186">
        <v>34578.9</v>
      </c>
      <c r="AZ39" s="183">
        <f t="shared" si="7"/>
        <v>231598.5</v>
      </c>
      <c r="BA39" s="184">
        <f t="shared" si="7"/>
        <v>205252.9</v>
      </c>
      <c r="BB39" s="185">
        <v>22602.3</v>
      </c>
      <c r="BC39" s="185">
        <v>21643.4</v>
      </c>
      <c r="BD39" s="185">
        <v>61123.199999999997</v>
      </c>
      <c r="BE39" s="185">
        <v>45640.1</v>
      </c>
      <c r="BF39" s="185">
        <v>96399.1</v>
      </c>
      <c r="BG39" s="185">
        <v>94904.9</v>
      </c>
      <c r="BH39" s="185">
        <v>51473.9</v>
      </c>
      <c r="BI39" s="186">
        <v>43064.5</v>
      </c>
      <c r="BJ39" s="183">
        <f t="shared" si="8"/>
        <v>5716.7999999999993</v>
      </c>
      <c r="BK39" s="184">
        <f t="shared" si="8"/>
        <v>2396.8000000000002</v>
      </c>
      <c r="BL39" s="185">
        <v>0</v>
      </c>
      <c r="BM39" s="185">
        <v>0</v>
      </c>
      <c r="BN39" s="185">
        <v>1414.6</v>
      </c>
      <c r="BO39" s="185">
        <v>1307.9000000000001</v>
      </c>
      <c r="BP39" s="185">
        <v>4302.2</v>
      </c>
      <c r="BQ39" s="186">
        <v>1088.9000000000001</v>
      </c>
      <c r="BR39" s="183">
        <f t="shared" si="9"/>
        <v>918696.7</v>
      </c>
      <c r="BS39" s="184">
        <f t="shared" si="9"/>
        <v>899638.20000000007</v>
      </c>
      <c r="BT39" s="185">
        <v>300976.90000000002</v>
      </c>
      <c r="BU39" s="185">
        <v>298148.7</v>
      </c>
      <c r="BV39" s="185">
        <v>500993.1</v>
      </c>
      <c r="BW39" s="185">
        <v>486173.3</v>
      </c>
      <c r="BX39" s="185">
        <v>58133.7</v>
      </c>
      <c r="BY39" s="185">
        <v>57962.9</v>
      </c>
      <c r="BZ39" s="185">
        <v>0</v>
      </c>
      <c r="CA39" s="185">
        <v>0</v>
      </c>
      <c r="CB39" s="185">
        <v>12298.5</v>
      </c>
      <c r="CC39" s="185">
        <v>12051.9</v>
      </c>
      <c r="CD39" s="185">
        <v>46294.5</v>
      </c>
      <c r="CE39" s="186">
        <v>45301.4</v>
      </c>
      <c r="CF39" s="183">
        <f t="shared" si="10"/>
        <v>88827</v>
      </c>
      <c r="CG39" s="184">
        <f t="shared" si="10"/>
        <v>75951.899999999994</v>
      </c>
      <c r="CH39" s="185">
        <v>88827</v>
      </c>
      <c r="CI39" s="185">
        <v>75951.899999999994</v>
      </c>
      <c r="CJ39" s="185">
        <v>0</v>
      </c>
      <c r="CK39" s="185">
        <v>0</v>
      </c>
      <c r="CL39" s="185">
        <v>0</v>
      </c>
      <c r="CM39" s="186">
        <v>0</v>
      </c>
      <c r="CN39" s="183">
        <f t="shared" si="11"/>
        <v>64.5</v>
      </c>
      <c r="CO39" s="195">
        <f t="shared" si="11"/>
        <v>41.8</v>
      </c>
      <c r="CP39" s="185">
        <v>0</v>
      </c>
      <c r="CQ39" s="185">
        <v>0</v>
      </c>
      <c r="CR39" s="185">
        <v>0</v>
      </c>
      <c r="CS39" s="185">
        <v>0</v>
      </c>
      <c r="CT39" s="185">
        <v>64.5</v>
      </c>
      <c r="CU39" s="186">
        <v>41.8</v>
      </c>
      <c r="CV39" s="183">
        <f t="shared" si="12"/>
        <v>30870.600000000002</v>
      </c>
      <c r="CW39" s="184">
        <f t="shared" si="12"/>
        <v>25995.1</v>
      </c>
      <c r="CX39" s="185">
        <v>1648.6</v>
      </c>
      <c r="CY39" s="185">
        <v>1646.5</v>
      </c>
      <c r="CZ39" s="185">
        <v>20348.400000000001</v>
      </c>
      <c r="DA39" s="185">
        <v>17881.8</v>
      </c>
      <c r="DB39" s="185">
        <v>6904.2</v>
      </c>
      <c r="DC39" s="185">
        <v>4873.7</v>
      </c>
      <c r="DD39" s="185">
        <v>1969.4</v>
      </c>
      <c r="DE39" s="186">
        <v>1593.1</v>
      </c>
      <c r="DF39" s="183">
        <f t="shared" si="13"/>
        <v>103960.1</v>
      </c>
      <c r="DG39" s="196">
        <f t="shared" si="13"/>
        <v>82173.8</v>
      </c>
      <c r="DH39" s="185">
        <v>45407.8</v>
      </c>
      <c r="DI39" s="185">
        <v>41892.800000000003</v>
      </c>
      <c r="DJ39" s="185">
        <v>58552.3</v>
      </c>
      <c r="DK39" s="185">
        <v>40281</v>
      </c>
      <c r="DL39" s="185">
        <v>0</v>
      </c>
      <c r="DM39" s="185">
        <v>0</v>
      </c>
      <c r="DN39" s="185">
        <v>0</v>
      </c>
      <c r="DO39" s="186">
        <v>0</v>
      </c>
      <c r="DP39" s="183">
        <f t="shared" si="14"/>
        <v>0</v>
      </c>
      <c r="DQ39" s="184">
        <f t="shared" si="14"/>
        <v>0</v>
      </c>
      <c r="DR39" s="185">
        <v>0</v>
      </c>
      <c r="DS39" s="185">
        <v>0</v>
      </c>
      <c r="DT39" s="185">
        <v>0</v>
      </c>
      <c r="DU39" s="185">
        <v>0</v>
      </c>
      <c r="DV39" s="185">
        <v>0</v>
      </c>
      <c r="DW39" s="186">
        <v>0</v>
      </c>
      <c r="DX39" s="275">
        <v>72.5</v>
      </c>
      <c r="DY39" s="200">
        <v>72.5</v>
      </c>
      <c r="DZ39" s="275">
        <v>0</v>
      </c>
      <c r="EA39" s="200">
        <v>0</v>
      </c>
      <c r="EB39" s="183">
        <f t="shared" ref="EB39:EC67" si="17">DZ39+DX39+DP39+DF39+CV39+CN39+CF39+BR39+BJ39+AZ39+AH39+Z39+V39+B39</f>
        <v>1746764.5999999999</v>
      </c>
      <c r="EC39" s="276">
        <f t="shared" si="17"/>
        <v>1632282.7999999998</v>
      </c>
      <c r="ED39" s="201">
        <v>-30765</v>
      </c>
      <c r="EE39" s="192">
        <v>15417.5</v>
      </c>
      <c r="EF39" s="201">
        <v>30965</v>
      </c>
      <c r="EG39" s="202">
        <v>46182.6</v>
      </c>
      <c r="EH39" s="120"/>
      <c r="EI39" s="100"/>
      <c r="EJ39" s="100"/>
    </row>
    <row r="40" spans="1:140" s="102" customFormat="1" hidden="1" x14ac:dyDescent="0.25">
      <c r="A40" s="108" t="s">
        <v>220</v>
      </c>
      <c r="B40" s="183">
        <f t="shared" si="4"/>
        <v>112983.29999999999</v>
      </c>
      <c r="C40" s="184">
        <f t="shared" si="4"/>
        <v>111137.40000000001</v>
      </c>
      <c r="D40" s="185">
        <v>7592.4</v>
      </c>
      <c r="E40" s="185">
        <v>7492.2</v>
      </c>
      <c r="F40" s="185">
        <v>6436.6</v>
      </c>
      <c r="G40" s="185">
        <v>6436.6</v>
      </c>
      <c r="H40" s="185">
        <v>70062.7</v>
      </c>
      <c r="I40" s="185">
        <v>68867.100000000006</v>
      </c>
      <c r="J40" s="185">
        <v>8.6</v>
      </c>
      <c r="K40" s="185">
        <v>0</v>
      </c>
      <c r="L40" s="185">
        <v>8238.5</v>
      </c>
      <c r="M40" s="185">
        <v>8087.4</v>
      </c>
      <c r="N40" s="185">
        <v>509.4</v>
      </c>
      <c r="O40" s="185">
        <v>472.8</v>
      </c>
      <c r="P40" s="185">
        <v>100</v>
      </c>
      <c r="Q40" s="185">
        <v>0</v>
      </c>
      <c r="R40" s="185">
        <v>0</v>
      </c>
      <c r="S40" s="185">
        <v>0</v>
      </c>
      <c r="T40" s="185">
        <v>20035.099999999999</v>
      </c>
      <c r="U40" s="186">
        <v>19781.3</v>
      </c>
      <c r="V40" s="187">
        <f t="shared" si="16"/>
        <v>1799.6</v>
      </c>
      <c r="W40" s="188">
        <f t="shared" si="16"/>
        <v>1799.6</v>
      </c>
      <c r="X40" s="185">
        <v>1799.6</v>
      </c>
      <c r="Y40" s="186">
        <v>1799.6</v>
      </c>
      <c r="Z40" s="183">
        <f t="shared" si="5"/>
        <v>12122.000000000002</v>
      </c>
      <c r="AA40" s="184">
        <f t="shared" si="5"/>
        <v>11861.800000000001</v>
      </c>
      <c r="AB40" s="185">
        <v>4290.3</v>
      </c>
      <c r="AC40" s="185">
        <v>4052.1</v>
      </c>
      <c r="AD40" s="185">
        <v>7495.6</v>
      </c>
      <c r="AE40" s="185">
        <v>7495.6</v>
      </c>
      <c r="AF40" s="185">
        <v>336.1</v>
      </c>
      <c r="AG40" s="186">
        <v>314.10000000000002</v>
      </c>
      <c r="AH40" s="193">
        <f t="shared" si="6"/>
        <v>28192.5</v>
      </c>
      <c r="AI40" s="195">
        <f t="shared" si="6"/>
        <v>27498.7</v>
      </c>
      <c r="AJ40" s="288">
        <v>0</v>
      </c>
      <c r="AK40" s="185">
        <v>0</v>
      </c>
      <c r="AL40" s="185">
        <v>1486.4</v>
      </c>
      <c r="AM40" s="185">
        <v>1486.4</v>
      </c>
      <c r="AN40" s="185">
        <v>0</v>
      </c>
      <c r="AO40" s="185">
        <v>0</v>
      </c>
      <c r="AP40" s="185">
        <v>0</v>
      </c>
      <c r="AQ40" s="185">
        <v>0</v>
      </c>
      <c r="AR40" s="185">
        <v>2670.8</v>
      </c>
      <c r="AS40" s="185">
        <v>2391.1999999999998</v>
      </c>
      <c r="AT40" s="185">
        <v>15970</v>
      </c>
      <c r="AU40" s="185">
        <v>15867.9</v>
      </c>
      <c r="AV40" s="185">
        <v>0</v>
      </c>
      <c r="AW40" s="185">
        <v>0</v>
      </c>
      <c r="AX40" s="185">
        <v>8065.3</v>
      </c>
      <c r="AY40" s="186">
        <v>7753.2</v>
      </c>
      <c r="AZ40" s="183">
        <f t="shared" si="7"/>
        <v>150589.09999999998</v>
      </c>
      <c r="BA40" s="184">
        <f t="shared" si="7"/>
        <v>139372.9</v>
      </c>
      <c r="BB40" s="185">
        <v>44251.8</v>
      </c>
      <c r="BC40" s="185">
        <v>44113.4</v>
      </c>
      <c r="BD40" s="185">
        <v>75840.5</v>
      </c>
      <c r="BE40" s="185">
        <v>65007.4</v>
      </c>
      <c r="BF40" s="185">
        <v>23479</v>
      </c>
      <c r="BG40" s="185">
        <v>23284.3</v>
      </c>
      <c r="BH40" s="185">
        <v>7017.8</v>
      </c>
      <c r="BI40" s="186">
        <v>6967.8</v>
      </c>
      <c r="BJ40" s="183">
        <f t="shared" si="8"/>
        <v>1271</v>
      </c>
      <c r="BK40" s="184">
        <f t="shared" si="8"/>
        <v>332.4</v>
      </c>
      <c r="BL40" s="185">
        <v>0</v>
      </c>
      <c r="BM40" s="185">
        <v>0</v>
      </c>
      <c r="BN40" s="185">
        <v>1271</v>
      </c>
      <c r="BO40" s="185">
        <v>332.4</v>
      </c>
      <c r="BP40" s="185">
        <v>0</v>
      </c>
      <c r="BQ40" s="186">
        <v>0</v>
      </c>
      <c r="BR40" s="183">
        <f t="shared" si="9"/>
        <v>411808.8</v>
      </c>
      <c r="BS40" s="184">
        <f t="shared" si="9"/>
        <v>401261.2</v>
      </c>
      <c r="BT40" s="185">
        <v>92216.4</v>
      </c>
      <c r="BU40" s="185">
        <v>92154.7</v>
      </c>
      <c r="BV40" s="185">
        <v>256371.9</v>
      </c>
      <c r="BW40" s="185">
        <v>247109.3</v>
      </c>
      <c r="BX40" s="185">
        <v>25391.3</v>
      </c>
      <c r="BY40" s="185">
        <v>25081.7</v>
      </c>
      <c r="BZ40" s="185">
        <v>0</v>
      </c>
      <c r="CA40" s="185">
        <v>0</v>
      </c>
      <c r="CB40" s="185">
        <v>14572.7</v>
      </c>
      <c r="CC40" s="185">
        <v>14042.5</v>
      </c>
      <c r="CD40" s="185">
        <v>23256.5</v>
      </c>
      <c r="CE40" s="186">
        <v>22873</v>
      </c>
      <c r="CF40" s="183">
        <f t="shared" si="10"/>
        <v>66769.5</v>
      </c>
      <c r="CG40" s="184">
        <f t="shared" si="10"/>
        <v>65421.200000000004</v>
      </c>
      <c r="CH40" s="185">
        <v>48130.400000000001</v>
      </c>
      <c r="CI40" s="185">
        <v>47226.8</v>
      </c>
      <c r="CJ40" s="185">
        <v>0</v>
      </c>
      <c r="CK40" s="185">
        <v>0</v>
      </c>
      <c r="CL40" s="185">
        <v>18639.099999999999</v>
      </c>
      <c r="CM40" s="186">
        <v>18194.400000000001</v>
      </c>
      <c r="CN40" s="183">
        <f t="shared" si="11"/>
        <v>161.5</v>
      </c>
      <c r="CO40" s="195">
        <f t="shared" si="11"/>
        <v>161.5</v>
      </c>
      <c r="CP40" s="185">
        <v>0</v>
      </c>
      <c r="CQ40" s="185">
        <v>0</v>
      </c>
      <c r="CR40" s="185">
        <v>0</v>
      </c>
      <c r="CS40" s="185">
        <v>0</v>
      </c>
      <c r="CT40" s="185">
        <v>161.5</v>
      </c>
      <c r="CU40" s="186">
        <v>161.5</v>
      </c>
      <c r="CV40" s="183">
        <f t="shared" si="12"/>
        <v>31124.5</v>
      </c>
      <c r="CW40" s="184">
        <f t="shared" si="12"/>
        <v>29738.799999999999</v>
      </c>
      <c r="CX40" s="185">
        <v>2414.9</v>
      </c>
      <c r="CY40" s="185">
        <v>2384.5</v>
      </c>
      <c r="CZ40" s="185">
        <v>22601.1</v>
      </c>
      <c r="DA40" s="185">
        <v>21488.6</v>
      </c>
      <c r="DB40" s="185">
        <v>5006.5</v>
      </c>
      <c r="DC40" s="185">
        <v>5006.3999999999996</v>
      </c>
      <c r="DD40" s="185">
        <v>1102</v>
      </c>
      <c r="DE40" s="186">
        <v>859.3</v>
      </c>
      <c r="DF40" s="183">
        <f t="shared" si="13"/>
        <v>9600.7999999999993</v>
      </c>
      <c r="DG40" s="196">
        <f t="shared" si="13"/>
        <v>9594.4</v>
      </c>
      <c r="DH40" s="185">
        <v>0</v>
      </c>
      <c r="DI40" s="185">
        <v>0</v>
      </c>
      <c r="DJ40" s="185">
        <v>9600.7999999999993</v>
      </c>
      <c r="DK40" s="185">
        <v>9594.4</v>
      </c>
      <c r="DL40" s="185">
        <v>0</v>
      </c>
      <c r="DM40" s="185">
        <v>0</v>
      </c>
      <c r="DN40" s="185">
        <v>0</v>
      </c>
      <c r="DO40" s="186">
        <v>0</v>
      </c>
      <c r="DP40" s="183">
        <f t="shared" si="14"/>
        <v>0</v>
      </c>
      <c r="DQ40" s="184">
        <f t="shared" si="14"/>
        <v>0</v>
      </c>
      <c r="DR40" s="185">
        <v>0</v>
      </c>
      <c r="DS40" s="185">
        <v>0</v>
      </c>
      <c r="DT40" s="185">
        <v>0</v>
      </c>
      <c r="DU40" s="185">
        <v>0</v>
      </c>
      <c r="DV40" s="185">
        <v>0</v>
      </c>
      <c r="DW40" s="186">
        <v>0</v>
      </c>
      <c r="DX40" s="275">
        <v>1070.5</v>
      </c>
      <c r="DY40" s="200">
        <v>1070.5</v>
      </c>
      <c r="DZ40" s="275">
        <v>0</v>
      </c>
      <c r="EA40" s="200">
        <v>0</v>
      </c>
      <c r="EB40" s="183">
        <f t="shared" si="17"/>
        <v>827493.09999999986</v>
      </c>
      <c r="EC40" s="276">
        <f t="shared" si="17"/>
        <v>799250.4</v>
      </c>
      <c r="ED40" s="201">
        <v>11650.1</v>
      </c>
      <c r="EE40" s="192">
        <v>16151</v>
      </c>
      <c r="EF40" s="201">
        <v>3950.9</v>
      </c>
      <c r="EG40" s="202">
        <v>5101.8999999999996</v>
      </c>
      <c r="EH40" s="120"/>
      <c r="EI40" s="100"/>
      <c r="EJ40" s="100"/>
    </row>
    <row r="41" spans="1:140" s="102" customFormat="1" x14ac:dyDescent="0.25">
      <c r="A41" s="108" t="s">
        <v>4</v>
      </c>
      <c r="B41" s="183">
        <f t="shared" si="4"/>
        <v>149560.09999999998</v>
      </c>
      <c r="C41" s="184">
        <f t="shared" si="4"/>
        <v>137131.79999999999</v>
      </c>
      <c r="D41" s="185">
        <v>10193.299999999999</v>
      </c>
      <c r="E41" s="185">
        <v>10152.5</v>
      </c>
      <c r="F41" s="185">
        <v>3900.1</v>
      </c>
      <c r="G41" s="185">
        <v>3881.8</v>
      </c>
      <c r="H41" s="185">
        <v>75260.100000000006</v>
      </c>
      <c r="I41" s="185">
        <v>72386.600000000006</v>
      </c>
      <c r="J41" s="185">
        <v>4.7</v>
      </c>
      <c r="K41" s="185">
        <v>4.7</v>
      </c>
      <c r="L41" s="185">
        <v>9983.7000000000007</v>
      </c>
      <c r="M41" s="185">
        <v>9613.9</v>
      </c>
      <c r="N41" s="185">
        <v>215.2</v>
      </c>
      <c r="O41" s="185">
        <v>215.2</v>
      </c>
      <c r="P41" s="185">
        <v>61</v>
      </c>
      <c r="Q41" s="185">
        <v>0</v>
      </c>
      <c r="R41" s="185">
        <v>0</v>
      </c>
      <c r="S41" s="185">
        <v>0</v>
      </c>
      <c r="T41" s="185">
        <v>49942</v>
      </c>
      <c r="U41" s="186">
        <v>40877.1</v>
      </c>
      <c r="V41" s="187">
        <f t="shared" si="16"/>
        <v>1303.3</v>
      </c>
      <c r="W41" s="188">
        <f t="shared" si="16"/>
        <v>1303.3</v>
      </c>
      <c r="X41" s="185">
        <v>1303.3</v>
      </c>
      <c r="Y41" s="186">
        <v>1303.3</v>
      </c>
      <c r="Z41" s="183">
        <f t="shared" si="5"/>
        <v>6236.4</v>
      </c>
      <c r="AA41" s="184">
        <f t="shared" si="5"/>
        <v>6013.3</v>
      </c>
      <c r="AB41" s="185">
        <v>3105.1</v>
      </c>
      <c r="AC41" s="185">
        <v>3064</v>
      </c>
      <c r="AD41" s="185">
        <v>3131.3</v>
      </c>
      <c r="AE41" s="185">
        <v>2949.3</v>
      </c>
      <c r="AF41" s="185">
        <v>0</v>
      </c>
      <c r="AG41" s="186">
        <v>0</v>
      </c>
      <c r="AH41" s="193">
        <f t="shared" si="6"/>
        <v>46074.9</v>
      </c>
      <c r="AI41" s="195">
        <f t="shared" si="6"/>
        <v>42790.1</v>
      </c>
      <c r="AJ41" s="288">
        <v>0</v>
      </c>
      <c r="AK41" s="185">
        <v>0</v>
      </c>
      <c r="AL41" s="185">
        <v>4443.7</v>
      </c>
      <c r="AM41" s="185">
        <v>4443.7</v>
      </c>
      <c r="AN41" s="185">
        <v>2850</v>
      </c>
      <c r="AO41" s="185">
        <v>2850</v>
      </c>
      <c r="AP41" s="185">
        <v>0</v>
      </c>
      <c r="AQ41" s="185">
        <v>0</v>
      </c>
      <c r="AR41" s="185">
        <v>13672</v>
      </c>
      <c r="AS41" s="185">
        <v>13654.4</v>
      </c>
      <c r="AT41" s="185">
        <v>20236.400000000001</v>
      </c>
      <c r="AU41" s="185">
        <v>17111.2</v>
      </c>
      <c r="AV41" s="185">
        <v>213.7</v>
      </c>
      <c r="AW41" s="185">
        <v>213.7</v>
      </c>
      <c r="AX41" s="185">
        <v>4659.1000000000004</v>
      </c>
      <c r="AY41" s="186">
        <v>4517.1000000000004</v>
      </c>
      <c r="AZ41" s="183">
        <f t="shared" si="7"/>
        <v>72363.599999999991</v>
      </c>
      <c r="BA41" s="184">
        <f t="shared" si="7"/>
        <v>58458.8</v>
      </c>
      <c r="BB41" s="185">
        <v>7241.1</v>
      </c>
      <c r="BC41" s="185">
        <v>989.4</v>
      </c>
      <c r="BD41" s="185">
        <v>21172.9</v>
      </c>
      <c r="BE41" s="185">
        <v>18674.2</v>
      </c>
      <c r="BF41" s="185">
        <v>28016.7</v>
      </c>
      <c r="BG41" s="185">
        <v>25764.2</v>
      </c>
      <c r="BH41" s="185">
        <v>15932.9</v>
      </c>
      <c r="BI41" s="186">
        <v>13031</v>
      </c>
      <c r="BJ41" s="183">
        <f t="shared" si="8"/>
        <v>6985.2</v>
      </c>
      <c r="BK41" s="184">
        <f t="shared" si="8"/>
        <v>4113.1000000000004</v>
      </c>
      <c r="BL41" s="185">
        <v>0</v>
      </c>
      <c r="BM41" s="185">
        <v>0</v>
      </c>
      <c r="BN41" s="185">
        <v>916.5</v>
      </c>
      <c r="BO41" s="185">
        <v>916.3</v>
      </c>
      <c r="BP41" s="185">
        <v>6068.7</v>
      </c>
      <c r="BQ41" s="186">
        <v>3196.8</v>
      </c>
      <c r="BR41" s="183">
        <f t="shared" si="9"/>
        <v>500212.4</v>
      </c>
      <c r="BS41" s="184">
        <f t="shared" si="9"/>
        <v>495325.5</v>
      </c>
      <c r="BT41" s="185">
        <v>97852.7</v>
      </c>
      <c r="BU41" s="185">
        <v>96002.5</v>
      </c>
      <c r="BV41" s="185">
        <v>317466.8</v>
      </c>
      <c r="BW41" s="185">
        <v>315222.8</v>
      </c>
      <c r="BX41" s="185">
        <v>37172.5</v>
      </c>
      <c r="BY41" s="185">
        <v>36784</v>
      </c>
      <c r="BZ41" s="185">
        <v>0</v>
      </c>
      <c r="CA41" s="185">
        <v>0</v>
      </c>
      <c r="CB41" s="185">
        <v>17261.7</v>
      </c>
      <c r="CC41" s="185">
        <v>17078.2</v>
      </c>
      <c r="CD41" s="185">
        <v>30458.7</v>
      </c>
      <c r="CE41" s="186">
        <v>30238</v>
      </c>
      <c r="CF41" s="183">
        <f t="shared" si="10"/>
        <v>83142.2</v>
      </c>
      <c r="CG41" s="184">
        <f t="shared" si="10"/>
        <v>83135.7</v>
      </c>
      <c r="CH41" s="185">
        <v>58196.6</v>
      </c>
      <c r="CI41" s="185">
        <v>58196.6</v>
      </c>
      <c r="CJ41" s="185">
        <v>0</v>
      </c>
      <c r="CK41" s="185">
        <v>0</v>
      </c>
      <c r="CL41" s="185">
        <v>24945.599999999999</v>
      </c>
      <c r="CM41" s="186">
        <v>24939.1</v>
      </c>
      <c r="CN41" s="183">
        <f t="shared" si="11"/>
        <v>90.4</v>
      </c>
      <c r="CO41" s="195">
        <f t="shared" si="11"/>
        <v>90.4</v>
      </c>
      <c r="CP41" s="185">
        <v>0</v>
      </c>
      <c r="CQ41" s="185">
        <v>0</v>
      </c>
      <c r="CR41" s="185">
        <v>0</v>
      </c>
      <c r="CS41" s="185">
        <v>0</v>
      </c>
      <c r="CT41" s="185">
        <v>90.4</v>
      </c>
      <c r="CU41" s="186">
        <v>90.4</v>
      </c>
      <c r="CV41" s="183">
        <f t="shared" si="12"/>
        <v>35248.799999999996</v>
      </c>
      <c r="CW41" s="184">
        <f t="shared" si="12"/>
        <v>33288.1</v>
      </c>
      <c r="CX41" s="185">
        <v>2785.3</v>
      </c>
      <c r="CY41" s="185">
        <v>2784</v>
      </c>
      <c r="CZ41" s="185">
        <v>23645.5</v>
      </c>
      <c r="DA41" s="185">
        <v>21953.3</v>
      </c>
      <c r="DB41" s="185">
        <v>8083.3</v>
      </c>
      <c r="DC41" s="185">
        <v>7818.2</v>
      </c>
      <c r="DD41" s="185">
        <v>734.7</v>
      </c>
      <c r="DE41" s="186">
        <v>732.6</v>
      </c>
      <c r="DF41" s="183">
        <f t="shared" si="13"/>
        <v>13846.7</v>
      </c>
      <c r="DG41" s="196">
        <f t="shared" si="13"/>
        <v>7791.7</v>
      </c>
      <c r="DH41" s="185">
        <v>6589.7</v>
      </c>
      <c r="DI41" s="185">
        <v>6589.7</v>
      </c>
      <c r="DJ41" s="185">
        <v>7257</v>
      </c>
      <c r="DK41" s="185">
        <v>1202</v>
      </c>
      <c r="DL41" s="185">
        <v>0</v>
      </c>
      <c r="DM41" s="185">
        <v>0</v>
      </c>
      <c r="DN41" s="185">
        <v>0</v>
      </c>
      <c r="DO41" s="186">
        <v>0</v>
      </c>
      <c r="DP41" s="183">
        <f t="shared" si="14"/>
        <v>0</v>
      </c>
      <c r="DQ41" s="184">
        <f t="shared" si="14"/>
        <v>0</v>
      </c>
      <c r="DR41" s="185">
        <v>0</v>
      </c>
      <c r="DS41" s="185">
        <v>0</v>
      </c>
      <c r="DT41" s="185">
        <v>0</v>
      </c>
      <c r="DU41" s="185">
        <v>0</v>
      </c>
      <c r="DV41" s="185">
        <v>0</v>
      </c>
      <c r="DW41" s="186">
        <v>0</v>
      </c>
      <c r="DX41" s="275">
        <v>0</v>
      </c>
      <c r="DY41" s="200">
        <v>0</v>
      </c>
      <c r="DZ41" s="275">
        <v>0</v>
      </c>
      <c r="EA41" s="200">
        <v>0</v>
      </c>
      <c r="EB41" s="183">
        <f t="shared" si="17"/>
        <v>915064</v>
      </c>
      <c r="EC41" s="276">
        <f t="shared" si="17"/>
        <v>869441.8</v>
      </c>
      <c r="ED41" s="201">
        <v>-17704.3</v>
      </c>
      <c r="EE41" s="192">
        <v>4864.2</v>
      </c>
      <c r="EF41" s="201">
        <v>17704.3</v>
      </c>
      <c r="EG41" s="202">
        <v>22568.400000000001</v>
      </c>
      <c r="EH41" s="120"/>
      <c r="EI41" s="100"/>
      <c r="EJ41" s="100"/>
    </row>
    <row r="42" spans="1:140" s="102" customFormat="1" x14ac:dyDescent="0.25">
      <c r="A42" s="108" t="s">
        <v>5</v>
      </c>
      <c r="B42" s="183">
        <f t="shared" si="4"/>
        <v>239461.09999999998</v>
      </c>
      <c r="C42" s="184">
        <f t="shared" si="4"/>
        <v>225865.69999999998</v>
      </c>
      <c r="D42" s="185">
        <v>23049.7</v>
      </c>
      <c r="E42" s="185">
        <v>22955.3</v>
      </c>
      <c r="F42" s="185">
        <v>9176.7000000000007</v>
      </c>
      <c r="G42" s="185">
        <v>8964.2000000000007</v>
      </c>
      <c r="H42" s="185">
        <v>120129.9</v>
      </c>
      <c r="I42" s="185">
        <v>117338.6</v>
      </c>
      <c r="J42" s="185">
        <v>12.9</v>
      </c>
      <c r="K42" s="185">
        <v>12.9</v>
      </c>
      <c r="L42" s="185">
        <v>13827.1</v>
      </c>
      <c r="M42" s="185">
        <v>13757.3</v>
      </c>
      <c r="N42" s="185">
        <v>0</v>
      </c>
      <c r="O42" s="185">
        <v>0</v>
      </c>
      <c r="P42" s="185">
        <v>1481.8</v>
      </c>
      <c r="Q42" s="185">
        <v>0</v>
      </c>
      <c r="R42" s="185">
        <v>0</v>
      </c>
      <c r="S42" s="185">
        <v>0</v>
      </c>
      <c r="T42" s="185">
        <v>71783</v>
      </c>
      <c r="U42" s="186">
        <v>62837.4</v>
      </c>
      <c r="V42" s="187">
        <f t="shared" si="16"/>
        <v>3850.9</v>
      </c>
      <c r="W42" s="188">
        <f t="shared" si="16"/>
        <v>3840.8</v>
      </c>
      <c r="X42" s="185">
        <v>3850.9</v>
      </c>
      <c r="Y42" s="186">
        <v>3840.8</v>
      </c>
      <c r="Z42" s="183">
        <f t="shared" si="5"/>
        <v>16212.1</v>
      </c>
      <c r="AA42" s="184">
        <f t="shared" si="5"/>
        <v>15120.6</v>
      </c>
      <c r="AB42" s="185">
        <v>4259</v>
      </c>
      <c r="AC42" s="185">
        <v>4253.6000000000004</v>
      </c>
      <c r="AD42" s="185">
        <v>11675.9</v>
      </c>
      <c r="AE42" s="185">
        <v>10612</v>
      </c>
      <c r="AF42" s="185">
        <v>277.2</v>
      </c>
      <c r="AG42" s="186">
        <v>255</v>
      </c>
      <c r="AH42" s="193">
        <f t="shared" si="6"/>
        <v>110591.4</v>
      </c>
      <c r="AI42" s="195">
        <f t="shared" si="6"/>
        <v>106374.7</v>
      </c>
      <c r="AJ42" s="288">
        <v>0</v>
      </c>
      <c r="AK42" s="185">
        <v>0</v>
      </c>
      <c r="AL42" s="185">
        <v>4963.3</v>
      </c>
      <c r="AM42" s="185">
        <v>4963.3</v>
      </c>
      <c r="AN42" s="185">
        <v>3116.4</v>
      </c>
      <c r="AO42" s="185">
        <v>2938.7</v>
      </c>
      <c r="AP42" s="185">
        <v>0</v>
      </c>
      <c r="AQ42" s="185">
        <v>0</v>
      </c>
      <c r="AR42" s="185">
        <v>14624.2</v>
      </c>
      <c r="AS42" s="185">
        <v>14202.5</v>
      </c>
      <c r="AT42" s="185">
        <v>73500.5</v>
      </c>
      <c r="AU42" s="185">
        <v>70012.899999999994</v>
      </c>
      <c r="AV42" s="185">
        <v>0</v>
      </c>
      <c r="AW42" s="185">
        <v>0</v>
      </c>
      <c r="AX42" s="185">
        <v>14387</v>
      </c>
      <c r="AY42" s="186">
        <v>14257.3</v>
      </c>
      <c r="AZ42" s="183">
        <f t="shared" si="7"/>
        <v>154187.1</v>
      </c>
      <c r="BA42" s="184">
        <f t="shared" si="7"/>
        <v>140708.1</v>
      </c>
      <c r="BB42" s="185">
        <v>1492.4</v>
      </c>
      <c r="BC42" s="185">
        <v>1447.5</v>
      </c>
      <c r="BD42" s="185">
        <v>107660</v>
      </c>
      <c r="BE42" s="185">
        <v>105460.9</v>
      </c>
      <c r="BF42" s="185">
        <v>33894.5</v>
      </c>
      <c r="BG42" s="185">
        <v>32396.6</v>
      </c>
      <c r="BH42" s="185">
        <v>11140.2</v>
      </c>
      <c r="BI42" s="186">
        <v>1403.1</v>
      </c>
      <c r="BJ42" s="183">
        <f t="shared" si="8"/>
        <v>15496.1</v>
      </c>
      <c r="BK42" s="184">
        <f t="shared" si="8"/>
        <v>12150.900000000001</v>
      </c>
      <c r="BL42" s="185">
        <v>0</v>
      </c>
      <c r="BM42" s="185">
        <v>0</v>
      </c>
      <c r="BN42" s="185">
        <v>1273</v>
      </c>
      <c r="BO42" s="185">
        <v>1272.2</v>
      </c>
      <c r="BP42" s="185">
        <v>14223.1</v>
      </c>
      <c r="BQ42" s="186">
        <v>10878.7</v>
      </c>
      <c r="BR42" s="183">
        <f t="shared" si="9"/>
        <v>1307390.9999999998</v>
      </c>
      <c r="BS42" s="184">
        <f t="shared" si="9"/>
        <v>1303997.2000000002</v>
      </c>
      <c r="BT42" s="185">
        <v>400506.2</v>
      </c>
      <c r="BU42" s="185">
        <v>399157</v>
      </c>
      <c r="BV42" s="185">
        <v>792119.5</v>
      </c>
      <c r="BW42" s="185">
        <v>790550.6</v>
      </c>
      <c r="BX42" s="185">
        <v>77527</v>
      </c>
      <c r="BY42" s="185">
        <v>77495.199999999997</v>
      </c>
      <c r="BZ42" s="185">
        <v>0</v>
      </c>
      <c r="CA42" s="185">
        <v>0</v>
      </c>
      <c r="CB42" s="185">
        <v>10330.4</v>
      </c>
      <c r="CC42" s="185">
        <v>10168.299999999999</v>
      </c>
      <c r="CD42" s="185">
        <v>26907.9</v>
      </c>
      <c r="CE42" s="186">
        <v>26626.1</v>
      </c>
      <c r="CF42" s="183">
        <f t="shared" si="10"/>
        <v>203894.19999999998</v>
      </c>
      <c r="CG42" s="184">
        <f t="shared" si="10"/>
        <v>203142.40000000002</v>
      </c>
      <c r="CH42" s="185">
        <v>157635.79999999999</v>
      </c>
      <c r="CI42" s="185">
        <v>157099.70000000001</v>
      </c>
      <c r="CJ42" s="185">
        <v>0</v>
      </c>
      <c r="CK42" s="185">
        <v>0</v>
      </c>
      <c r="CL42" s="185">
        <v>46258.400000000001</v>
      </c>
      <c r="CM42" s="186">
        <v>46042.7</v>
      </c>
      <c r="CN42" s="183">
        <f t="shared" si="11"/>
        <v>310.10000000000002</v>
      </c>
      <c r="CO42" s="195">
        <f t="shared" si="11"/>
        <v>309.60000000000002</v>
      </c>
      <c r="CP42" s="185">
        <v>0</v>
      </c>
      <c r="CQ42" s="185">
        <v>0</v>
      </c>
      <c r="CR42" s="185">
        <v>0</v>
      </c>
      <c r="CS42" s="185">
        <v>0</v>
      </c>
      <c r="CT42" s="185">
        <v>310.10000000000002</v>
      </c>
      <c r="CU42" s="186">
        <v>309.60000000000002</v>
      </c>
      <c r="CV42" s="183">
        <f t="shared" si="12"/>
        <v>86636.400000000009</v>
      </c>
      <c r="CW42" s="184">
        <f t="shared" si="12"/>
        <v>75192.600000000006</v>
      </c>
      <c r="CX42" s="185">
        <v>3045.8</v>
      </c>
      <c r="CY42" s="185">
        <v>2982.8</v>
      </c>
      <c r="CZ42" s="185">
        <v>64148.3</v>
      </c>
      <c r="DA42" s="185">
        <v>58041.3</v>
      </c>
      <c r="DB42" s="185">
        <v>18687.7</v>
      </c>
      <c r="DC42" s="185">
        <v>13413.9</v>
      </c>
      <c r="DD42" s="185">
        <v>754.6</v>
      </c>
      <c r="DE42" s="186">
        <v>754.6</v>
      </c>
      <c r="DF42" s="183">
        <f t="shared" si="13"/>
        <v>38800.799999999996</v>
      </c>
      <c r="DG42" s="196">
        <f t="shared" si="13"/>
        <v>38681.200000000004</v>
      </c>
      <c r="DH42" s="185">
        <v>0</v>
      </c>
      <c r="DI42" s="185">
        <v>0</v>
      </c>
      <c r="DJ42" s="185">
        <v>35720.1</v>
      </c>
      <c r="DK42" s="185">
        <v>35719.4</v>
      </c>
      <c r="DL42" s="185">
        <v>0</v>
      </c>
      <c r="DM42" s="185">
        <v>0</v>
      </c>
      <c r="DN42" s="185">
        <v>3080.7</v>
      </c>
      <c r="DO42" s="186">
        <v>2961.8</v>
      </c>
      <c r="DP42" s="183">
        <f t="shared" si="14"/>
        <v>0</v>
      </c>
      <c r="DQ42" s="184">
        <f t="shared" si="14"/>
        <v>0</v>
      </c>
      <c r="DR42" s="185">
        <v>0</v>
      </c>
      <c r="DS42" s="185">
        <v>0</v>
      </c>
      <c r="DT42" s="185">
        <v>0</v>
      </c>
      <c r="DU42" s="185">
        <v>0</v>
      </c>
      <c r="DV42" s="185">
        <v>0</v>
      </c>
      <c r="DW42" s="186">
        <v>0</v>
      </c>
      <c r="DX42" s="275">
        <v>3.4</v>
      </c>
      <c r="DY42" s="200">
        <v>3.4</v>
      </c>
      <c r="DZ42" s="275">
        <v>0</v>
      </c>
      <c r="EA42" s="200">
        <v>0</v>
      </c>
      <c r="EB42" s="183">
        <f t="shared" si="17"/>
        <v>2176834.6</v>
      </c>
      <c r="EC42" s="276">
        <f t="shared" si="17"/>
        <v>2125387.2000000007</v>
      </c>
      <c r="ED42" s="201">
        <v>-23619</v>
      </c>
      <c r="EE42" s="192">
        <v>8713.9</v>
      </c>
      <c r="EF42" s="201">
        <v>25322.2</v>
      </c>
      <c r="EG42" s="202">
        <v>31375.599999999999</v>
      </c>
      <c r="EH42" s="120"/>
      <c r="EI42" s="100"/>
      <c r="EJ42" s="100"/>
    </row>
    <row r="43" spans="1:140" s="102" customFormat="1" hidden="1" x14ac:dyDescent="0.25">
      <c r="A43" s="108" t="s">
        <v>221</v>
      </c>
      <c r="B43" s="183">
        <f t="shared" si="4"/>
        <v>117724.80000000002</v>
      </c>
      <c r="C43" s="184">
        <f t="shared" si="4"/>
        <v>116970.99999999999</v>
      </c>
      <c r="D43" s="185">
        <v>12055.8</v>
      </c>
      <c r="E43" s="185">
        <v>12045.7</v>
      </c>
      <c r="F43" s="185">
        <v>3969.7</v>
      </c>
      <c r="G43" s="185">
        <v>3969.7</v>
      </c>
      <c r="H43" s="185">
        <v>70635.600000000006</v>
      </c>
      <c r="I43" s="185">
        <v>69933.5</v>
      </c>
      <c r="J43" s="185">
        <v>12.7</v>
      </c>
      <c r="K43" s="185">
        <v>12.7</v>
      </c>
      <c r="L43" s="185">
        <v>12636.1</v>
      </c>
      <c r="M43" s="185">
        <v>12635.9</v>
      </c>
      <c r="N43" s="185">
        <v>3675.6</v>
      </c>
      <c r="O43" s="185">
        <v>3675.6</v>
      </c>
      <c r="P43" s="185">
        <v>1</v>
      </c>
      <c r="Q43" s="185">
        <v>0</v>
      </c>
      <c r="R43" s="185">
        <v>0</v>
      </c>
      <c r="S43" s="185">
        <v>0</v>
      </c>
      <c r="T43" s="185">
        <v>14738.3</v>
      </c>
      <c r="U43" s="186">
        <v>14697.9</v>
      </c>
      <c r="V43" s="187">
        <f t="shared" si="16"/>
        <v>1900.7</v>
      </c>
      <c r="W43" s="188">
        <f t="shared" si="16"/>
        <v>1900.7</v>
      </c>
      <c r="X43" s="185">
        <v>1900.7</v>
      </c>
      <c r="Y43" s="186">
        <v>1900.7</v>
      </c>
      <c r="Z43" s="183">
        <f t="shared" si="5"/>
        <v>7017</v>
      </c>
      <c r="AA43" s="184">
        <f t="shared" si="5"/>
        <v>7006.6</v>
      </c>
      <c r="AB43" s="185">
        <v>3544.3</v>
      </c>
      <c r="AC43" s="185">
        <v>3544.3</v>
      </c>
      <c r="AD43" s="185">
        <v>3472.7</v>
      </c>
      <c r="AE43" s="185">
        <v>3462.3</v>
      </c>
      <c r="AF43" s="185">
        <v>0</v>
      </c>
      <c r="AG43" s="186">
        <v>0</v>
      </c>
      <c r="AH43" s="193">
        <f t="shared" si="6"/>
        <v>80240.199999999983</v>
      </c>
      <c r="AI43" s="195">
        <f t="shared" si="6"/>
        <v>74846.2</v>
      </c>
      <c r="AJ43" s="288">
        <v>0</v>
      </c>
      <c r="AK43" s="185">
        <v>0</v>
      </c>
      <c r="AL43" s="185">
        <v>5276.2</v>
      </c>
      <c r="AM43" s="185">
        <v>5276.2</v>
      </c>
      <c r="AN43" s="185">
        <v>43.2</v>
      </c>
      <c r="AO43" s="185">
        <v>43.2</v>
      </c>
      <c r="AP43" s="185">
        <v>0</v>
      </c>
      <c r="AQ43" s="185">
        <v>0</v>
      </c>
      <c r="AR43" s="185">
        <v>22179.8</v>
      </c>
      <c r="AS43" s="185">
        <v>22179.8</v>
      </c>
      <c r="AT43" s="185">
        <v>47973.599999999999</v>
      </c>
      <c r="AU43" s="185">
        <v>42579.9</v>
      </c>
      <c r="AV43" s="185">
        <v>47.9</v>
      </c>
      <c r="AW43" s="185">
        <v>47.9</v>
      </c>
      <c r="AX43" s="185">
        <v>4719.5</v>
      </c>
      <c r="AY43" s="186">
        <v>4719.2</v>
      </c>
      <c r="AZ43" s="183">
        <f t="shared" si="7"/>
        <v>152285.30000000002</v>
      </c>
      <c r="BA43" s="184">
        <f t="shared" si="7"/>
        <v>91584.7</v>
      </c>
      <c r="BB43" s="185">
        <v>6316.5</v>
      </c>
      <c r="BC43" s="185">
        <v>816.5</v>
      </c>
      <c r="BD43" s="185">
        <v>43913.3</v>
      </c>
      <c r="BE43" s="185">
        <v>43911.6</v>
      </c>
      <c r="BF43" s="185">
        <v>80825.8</v>
      </c>
      <c r="BG43" s="185">
        <v>25639.4</v>
      </c>
      <c r="BH43" s="185">
        <v>21229.7</v>
      </c>
      <c r="BI43" s="186">
        <v>21217.200000000001</v>
      </c>
      <c r="BJ43" s="183">
        <f t="shared" si="8"/>
        <v>1210.0999999999999</v>
      </c>
      <c r="BK43" s="184">
        <f t="shared" si="8"/>
        <v>1209.7</v>
      </c>
      <c r="BL43" s="185">
        <v>0</v>
      </c>
      <c r="BM43" s="185">
        <v>0</v>
      </c>
      <c r="BN43" s="185">
        <v>612.9</v>
      </c>
      <c r="BO43" s="185">
        <v>612.5</v>
      </c>
      <c r="BP43" s="185">
        <v>597.20000000000005</v>
      </c>
      <c r="BQ43" s="186">
        <v>597.20000000000005</v>
      </c>
      <c r="BR43" s="183">
        <f t="shared" si="9"/>
        <v>430910.29999999993</v>
      </c>
      <c r="BS43" s="184">
        <f t="shared" si="9"/>
        <v>420729.5</v>
      </c>
      <c r="BT43" s="185">
        <v>84455.5</v>
      </c>
      <c r="BU43" s="185">
        <v>84084.2</v>
      </c>
      <c r="BV43" s="185">
        <v>311042.3</v>
      </c>
      <c r="BW43" s="185">
        <v>301622.09999999998</v>
      </c>
      <c r="BX43" s="185">
        <v>16661.3</v>
      </c>
      <c r="BY43" s="185">
        <v>16600.900000000001</v>
      </c>
      <c r="BZ43" s="185">
        <v>0</v>
      </c>
      <c r="CA43" s="185">
        <v>0</v>
      </c>
      <c r="CB43" s="185">
        <v>6431.1</v>
      </c>
      <c r="CC43" s="185">
        <v>6116.3</v>
      </c>
      <c r="CD43" s="185">
        <v>12320.1</v>
      </c>
      <c r="CE43" s="186">
        <v>12306</v>
      </c>
      <c r="CF43" s="183">
        <f t="shared" si="10"/>
        <v>84716.7</v>
      </c>
      <c r="CG43" s="184">
        <f t="shared" si="10"/>
        <v>84161.5</v>
      </c>
      <c r="CH43" s="185">
        <v>65239.5</v>
      </c>
      <c r="CI43" s="185">
        <v>64954.400000000001</v>
      </c>
      <c r="CJ43" s="185">
        <v>0</v>
      </c>
      <c r="CK43" s="185">
        <v>0</v>
      </c>
      <c r="CL43" s="185">
        <v>19477.2</v>
      </c>
      <c r="CM43" s="186">
        <v>19207.099999999999</v>
      </c>
      <c r="CN43" s="183">
        <f t="shared" si="11"/>
        <v>455.8</v>
      </c>
      <c r="CO43" s="195">
        <f t="shared" si="11"/>
        <v>455.8</v>
      </c>
      <c r="CP43" s="185">
        <v>0</v>
      </c>
      <c r="CQ43" s="185">
        <v>0</v>
      </c>
      <c r="CR43" s="185">
        <v>0</v>
      </c>
      <c r="CS43" s="185">
        <v>0</v>
      </c>
      <c r="CT43" s="185">
        <v>455.8</v>
      </c>
      <c r="CU43" s="186">
        <v>455.8</v>
      </c>
      <c r="CV43" s="183">
        <f t="shared" si="12"/>
        <v>34115.700000000004</v>
      </c>
      <c r="CW43" s="184">
        <f t="shared" si="12"/>
        <v>28245.1</v>
      </c>
      <c r="CX43" s="185">
        <v>2166.1999999999998</v>
      </c>
      <c r="CY43" s="185">
        <v>2166.1999999999998</v>
      </c>
      <c r="CZ43" s="185">
        <v>20181.400000000001</v>
      </c>
      <c r="DA43" s="185">
        <v>19306</v>
      </c>
      <c r="DB43" s="185">
        <v>11016.5</v>
      </c>
      <c r="DC43" s="185">
        <v>6021.3</v>
      </c>
      <c r="DD43" s="185">
        <v>751.6</v>
      </c>
      <c r="DE43" s="186">
        <v>751.6</v>
      </c>
      <c r="DF43" s="183">
        <f t="shared" si="13"/>
        <v>21409</v>
      </c>
      <c r="DG43" s="196">
        <f t="shared" si="13"/>
        <v>20939.3</v>
      </c>
      <c r="DH43" s="185">
        <v>0</v>
      </c>
      <c r="DI43" s="185">
        <v>0</v>
      </c>
      <c r="DJ43" s="185">
        <v>21409</v>
      </c>
      <c r="DK43" s="185">
        <v>20939.3</v>
      </c>
      <c r="DL43" s="185">
        <v>0</v>
      </c>
      <c r="DM43" s="185">
        <v>0</v>
      </c>
      <c r="DN43" s="185">
        <v>0</v>
      </c>
      <c r="DO43" s="186">
        <v>0</v>
      </c>
      <c r="DP43" s="183">
        <f t="shared" si="14"/>
        <v>0</v>
      </c>
      <c r="DQ43" s="184">
        <f t="shared" si="14"/>
        <v>0</v>
      </c>
      <c r="DR43" s="185">
        <v>0</v>
      </c>
      <c r="DS43" s="185">
        <v>0</v>
      </c>
      <c r="DT43" s="185">
        <v>0</v>
      </c>
      <c r="DU43" s="185">
        <v>0</v>
      </c>
      <c r="DV43" s="185">
        <v>0</v>
      </c>
      <c r="DW43" s="186">
        <v>0</v>
      </c>
      <c r="DX43" s="275">
        <v>0</v>
      </c>
      <c r="DY43" s="200">
        <v>0</v>
      </c>
      <c r="DZ43" s="275">
        <v>0</v>
      </c>
      <c r="EA43" s="200">
        <v>0</v>
      </c>
      <c r="EB43" s="183">
        <f t="shared" si="17"/>
        <v>931985.6</v>
      </c>
      <c r="EC43" s="276">
        <f t="shared" si="17"/>
        <v>848050.09999999974</v>
      </c>
      <c r="ED43" s="201">
        <v>-32187.1</v>
      </c>
      <c r="EE43" s="192">
        <v>-2774.7</v>
      </c>
      <c r="EF43" s="201">
        <v>18602.3</v>
      </c>
      <c r="EG43" s="202">
        <v>15827.5</v>
      </c>
      <c r="EH43" s="120"/>
      <c r="EI43" s="100"/>
      <c r="EJ43" s="100"/>
    </row>
    <row r="44" spans="1:140" s="102" customFormat="1" x14ac:dyDescent="0.25">
      <c r="A44" s="108" t="s">
        <v>6</v>
      </c>
      <c r="B44" s="183">
        <f t="shared" si="4"/>
        <v>194222.7</v>
      </c>
      <c r="C44" s="184">
        <f t="shared" si="4"/>
        <v>187279.7</v>
      </c>
      <c r="D44" s="185">
        <v>14297.9</v>
      </c>
      <c r="E44" s="185">
        <v>13692.5</v>
      </c>
      <c r="F44" s="185">
        <v>6975.5</v>
      </c>
      <c r="G44" s="185">
        <v>6779.2</v>
      </c>
      <c r="H44" s="185">
        <v>77643</v>
      </c>
      <c r="I44" s="185">
        <v>74171.5</v>
      </c>
      <c r="J44" s="185">
        <v>9.3000000000000007</v>
      </c>
      <c r="K44" s="185">
        <v>7</v>
      </c>
      <c r="L44" s="185">
        <v>15085.3</v>
      </c>
      <c r="M44" s="185">
        <v>14786.1</v>
      </c>
      <c r="N44" s="185">
        <v>0</v>
      </c>
      <c r="O44" s="185">
        <v>0</v>
      </c>
      <c r="P44" s="185">
        <v>145</v>
      </c>
      <c r="Q44" s="185">
        <v>0</v>
      </c>
      <c r="R44" s="185">
        <v>0</v>
      </c>
      <c r="S44" s="185">
        <v>0</v>
      </c>
      <c r="T44" s="185">
        <v>80066.7</v>
      </c>
      <c r="U44" s="186">
        <v>77843.399999999994</v>
      </c>
      <c r="V44" s="187">
        <f t="shared" si="16"/>
        <v>3283.7</v>
      </c>
      <c r="W44" s="188">
        <f t="shared" si="16"/>
        <v>3266.5</v>
      </c>
      <c r="X44" s="185">
        <v>3283.7</v>
      </c>
      <c r="Y44" s="186">
        <v>3266.5</v>
      </c>
      <c r="Z44" s="183">
        <f t="shared" si="5"/>
        <v>6808.9</v>
      </c>
      <c r="AA44" s="184">
        <f t="shared" si="5"/>
        <v>6697.9</v>
      </c>
      <c r="AB44" s="185">
        <v>0</v>
      </c>
      <c r="AC44" s="185">
        <v>0</v>
      </c>
      <c r="AD44" s="185">
        <v>6803.9</v>
      </c>
      <c r="AE44" s="185">
        <v>6694.9</v>
      </c>
      <c r="AF44" s="185">
        <v>5</v>
      </c>
      <c r="AG44" s="186">
        <v>3</v>
      </c>
      <c r="AH44" s="193">
        <f t="shared" si="6"/>
        <v>70966.600000000006</v>
      </c>
      <c r="AI44" s="195">
        <f t="shared" si="6"/>
        <v>56082.499999999993</v>
      </c>
      <c r="AJ44" s="288">
        <v>0</v>
      </c>
      <c r="AK44" s="185">
        <v>0</v>
      </c>
      <c r="AL44" s="185">
        <v>4843.7</v>
      </c>
      <c r="AM44" s="185">
        <v>4843.7</v>
      </c>
      <c r="AN44" s="185">
        <v>1019.7</v>
      </c>
      <c r="AO44" s="185">
        <v>1009.4</v>
      </c>
      <c r="AP44" s="185">
        <v>0</v>
      </c>
      <c r="AQ44" s="185">
        <v>0</v>
      </c>
      <c r="AR44" s="185">
        <v>26583.4</v>
      </c>
      <c r="AS44" s="185">
        <v>26022.3</v>
      </c>
      <c r="AT44" s="185">
        <v>22559.7</v>
      </c>
      <c r="AU44" s="185">
        <v>21867.5</v>
      </c>
      <c r="AV44" s="185">
        <v>0</v>
      </c>
      <c r="AW44" s="185">
        <v>0</v>
      </c>
      <c r="AX44" s="185">
        <v>15960.1</v>
      </c>
      <c r="AY44" s="186">
        <v>2339.6</v>
      </c>
      <c r="AZ44" s="183">
        <f t="shared" si="7"/>
        <v>146127.1</v>
      </c>
      <c r="BA44" s="184">
        <f t="shared" si="7"/>
        <v>125989.90000000001</v>
      </c>
      <c r="BB44" s="185">
        <v>205.7</v>
      </c>
      <c r="BC44" s="185">
        <v>205</v>
      </c>
      <c r="BD44" s="185">
        <v>67897.600000000006</v>
      </c>
      <c r="BE44" s="185">
        <v>49801.8</v>
      </c>
      <c r="BF44" s="185">
        <v>78023.8</v>
      </c>
      <c r="BG44" s="185">
        <v>75983.100000000006</v>
      </c>
      <c r="BH44" s="185">
        <v>0</v>
      </c>
      <c r="BI44" s="186">
        <v>0</v>
      </c>
      <c r="BJ44" s="183">
        <f t="shared" si="8"/>
        <v>4491.7</v>
      </c>
      <c r="BK44" s="184">
        <f t="shared" si="8"/>
        <v>3453.7</v>
      </c>
      <c r="BL44" s="185">
        <v>0</v>
      </c>
      <c r="BM44" s="185">
        <v>0</v>
      </c>
      <c r="BN44" s="185">
        <v>818.4</v>
      </c>
      <c r="BO44" s="185">
        <v>818.3</v>
      </c>
      <c r="BP44" s="185">
        <v>3673.3</v>
      </c>
      <c r="BQ44" s="186">
        <v>2635.4</v>
      </c>
      <c r="BR44" s="183">
        <f t="shared" si="9"/>
        <v>803683.09999999986</v>
      </c>
      <c r="BS44" s="184">
        <f t="shared" si="9"/>
        <v>789117.8</v>
      </c>
      <c r="BT44" s="185">
        <v>154794.29999999999</v>
      </c>
      <c r="BU44" s="185">
        <v>150839.5</v>
      </c>
      <c r="BV44" s="185">
        <v>610737.6</v>
      </c>
      <c r="BW44" s="185">
        <v>600144.4</v>
      </c>
      <c r="BX44" s="185">
        <v>11043.5</v>
      </c>
      <c r="BY44" s="185">
        <v>11043.5</v>
      </c>
      <c r="BZ44" s="185">
        <v>0</v>
      </c>
      <c r="CA44" s="185">
        <v>0</v>
      </c>
      <c r="CB44" s="185">
        <v>14885.6</v>
      </c>
      <c r="CC44" s="185">
        <v>14885.4</v>
      </c>
      <c r="CD44" s="185">
        <v>12222.1</v>
      </c>
      <c r="CE44" s="186">
        <v>12205</v>
      </c>
      <c r="CF44" s="183">
        <f t="shared" si="10"/>
        <v>160010.6</v>
      </c>
      <c r="CG44" s="184">
        <f t="shared" si="10"/>
        <v>159610.20000000001</v>
      </c>
      <c r="CH44" s="185">
        <v>106461</v>
      </c>
      <c r="CI44" s="185">
        <v>106246.9</v>
      </c>
      <c r="CJ44" s="185">
        <v>0</v>
      </c>
      <c r="CK44" s="185">
        <v>0</v>
      </c>
      <c r="CL44" s="185">
        <v>53549.599999999999</v>
      </c>
      <c r="CM44" s="186">
        <v>53363.3</v>
      </c>
      <c r="CN44" s="183">
        <f t="shared" si="11"/>
        <v>49.5</v>
      </c>
      <c r="CO44" s="195">
        <f t="shared" si="11"/>
        <v>49.5</v>
      </c>
      <c r="CP44" s="185">
        <v>0</v>
      </c>
      <c r="CQ44" s="185">
        <v>0</v>
      </c>
      <c r="CR44" s="185">
        <v>0</v>
      </c>
      <c r="CS44" s="185">
        <v>0</v>
      </c>
      <c r="CT44" s="185">
        <v>49.5</v>
      </c>
      <c r="CU44" s="186">
        <v>49.5</v>
      </c>
      <c r="CV44" s="183">
        <f t="shared" si="12"/>
        <v>48871.099999999991</v>
      </c>
      <c r="CW44" s="184">
        <f t="shared" si="12"/>
        <v>43262.399999999994</v>
      </c>
      <c r="CX44" s="185">
        <v>2203</v>
      </c>
      <c r="CY44" s="185">
        <v>2182.8000000000002</v>
      </c>
      <c r="CZ44" s="185">
        <v>29476.1</v>
      </c>
      <c r="DA44" s="185">
        <v>27886.400000000001</v>
      </c>
      <c r="DB44" s="185">
        <v>16457.3</v>
      </c>
      <c r="DC44" s="185">
        <v>12458.5</v>
      </c>
      <c r="DD44" s="185">
        <v>734.7</v>
      </c>
      <c r="DE44" s="186">
        <v>734.7</v>
      </c>
      <c r="DF44" s="183">
        <f t="shared" si="13"/>
        <v>16867</v>
      </c>
      <c r="DG44" s="196">
        <f t="shared" si="13"/>
        <v>16026.9</v>
      </c>
      <c r="DH44" s="185">
        <v>16867</v>
      </c>
      <c r="DI44" s="185">
        <v>16026.9</v>
      </c>
      <c r="DJ44" s="185">
        <v>0</v>
      </c>
      <c r="DK44" s="185">
        <v>0</v>
      </c>
      <c r="DL44" s="185">
        <v>0</v>
      </c>
      <c r="DM44" s="185">
        <v>0</v>
      </c>
      <c r="DN44" s="185">
        <v>0</v>
      </c>
      <c r="DO44" s="186">
        <v>0</v>
      </c>
      <c r="DP44" s="183">
        <f t="shared" si="14"/>
        <v>0</v>
      </c>
      <c r="DQ44" s="184">
        <f t="shared" si="14"/>
        <v>0</v>
      </c>
      <c r="DR44" s="185">
        <v>0</v>
      </c>
      <c r="DS44" s="185">
        <v>0</v>
      </c>
      <c r="DT44" s="185">
        <v>0</v>
      </c>
      <c r="DU44" s="185">
        <v>0</v>
      </c>
      <c r="DV44" s="185">
        <v>0</v>
      </c>
      <c r="DW44" s="186">
        <v>0</v>
      </c>
      <c r="DX44" s="275">
        <v>0</v>
      </c>
      <c r="DY44" s="200">
        <v>0</v>
      </c>
      <c r="DZ44" s="275">
        <v>0</v>
      </c>
      <c r="EA44" s="200">
        <v>0</v>
      </c>
      <c r="EB44" s="183">
        <f t="shared" si="17"/>
        <v>1455381.9999999998</v>
      </c>
      <c r="EC44" s="276">
        <f t="shared" si="17"/>
        <v>1390836.9999999998</v>
      </c>
      <c r="ED44" s="201">
        <v>-46854.9</v>
      </c>
      <c r="EE44" s="192">
        <v>-4466</v>
      </c>
      <c r="EF44" s="201">
        <v>33189.9</v>
      </c>
      <c r="EG44" s="202">
        <v>36723.9</v>
      </c>
      <c r="EH44" s="120"/>
      <c r="EI44" s="100"/>
      <c r="EJ44" s="100"/>
    </row>
    <row r="45" spans="1:140" s="102" customFormat="1" ht="16.5" hidden="1" customHeight="1" x14ac:dyDescent="0.25">
      <c r="A45" s="108" t="s">
        <v>222</v>
      </c>
      <c r="B45" s="183">
        <f t="shared" si="4"/>
        <v>236560.9</v>
      </c>
      <c r="C45" s="184">
        <f t="shared" si="4"/>
        <v>227756.4</v>
      </c>
      <c r="D45" s="185">
        <v>13489.2</v>
      </c>
      <c r="E45" s="185">
        <v>13154.3</v>
      </c>
      <c r="F45" s="185">
        <v>5843.1</v>
      </c>
      <c r="G45" s="185">
        <v>5758.7</v>
      </c>
      <c r="H45" s="185">
        <v>107014.2</v>
      </c>
      <c r="I45" s="185">
        <v>101000.6</v>
      </c>
      <c r="J45" s="185">
        <v>4.7</v>
      </c>
      <c r="K45" s="185">
        <v>4.7</v>
      </c>
      <c r="L45" s="185">
        <v>18050.599999999999</v>
      </c>
      <c r="M45" s="185">
        <v>17958.7</v>
      </c>
      <c r="N45" s="185">
        <v>0</v>
      </c>
      <c r="O45" s="185">
        <v>0</v>
      </c>
      <c r="P45" s="185">
        <v>757.6</v>
      </c>
      <c r="Q45" s="185">
        <v>0</v>
      </c>
      <c r="R45" s="185">
        <v>0</v>
      </c>
      <c r="S45" s="185">
        <v>0</v>
      </c>
      <c r="T45" s="185">
        <v>91401.5</v>
      </c>
      <c r="U45" s="186">
        <v>89879.4</v>
      </c>
      <c r="V45" s="187">
        <f t="shared" si="16"/>
        <v>1772.9</v>
      </c>
      <c r="W45" s="188">
        <f t="shared" si="16"/>
        <v>1772.9</v>
      </c>
      <c r="X45" s="185">
        <v>1772.9</v>
      </c>
      <c r="Y45" s="186">
        <v>1772.9</v>
      </c>
      <c r="Z45" s="183">
        <f t="shared" si="5"/>
        <v>23498.400000000001</v>
      </c>
      <c r="AA45" s="184">
        <f t="shared" si="5"/>
        <v>21879.200000000001</v>
      </c>
      <c r="AB45" s="185">
        <v>15</v>
      </c>
      <c r="AC45" s="185">
        <v>0</v>
      </c>
      <c r="AD45" s="185">
        <v>23483.4</v>
      </c>
      <c r="AE45" s="185">
        <v>21879.200000000001</v>
      </c>
      <c r="AF45" s="185">
        <v>0</v>
      </c>
      <c r="AG45" s="186">
        <v>0</v>
      </c>
      <c r="AH45" s="193">
        <f t="shared" si="6"/>
        <v>66241.2</v>
      </c>
      <c r="AI45" s="195">
        <f t="shared" si="6"/>
        <v>64263.599999999991</v>
      </c>
      <c r="AJ45" s="288">
        <v>443.6</v>
      </c>
      <c r="AK45" s="185">
        <v>443.5</v>
      </c>
      <c r="AL45" s="185">
        <v>845.1</v>
      </c>
      <c r="AM45" s="185">
        <v>621.5</v>
      </c>
      <c r="AN45" s="185">
        <v>0</v>
      </c>
      <c r="AO45" s="185">
        <v>0</v>
      </c>
      <c r="AP45" s="185">
        <v>0</v>
      </c>
      <c r="AQ45" s="185">
        <v>0</v>
      </c>
      <c r="AR45" s="185">
        <v>36218.1</v>
      </c>
      <c r="AS45" s="185">
        <v>35935.699999999997</v>
      </c>
      <c r="AT45" s="185">
        <v>28350.6</v>
      </c>
      <c r="AU45" s="185">
        <v>27029.200000000001</v>
      </c>
      <c r="AV45" s="185">
        <v>213.8</v>
      </c>
      <c r="AW45" s="185">
        <v>213.7</v>
      </c>
      <c r="AX45" s="185">
        <v>170</v>
      </c>
      <c r="AY45" s="186">
        <v>20</v>
      </c>
      <c r="AZ45" s="183">
        <f t="shared" si="7"/>
        <v>288801.60000000003</v>
      </c>
      <c r="BA45" s="184">
        <f t="shared" si="7"/>
        <v>262445.8</v>
      </c>
      <c r="BB45" s="185">
        <v>179979.2</v>
      </c>
      <c r="BC45" s="185">
        <v>159500.4</v>
      </c>
      <c r="BD45" s="185">
        <v>81618.2</v>
      </c>
      <c r="BE45" s="185">
        <v>81251.600000000006</v>
      </c>
      <c r="BF45" s="185">
        <v>15792.4</v>
      </c>
      <c r="BG45" s="185">
        <v>14822.8</v>
      </c>
      <c r="BH45" s="185">
        <v>11411.8</v>
      </c>
      <c r="BI45" s="186">
        <v>6871</v>
      </c>
      <c r="BJ45" s="183">
        <f t="shared" si="8"/>
        <v>5116.8999999999996</v>
      </c>
      <c r="BK45" s="184">
        <f t="shared" si="8"/>
        <v>4704.1000000000004</v>
      </c>
      <c r="BL45" s="185">
        <v>0</v>
      </c>
      <c r="BM45" s="185">
        <v>0</v>
      </c>
      <c r="BN45" s="185">
        <v>412.7</v>
      </c>
      <c r="BO45" s="185">
        <v>0</v>
      </c>
      <c r="BP45" s="185">
        <v>4704.2</v>
      </c>
      <c r="BQ45" s="186">
        <v>4704.1000000000004</v>
      </c>
      <c r="BR45" s="183">
        <f t="shared" si="9"/>
        <v>636895.79999999993</v>
      </c>
      <c r="BS45" s="184">
        <f t="shared" si="9"/>
        <v>634480.59999999986</v>
      </c>
      <c r="BT45" s="185">
        <v>193735.2</v>
      </c>
      <c r="BU45" s="185">
        <v>193246.8</v>
      </c>
      <c r="BV45" s="185">
        <v>350829.5</v>
      </c>
      <c r="BW45" s="185">
        <v>349490.9</v>
      </c>
      <c r="BX45" s="185">
        <v>61682.2</v>
      </c>
      <c r="BY45" s="185">
        <v>61200.2</v>
      </c>
      <c r="BZ45" s="185">
        <v>0</v>
      </c>
      <c r="CA45" s="185">
        <v>0</v>
      </c>
      <c r="CB45" s="185">
        <v>7454.4</v>
      </c>
      <c r="CC45" s="185">
        <v>7433</v>
      </c>
      <c r="CD45" s="185">
        <v>23194.5</v>
      </c>
      <c r="CE45" s="186">
        <v>23109.7</v>
      </c>
      <c r="CF45" s="183">
        <f t="shared" si="10"/>
        <v>82382.2</v>
      </c>
      <c r="CG45" s="184">
        <f t="shared" si="10"/>
        <v>81012.2</v>
      </c>
      <c r="CH45" s="185">
        <v>78606.899999999994</v>
      </c>
      <c r="CI45" s="185">
        <v>77278.8</v>
      </c>
      <c r="CJ45" s="185">
        <v>0</v>
      </c>
      <c r="CK45" s="185">
        <v>0</v>
      </c>
      <c r="CL45" s="185">
        <v>3775.3</v>
      </c>
      <c r="CM45" s="186">
        <v>3733.4</v>
      </c>
      <c r="CN45" s="183">
        <f t="shared" si="11"/>
        <v>78.599999999999994</v>
      </c>
      <c r="CO45" s="195">
        <f t="shared" si="11"/>
        <v>78.599999999999994</v>
      </c>
      <c r="CP45" s="185">
        <v>0</v>
      </c>
      <c r="CQ45" s="185">
        <v>0</v>
      </c>
      <c r="CR45" s="185">
        <v>78.599999999999994</v>
      </c>
      <c r="CS45" s="185">
        <v>78.599999999999994</v>
      </c>
      <c r="CT45" s="185">
        <v>0</v>
      </c>
      <c r="CU45" s="186">
        <v>0</v>
      </c>
      <c r="CV45" s="183">
        <f t="shared" si="12"/>
        <v>31502.9</v>
      </c>
      <c r="CW45" s="184">
        <f t="shared" si="12"/>
        <v>26387.4</v>
      </c>
      <c r="CX45" s="185">
        <v>1410</v>
      </c>
      <c r="CY45" s="185">
        <v>1273.4000000000001</v>
      </c>
      <c r="CZ45" s="185">
        <v>27737.7</v>
      </c>
      <c r="DA45" s="185">
        <v>23111.1</v>
      </c>
      <c r="DB45" s="185">
        <v>769.2</v>
      </c>
      <c r="DC45" s="185">
        <v>531.9</v>
      </c>
      <c r="DD45" s="185">
        <v>1586</v>
      </c>
      <c r="DE45" s="186">
        <v>1471</v>
      </c>
      <c r="DF45" s="183">
        <f t="shared" si="13"/>
        <v>4569.7</v>
      </c>
      <c r="DG45" s="196">
        <f t="shared" si="13"/>
        <v>4446.3999999999996</v>
      </c>
      <c r="DH45" s="185">
        <v>98</v>
      </c>
      <c r="DI45" s="185">
        <v>96</v>
      </c>
      <c r="DJ45" s="185">
        <v>0</v>
      </c>
      <c r="DK45" s="185">
        <v>0</v>
      </c>
      <c r="DL45" s="185">
        <v>0</v>
      </c>
      <c r="DM45" s="185">
        <v>0</v>
      </c>
      <c r="DN45" s="185">
        <v>4471.7</v>
      </c>
      <c r="DO45" s="186">
        <v>4350.3999999999996</v>
      </c>
      <c r="DP45" s="183">
        <f t="shared" si="14"/>
        <v>0</v>
      </c>
      <c r="DQ45" s="184">
        <f t="shared" si="14"/>
        <v>0</v>
      </c>
      <c r="DR45" s="185">
        <v>0</v>
      </c>
      <c r="DS45" s="185">
        <v>0</v>
      </c>
      <c r="DT45" s="185">
        <v>0</v>
      </c>
      <c r="DU45" s="185">
        <v>0</v>
      </c>
      <c r="DV45" s="185">
        <v>0</v>
      </c>
      <c r="DW45" s="186">
        <v>0</v>
      </c>
      <c r="DX45" s="275">
        <v>35</v>
      </c>
      <c r="DY45" s="200">
        <v>35</v>
      </c>
      <c r="DZ45" s="275">
        <v>4106.3999999999996</v>
      </c>
      <c r="EA45" s="200">
        <v>4106.3999999999996</v>
      </c>
      <c r="EB45" s="183">
        <f t="shared" si="17"/>
        <v>1381562.4999999995</v>
      </c>
      <c r="EC45" s="276">
        <f t="shared" si="17"/>
        <v>1333368.5999999996</v>
      </c>
      <c r="ED45" s="201">
        <v>69676.600000000006</v>
      </c>
      <c r="EE45" s="192">
        <v>105377</v>
      </c>
      <c r="EF45" s="201">
        <v>74975.600000000006</v>
      </c>
      <c r="EG45" s="202">
        <v>150352.6</v>
      </c>
      <c r="EH45" s="120"/>
      <c r="EI45" s="100"/>
      <c r="EJ45" s="100"/>
    </row>
    <row r="46" spans="1:140" s="102" customFormat="1" hidden="1" x14ac:dyDescent="0.25">
      <c r="A46" s="108" t="s">
        <v>223</v>
      </c>
      <c r="B46" s="183">
        <f t="shared" si="4"/>
        <v>158458.69999999998</v>
      </c>
      <c r="C46" s="184">
        <f t="shared" si="4"/>
        <v>153707.4</v>
      </c>
      <c r="D46" s="185">
        <v>11191.1</v>
      </c>
      <c r="E46" s="185">
        <v>11103.1</v>
      </c>
      <c r="F46" s="185">
        <v>1886.1</v>
      </c>
      <c r="G46" s="185">
        <v>1882.8</v>
      </c>
      <c r="H46" s="185">
        <v>110444.3</v>
      </c>
      <c r="I46" s="185">
        <v>106256.1</v>
      </c>
      <c r="J46" s="185">
        <v>8.3000000000000007</v>
      </c>
      <c r="K46" s="185">
        <v>0</v>
      </c>
      <c r="L46" s="185">
        <v>12020.5</v>
      </c>
      <c r="M46" s="185">
        <v>12015.6</v>
      </c>
      <c r="N46" s="185">
        <v>0</v>
      </c>
      <c r="O46" s="185">
        <v>0</v>
      </c>
      <c r="P46" s="185">
        <v>243</v>
      </c>
      <c r="Q46" s="185">
        <v>0</v>
      </c>
      <c r="R46" s="185">
        <v>0</v>
      </c>
      <c r="S46" s="185">
        <v>0</v>
      </c>
      <c r="T46" s="185">
        <v>22665.4</v>
      </c>
      <c r="U46" s="186">
        <v>22449.8</v>
      </c>
      <c r="V46" s="187">
        <f t="shared" si="16"/>
        <v>2927.7</v>
      </c>
      <c r="W46" s="188">
        <f t="shared" si="16"/>
        <v>2927.7</v>
      </c>
      <c r="X46" s="185">
        <v>2927.7</v>
      </c>
      <c r="Y46" s="186">
        <v>2927.7</v>
      </c>
      <c r="Z46" s="183">
        <f t="shared" si="5"/>
        <v>4469.1000000000004</v>
      </c>
      <c r="AA46" s="184">
        <f t="shared" si="5"/>
        <v>4437.8</v>
      </c>
      <c r="AB46" s="185">
        <v>5</v>
      </c>
      <c r="AC46" s="185">
        <v>4</v>
      </c>
      <c r="AD46" s="185">
        <v>4364.8</v>
      </c>
      <c r="AE46" s="185">
        <v>4339.5</v>
      </c>
      <c r="AF46" s="185">
        <v>99.3</v>
      </c>
      <c r="AG46" s="186">
        <v>94.3</v>
      </c>
      <c r="AH46" s="193">
        <f t="shared" si="6"/>
        <v>49084.4</v>
      </c>
      <c r="AI46" s="195">
        <f t="shared" si="6"/>
        <v>47485.799999999996</v>
      </c>
      <c r="AJ46" s="288">
        <v>0</v>
      </c>
      <c r="AK46" s="185">
        <v>0</v>
      </c>
      <c r="AL46" s="185">
        <v>5206.8</v>
      </c>
      <c r="AM46" s="185">
        <v>5206.8</v>
      </c>
      <c r="AN46" s="185">
        <v>639.6</v>
      </c>
      <c r="AO46" s="185">
        <v>69.599999999999994</v>
      </c>
      <c r="AP46" s="185">
        <v>0</v>
      </c>
      <c r="AQ46" s="185">
        <v>0</v>
      </c>
      <c r="AR46" s="185">
        <v>14225.7</v>
      </c>
      <c r="AS46" s="185">
        <v>13886</v>
      </c>
      <c r="AT46" s="185">
        <v>25142.3</v>
      </c>
      <c r="AU46" s="185">
        <v>25140.3</v>
      </c>
      <c r="AV46" s="185">
        <v>0</v>
      </c>
      <c r="AW46" s="185">
        <v>0</v>
      </c>
      <c r="AX46" s="185">
        <v>3870</v>
      </c>
      <c r="AY46" s="186">
        <v>3183.1</v>
      </c>
      <c r="AZ46" s="183">
        <f t="shared" si="7"/>
        <v>121507</v>
      </c>
      <c r="BA46" s="184">
        <f t="shared" si="7"/>
        <v>116094.50000000001</v>
      </c>
      <c r="BB46" s="185">
        <v>858.6</v>
      </c>
      <c r="BC46" s="185">
        <v>738.3</v>
      </c>
      <c r="BD46" s="185">
        <v>30374.9</v>
      </c>
      <c r="BE46" s="185">
        <v>29553.5</v>
      </c>
      <c r="BF46" s="185">
        <v>86904.7</v>
      </c>
      <c r="BG46" s="185">
        <v>82777.100000000006</v>
      </c>
      <c r="BH46" s="185">
        <v>3368.8</v>
      </c>
      <c r="BI46" s="186">
        <v>3025.6</v>
      </c>
      <c r="BJ46" s="183">
        <f t="shared" si="8"/>
        <v>1083</v>
      </c>
      <c r="BK46" s="184">
        <f t="shared" si="8"/>
        <v>654.5</v>
      </c>
      <c r="BL46" s="185">
        <v>0</v>
      </c>
      <c r="BM46" s="185">
        <v>0</v>
      </c>
      <c r="BN46" s="185">
        <v>883</v>
      </c>
      <c r="BO46" s="185">
        <v>634.5</v>
      </c>
      <c r="BP46" s="185">
        <v>200</v>
      </c>
      <c r="BQ46" s="186">
        <v>20</v>
      </c>
      <c r="BR46" s="183">
        <f t="shared" si="9"/>
        <v>704229.6</v>
      </c>
      <c r="BS46" s="184">
        <f t="shared" si="9"/>
        <v>698803.20000000007</v>
      </c>
      <c r="BT46" s="185">
        <v>199209.1</v>
      </c>
      <c r="BU46" s="185">
        <v>195986</v>
      </c>
      <c r="BV46" s="185">
        <v>432368.2</v>
      </c>
      <c r="BW46" s="185">
        <v>431223.4</v>
      </c>
      <c r="BX46" s="185">
        <v>37755</v>
      </c>
      <c r="BY46" s="185">
        <v>37310.1</v>
      </c>
      <c r="BZ46" s="185">
        <v>0</v>
      </c>
      <c r="CA46" s="185">
        <v>0</v>
      </c>
      <c r="CB46" s="185">
        <v>8774.6</v>
      </c>
      <c r="CC46" s="185">
        <v>8301.2999999999993</v>
      </c>
      <c r="CD46" s="185">
        <v>26122.7</v>
      </c>
      <c r="CE46" s="186">
        <v>25982.400000000001</v>
      </c>
      <c r="CF46" s="183">
        <f t="shared" si="10"/>
        <v>170927.1</v>
      </c>
      <c r="CG46" s="184">
        <f t="shared" si="10"/>
        <v>168525.5</v>
      </c>
      <c r="CH46" s="185">
        <v>144074.6</v>
      </c>
      <c r="CI46" s="185">
        <v>142490.20000000001</v>
      </c>
      <c r="CJ46" s="185">
        <v>0</v>
      </c>
      <c r="CK46" s="185">
        <v>0</v>
      </c>
      <c r="CL46" s="185">
        <v>26852.5</v>
      </c>
      <c r="CM46" s="186">
        <v>26035.3</v>
      </c>
      <c r="CN46" s="183">
        <f t="shared" si="11"/>
        <v>0</v>
      </c>
      <c r="CO46" s="195">
        <f t="shared" si="11"/>
        <v>0</v>
      </c>
      <c r="CP46" s="185">
        <v>0</v>
      </c>
      <c r="CQ46" s="185">
        <v>0</v>
      </c>
      <c r="CR46" s="185">
        <v>0</v>
      </c>
      <c r="CS46" s="185">
        <v>0</v>
      </c>
      <c r="CT46" s="185">
        <v>0</v>
      </c>
      <c r="CU46" s="186">
        <v>0</v>
      </c>
      <c r="CV46" s="183">
        <f t="shared" si="12"/>
        <v>35433.599999999999</v>
      </c>
      <c r="CW46" s="184">
        <f t="shared" si="12"/>
        <v>33325.300000000003</v>
      </c>
      <c r="CX46" s="185">
        <v>1951.2</v>
      </c>
      <c r="CY46" s="185">
        <v>1896.7</v>
      </c>
      <c r="CZ46" s="185">
        <v>27736.2</v>
      </c>
      <c r="DA46" s="185">
        <v>26309.4</v>
      </c>
      <c r="DB46" s="185">
        <v>5746.2</v>
      </c>
      <c r="DC46" s="185">
        <v>5119.2</v>
      </c>
      <c r="DD46" s="185">
        <v>0</v>
      </c>
      <c r="DE46" s="186">
        <v>0</v>
      </c>
      <c r="DF46" s="183">
        <f t="shared" si="13"/>
        <v>21263.1</v>
      </c>
      <c r="DG46" s="196">
        <f t="shared" si="13"/>
        <v>18101.099999999999</v>
      </c>
      <c r="DH46" s="185">
        <v>16187.2</v>
      </c>
      <c r="DI46" s="185">
        <v>14474.3</v>
      </c>
      <c r="DJ46" s="185">
        <v>5075.8999999999996</v>
      </c>
      <c r="DK46" s="185">
        <v>3626.8</v>
      </c>
      <c r="DL46" s="185">
        <v>0</v>
      </c>
      <c r="DM46" s="185">
        <v>0</v>
      </c>
      <c r="DN46" s="185">
        <v>0</v>
      </c>
      <c r="DO46" s="186">
        <v>0</v>
      </c>
      <c r="DP46" s="183">
        <f t="shared" si="14"/>
        <v>0</v>
      </c>
      <c r="DQ46" s="184">
        <f t="shared" si="14"/>
        <v>0</v>
      </c>
      <c r="DR46" s="185">
        <v>0</v>
      </c>
      <c r="DS46" s="185">
        <v>0</v>
      </c>
      <c r="DT46" s="185">
        <v>0</v>
      </c>
      <c r="DU46" s="185">
        <v>0</v>
      </c>
      <c r="DV46" s="185">
        <v>0</v>
      </c>
      <c r="DW46" s="186">
        <v>0</v>
      </c>
      <c r="DX46" s="275">
        <v>0</v>
      </c>
      <c r="DY46" s="200">
        <v>0</v>
      </c>
      <c r="DZ46" s="275">
        <v>0</v>
      </c>
      <c r="EA46" s="200">
        <v>0</v>
      </c>
      <c r="EB46" s="183">
        <f t="shared" si="17"/>
        <v>1269383.2999999998</v>
      </c>
      <c r="EC46" s="276">
        <f t="shared" si="17"/>
        <v>1244062.8</v>
      </c>
      <c r="ED46" s="201">
        <v>-17374.2</v>
      </c>
      <c r="EE46" s="192">
        <v>4987.3999999999996</v>
      </c>
      <c r="EF46" s="201">
        <v>17374.2</v>
      </c>
      <c r="EG46" s="202">
        <v>22361.7</v>
      </c>
      <c r="EH46" s="120"/>
      <c r="EI46" s="100"/>
      <c r="EJ46" s="100"/>
    </row>
    <row r="47" spans="1:140" s="102" customFormat="1" hidden="1" x14ac:dyDescent="0.25">
      <c r="A47" s="108" t="s">
        <v>224</v>
      </c>
      <c r="B47" s="183">
        <f t="shared" si="4"/>
        <v>208987.00000000003</v>
      </c>
      <c r="C47" s="184">
        <f t="shared" si="4"/>
        <v>196453.19999999998</v>
      </c>
      <c r="D47" s="185">
        <v>17129</v>
      </c>
      <c r="E47" s="185">
        <v>17013.599999999999</v>
      </c>
      <c r="F47" s="185">
        <v>5854.5</v>
      </c>
      <c r="G47" s="185">
        <v>5303.1</v>
      </c>
      <c r="H47" s="185">
        <v>108002.1</v>
      </c>
      <c r="I47" s="185">
        <v>100703.4</v>
      </c>
      <c r="J47" s="185">
        <v>18</v>
      </c>
      <c r="K47" s="185">
        <v>18</v>
      </c>
      <c r="L47" s="185">
        <v>9209.7000000000007</v>
      </c>
      <c r="M47" s="185">
        <v>8846.1</v>
      </c>
      <c r="N47" s="185">
        <v>0</v>
      </c>
      <c r="O47" s="185">
        <v>0</v>
      </c>
      <c r="P47" s="185">
        <v>749.7</v>
      </c>
      <c r="Q47" s="185">
        <v>0</v>
      </c>
      <c r="R47" s="185">
        <v>0</v>
      </c>
      <c r="S47" s="185">
        <v>0</v>
      </c>
      <c r="T47" s="185">
        <v>68024</v>
      </c>
      <c r="U47" s="186">
        <v>64569</v>
      </c>
      <c r="V47" s="187">
        <f t="shared" si="16"/>
        <v>2267.4</v>
      </c>
      <c r="W47" s="188">
        <f t="shared" si="16"/>
        <v>2267.4</v>
      </c>
      <c r="X47" s="185">
        <v>2267.4</v>
      </c>
      <c r="Y47" s="186">
        <v>2267.4</v>
      </c>
      <c r="Z47" s="183">
        <f t="shared" si="5"/>
        <v>13080.5</v>
      </c>
      <c r="AA47" s="184">
        <f t="shared" si="5"/>
        <v>12894.7</v>
      </c>
      <c r="AB47" s="185">
        <v>15.2</v>
      </c>
      <c r="AC47" s="185">
        <v>4.7</v>
      </c>
      <c r="AD47" s="185">
        <v>9373.7999999999993</v>
      </c>
      <c r="AE47" s="185">
        <v>9355</v>
      </c>
      <c r="AF47" s="185">
        <v>3691.5</v>
      </c>
      <c r="AG47" s="186">
        <v>3535</v>
      </c>
      <c r="AH47" s="193">
        <f t="shared" si="6"/>
        <v>57687.3</v>
      </c>
      <c r="AI47" s="195">
        <f t="shared" si="6"/>
        <v>54344.399999999994</v>
      </c>
      <c r="AJ47" s="288">
        <v>0</v>
      </c>
      <c r="AK47" s="185">
        <v>0</v>
      </c>
      <c r="AL47" s="185">
        <v>4008.2</v>
      </c>
      <c r="AM47" s="185">
        <v>3896.1</v>
      </c>
      <c r="AN47" s="185">
        <v>0</v>
      </c>
      <c r="AO47" s="185">
        <v>0</v>
      </c>
      <c r="AP47" s="185">
        <v>0</v>
      </c>
      <c r="AQ47" s="185">
        <v>0</v>
      </c>
      <c r="AR47" s="185">
        <v>15844.8</v>
      </c>
      <c r="AS47" s="185">
        <v>13863.9</v>
      </c>
      <c r="AT47" s="185">
        <v>33912.5</v>
      </c>
      <c r="AU47" s="185">
        <v>32663.7</v>
      </c>
      <c r="AV47" s="185">
        <v>0</v>
      </c>
      <c r="AW47" s="185">
        <v>0</v>
      </c>
      <c r="AX47" s="185">
        <v>3921.8</v>
      </c>
      <c r="AY47" s="186">
        <v>3920.7</v>
      </c>
      <c r="AZ47" s="183">
        <f t="shared" si="7"/>
        <v>200141.19999999998</v>
      </c>
      <c r="BA47" s="184">
        <f t="shared" si="7"/>
        <v>197759.9</v>
      </c>
      <c r="BB47" s="185">
        <v>903.1</v>
      </c>
      <c r="BC47" s="185">
        <v>901.3</v>
      </c>
      <c r="BD47" s="185">
        <v>114386.2</v>
      </c>
      <c r="BE47" s="185">
        <v>113284</v>
      </c>
      <c r="BF47" s="185">
        <v>70820.5</v>
      </c>
      <c r="BG47" s="185">
        <v>70132.800000000003</v>
      </c>
      <c r="BH47" s="185">
        <v>14031.4</v>
      </c>
      <c r="BI47" s="186">
        <v>13441.8</v>
      </c>
      <c r="BJ47" s="183">
        <f t="shared" si="8"/>
        <v>0</v>
      </c>
      <c r="BK47" s="184">
        <f t="shared" si="8"/>
        <v>0</v>
      </c>
      <c r="BL47" s="185">
        <v>0</v>
      </c>
      <c r="BM47" s="185">
        <v>0</v>
      </c>
      <c r="BN47" s="185">
        <v>0</v>
      </c>
      <c r="BO47" s="185">
        <v>0</v>
      </c>
      <c r="BP47" s="185">
        <v>0</v>
      </c>
      <c r="BQ47" s="186">
        <v>0</v>
      </c>
      <c r="BR47" s="183">
        <f t="shared" si="9"/>
        <v>705316.4</v>
      </c>
      <c r="BS47" s="184">
        <f t="shared" si="9"/>
        <v>696142.29999999993</v>
      </c>
      <c r="BT47" s="185">
        <v>159023.9</v>
      </c>
      <c r="BU47" s="185">
        <v>158337.1</v>
      </c>
      <c r="BV47" s="185">
        <v>444675</v>
      </c>
      <c r="BW47" s="185">
        <v>440182.5</v>
      </c>
      <c r="BX47" s="185">
        <v>48359.4</v>
      </c>
      <c r="BY47" s="185">
        <v>47155.1</v>
      </c>
      <c r="BZ47" s="185">
        <v>0</v>
      </c>
      <c r="CA47" s="185">
        <v>0</v>
      </c>
      <c r="CB47" s="185">
        <v>7243</v>
      </c>
      <c r="CC47" s="185">
        <v>6347.9</v>
      </c>
      <c r="CD47" s="185">
        <v>46015.1</v>
      </c>
      <c r="CE47" s="186">
        <v>44119.7</v>
      </c>
      <c r="CF47" s="183">
        <f t="shared" si="10"/>
        <v>96517.2</v>
      </c>
      <c r="CG47" s="184">
        <f t="shared" si="10"/>
        <v>94133.799999999988</v>
      </c>
      <c r="CH47" s="185">
        <v>75190.899999999994</v>
      </c>
      <c r="CI47" s="185">
        <v>73799.899999999994</v>
      </c>
      <c r="CJ47" s="185">
        <v>0</v>
      </c>
      <c r="CK47" s="185">
        <v>0</v>
      </c>
      <c r="CL47" s="185">
        <v>21326.3</v>
      </c>
      <c r="CM47" s="186">
        <v>20333.900000000001</v>
      </c>
      <c r="CN47" s="183">
        <f t="shared" si="11"/>
        <v>56.9</v>
      </c>
      <c r="CO47" s="195">
        <f t="shared" si="11"/>
        <v>56.9</v>
      </c>
      <c r="CP47" s="185">
        <v>0</v>
      </c>
      <c r="CQ47" s="185">
        <v>0</v>
      </c>
      <c r="CR47" s="185">
        <v>0</v>
      </c>
      <c r="CS47" s="185">
        <v>0</v>
      </c>
      <c r="CT47" s="185">
        <v>56.9</v>
      </c>
      <c r="CU47" s="186">
        <v>56.9</v>
      </c>
      <c r="CV47" s="183">
        <f t="shared" si="12"/>
        <v>41193.800000000003</v>
      </c>
      <c r="CW47" s="184">
        <f t="shared" si="12"/>
        <v>36413.600000000006</v>
      </c>
      <c r="CX47" s="185">
        <v>2554</v>
      </c>
      <c r="CY47" s="185">
        <v>2473.1999999999998</v>
      </c>
      <c r="CZ47" s="185">
        <v>25230.6</v>
      </c>
      <c r="DA47" s="185">
        <v>21720.9</v>
      </c>
      <c r="DB47" s="185">
        <v>10818.9</v>
      </c>
      <c r="DC47" s="185">
        <v>10182</v>
      </c>
      <c r="DD47" s="185">
        <v>2590.3000000000002</v>
      </c>
      <c r="DE47" s="186">
        <v>2037.5</v>
      </c>
      <c r="DF47" s="183">
        <f t="shared" si="13"/>
        <v>8281.6</v>
      </c>
      <c r="DG47" s="196">
        <f t="shared" si="13"/>
        <v>7917.5</v>
      </c>
      <c r="DH47" s="185">
        <v>443.6</v>
      </c>
      <c r="DI47" s="185">
        <v>227.6</v>
      </c>
      <c r="DJ47" s="185">
        <v>5834.5</v>
      </c>
      <c r="DK47" s="185">
        <v>5704.3</v>
      </c>
      <c r="DL47" s="185">
        <v>0</v>
      </c>
      <c r="DM47" s="185">
        <v>0</v>
      </c>
      <c r="DN47" s="185">
        <v>2003.5</v>
      </c>
      <c r="DO47" s="186">
        <v>1985.6</v>
      </c>
      <c r="DP47" s="183">
        <f t="shared" si="14"/>
        <v>0</v>
      </c>
      <c r="DQ47" s="184">
        <f t="shared" si="14"/>
        <v>0</v>
      </c>
      <c r="DR47" s="185">
        <v>0</v>
      </c>
      <c r="DS47" s="185">
        <v>0</v>
      </c>
      <c r="DT47" s="185">
        <v>0</v>
      </c>
      <c r="DU47" s="185">
        <v>0</v>
      </c>
      <c r="DV47" s="185">
        <v>0</v>
      </c>
      <c r="DW47" s="186">
        <v>0</v>
      </c>
      <c r="DX47" s="275">
        <v>0</v>
      </c>
      <c r="DY47" s="200">
        <v>0</v>
      </c>
      <c r="DZ47" s="275">
        <v>0</v>
      </c>
      <c r="EA47" s="200">
        <v>0</v>
      </c>
      <c r="EB47" s="183">
        <f t="shared" si="17"/>
        <v>1333529.3</v>
      </c>
      <c r="EC47" s="276">
        <f t="shared" si="17"/>
        <v>1298383.6999999997</v>
      </c>
      <c r="ED47" s="201">
        <v>-43714</v>
      </c>
      <c r="EE47" s="192">
        <v>-22520.5</v>
      </c>
      <c r="EF47" s="201">
        <v>56803.199999999997</v>
      </c>
      <c r="EG47" s="202">
        <v>34282.699999999997</v>
      </c>
      <c r="EH47" s="120"/>
      <c r="EI47" s="100"/>
      <c r="EJ47" s="100"/>
    </row>
    <row r="48" spans="1:140" s="102" customFormat="1" hidden="1" x14ac:dyDescent="0.25">
      <c r="A48" s="108" t="s">
        <v>225</v>
      </c>
      <c r="B48" s="183">
        <f t="shared" si="4"/>
        <v>102384.40000000001</v>
      </c>
      <c r="C48" s="184">
        <f t="shared" si="4"/>
        <v>95788.9</v>
      </c>
      <c r="D48" s="185">
        <v>9587.2000000000007</v>
      </c>
      <c r="E48" s="185">
        <v>9563.4</v>
      </c>
      <c r="F48" s="185">
        <v>3562.3</v>
      </c>
      <c r="G48" s="185">
        <v>3331.6</v>
      </c>
      <c r="H48" s="185">
        <v>60228.2</v>
      </c>
      <c r="I48" s="185">
        <v>55415.199999999997</v>
      </c>
      <c r="J48" s="185">
        <v>5.0999999999999996</v>
      </c>
      <c r="K48" s="185">
        <v>5.0999999999999996</v>
      </c>
      <c r="L48" s="185">
        <v>10543.7</v>
      </c>
      <c r="M48" s="185">
        <v>10321.4</v>
      </c>
      <c r="N48" s="185">
        <v>283.60000000000002</v>
      </c>
      <c r="O48" s="185">
        <v>283.60000000000002</v>
      </c>
      <c r="P48" s="185">
        <v>375</v>
      </c>
      <c r="Q48" s="185">
        <v>0</v>
      </c>
      <c r="R48" s="185">
        <v>0</v>
      </c>
      <c r="S48" s="185">
        <v>0</v>
      </c>
      <c r="T48" s="185">
        <v>17799.3</v>
      </c>
      <c r="U48" s="186">
        <v>16868.599999999999</v>
      </c>
      <c r="V48" s="187">
        <f t="shared" si="16"/>
        <v>679.9</v>
      </c>
      <c r="W48" s="188">
        <f t="shared" si="16"/>
        <v>670.9</v>
      </c>
      <c r="X48" s="185">
        <v>679.9</v>
      </c>
      <c r="Y48" s="186">
        <v>670.9</v>
      </c>
      <c r="Z48" s="183">
        <f t="shared" si="5"/>
        <v>6229.1</v>
      </c>
      <c r="AA48" s="184">
        <f t="shared" si="5"/>
        <v>5593.1</v>
      </c>
      <c r="AB48" s="185">
        <v>0</v>
      </c>
      <c r="AC48" s="185">
        <v>0</v>
      </c>
      <c r="AD48" s="185">
        <v>6154</v>
      </c>
      <c r="AE48" s="185">
        <v>5518</v>
      </c>
      <c r="AF48" s="185">
        <v>75.099999999999994</v>
      </c>
      <c r="AG48" s="186">
        <v>75.099999999999994</v>
      </c>
      <c r="AH48" s="193">
        <f t="shared" si="6"/>
        <v>72409.600000000006</v>
      </c>
      <c r="AI48" s="195">
        <f t="shared" si="6"/>
        <v>70198.5</v>
      </c>
      <c r="AJ48" s="288">
        <v>0</v>
      </c>
      <c r="AK48" s="185">
        <v>0</v>
      </c>
      <c r="AL48" s="185">
        <v>4655.2</v>
      </c>
      <c r="AM48" s="185">
        <v>4584.6000000000004</v>
      </c>
      <c r="AN48" s="185">
        <v>0</v>
      </c>
      <c r="AO48" s="185">
        <v>0</v>
      </c>
      <c r="AP48" s="185">
        <v>0</v>
      </c>
      <c r="AQ48" s="185">
        <v>0</v>
      </c>
      <c r="AR48" s="185">
        <v>32431</v>
      </c>
      <c r="AS48" s="185">
        <v>32430.9</v>
      </c>
      <c r="AT48" s="185">
        <v>15870</v>
      </c>
      <c r="AU48" s="185">
        <v>15315</v>
      </c>
      <c r="AV48" s="185">
        <v>854.9</v>
      </c>
      <c r="AW48" s="185">
        <v>53.7</v>
      </c>
      <c r="AX48" s="185">
        <v>18598.5</v>
      </c>
      <c r="AY48" s="186">
        <v>17814.3</v>
      </c>
      <c r="AZ48" s="183">
        <f t="shared" si="7"/>
        <v>49145.9</v>
      </c>
      <c r="BA48" s="184">
        <f t="shared" si="7"/>
        <v>39219.699999999997</v>
      </c>
      <c r="BB48" s="185">
        <v>1753</v>
      </c>
      <c r="BC48" s="185">
        <v>1117.0999999999999</v>
      </c>
      <c r="BD48" s="185">
        <v>7260</v>
      </c>
      <c r="BE48" s="185">
        <v>7260</v>
      </c>
      <c r="BF48" s="185">
        <v>28522</v>
      </c>
      <c r="BG48" s="185">
        <v>20772.8</v>
      </c>
      <c r="BH48" s="185">
        <v>11610.9</v>
      </c>
      <c r="BI48" s="186">
        <v>10069.799999999999</v>
      </c>
      <c r="BJ48" s="183">
        <f t="shared" si="8"/>
        <v>5866.4</v>
      </c>
      <c r="BK48" s="184">
        <f t="shared" si="8"/>
        <v>1008.1</v>
      </c>
      <c r="BL48" s="185">
        <v>0</v>
      </c>
      <c r="BM48" s="185">
        <v>0</v>
      </c>
      <c r="BN48" s="185">
        <v>1012</v>
      </c>
      <c r="BO48" s="185">
        <v>1008.1</v>
      </c>
      <c r="BP48" s="185">
        <v>4854.3999999999996</v>
      </c>
      <c r="BQ48" s="186">
        <v>0</v>
      </c>
      <c r="BR48" s="183">
        <f t="shared" si="9"/>
        <v>520552.7</v>
      </c>
      <c r="BS48" s="184">
        <f t="shared" si="9"/>
        <v>518976.39999999997</v>
      </c>
      <c r="BT48" s="185">
        <v>90389.9</v>
      </c>
      <c r="BU48" s="185">
        <v>90386.7</v>
      </c>
      <c r="BV48" s="185">
        <v>342102</v>
      </c>
      <c r="BW48" s="185">
        <v>341914.1</v>
      </c>
      <c r="BX48" s="185">
        <v>32819.300000000003</v>
      </c>
      <c r="BY48" s="185">
        <v>32819.300000000003</v>
      </c>
      <c r="BZ48" s="185">
        <v>0</v>
      </c>
      <c r="CA48" s="185">
        <v>0</v>
      </c>
      <c r="CB48" s="185">
        <v>19099.3</v>
      </c>
      <c r="CC48" s="185">
        <v>18358</v>
      </c>
      <c r="CD48" s="185">
        <v>36142.199999999997</v>
      </c>
      <c r="CE48" s="186">
        <v>35498.300000000003</v>
      </c>
      <c r="CF48" s="183">
        <f t="shared" si="10"/>
        <v>127984.1</v>
      </c>
      <c r="CG48" s="184">
        <f t="shared" si="10"/>
        <v>127852.5</v>
      </c>
      <c r="CH48" s="185">
        <v>79744.5</v>
      </c>
      <c r="CI48" s="185">
        <v>79717.2</v>
      </c>
      <c r="CJ48" s="185">
        <v>0</v>
      </c>
      <c r="CK48" s="185">
        <v>0</v>
      </c>
      <c r="CL48" s="185">
        <v>48239.6</v>
      </c>
      <c r="CM48" s="186">
        <v>48135.3</v>
      </c>
      <c r="CN48" s="183">
        <f t="shared" si="11"/>
        <v>0</v>
      </c>
      <c r="CO48" s="195">
        <f t="shared" si="11"/>
        <v>0</v>
      </c>
      <c r="CP48" s="185">
        <v>0</v>
      </c>
      <c r="CQ48" s="185">
        <v>0</v>
      </c>
      <c r="CR48" s="185">
        <v>0</v>
      </c>
      <c r="CS48" s="185">
        <v>0</v>
      </c>
      <c r="CT48" s="185">
        <v>0</v>
      </c>
      <c r="CU48" s="186">
        <v>0</v>
      </c>
      <c r="CV48" s="183">
        <f t="shared" si="12"/>
        <v>24948.2</v>
      </c>
      <c r="CW48" s="184">
        <f t="shared" si="12"/>
        <v>22802.9</v>
      </c>
      <c r="CX48" s="185">
        <v>1293.7</v>
      </c>
      <c r="CY48" s="185">
        <v>1228.4000000000001</v>
      </c>
      <c r="CZ48" s="185">
        <v>17458</v>
      </c>
      <c r="DA48" s="185">
        <v>15861.8</v>
      </c>
      <c r="DB48" s="185">
        <v>5461.8</v>
      </c>
      <c r="DC48" s="185">
        <v>4979.6000000000004</v>
      </c>
      <c r="DD48" s="185">
        <v>734.7</v>
      </c>
      <c r="DE48" s="186">
        <v>733.1</v>
      </c>
      <c r="DF48" s="183">
        <f t="shared" si="13"/>
        <v>29252</v>
      </c>
      <c r="DG48" s="196">
        <f t="shared" si="13"/>
        <v>29243.599999999999</v>
      </c>
      <c r="DH48" s="185">
        <v>0</v>
      </c>
      <c r="DI48" s="185">
        <v>0</v>
      </c>
      <c r="DJ48" s="185">
        <v>29252</v>
      </c>
      <c r="DK48" s="185">
        <v>29243.599999999999</v>
      </c>
      <c r="DL48" s="185">
        <v>0</v>
      </c>
      <c r="DM48" s="185">
        <v>0</v>
      </c>
      <c r="DN48" s="185">
        <v>0</v>
      </c>
      <c r="DO48" s="186">
        <v>0</v>
      </c>
      <c r="DP48" s="183">
        <f t="shared" si="14"/>
        <v>0</v>
      </c>
      <c r="DQ48" s="184">
        <f t="shared" si="14"/>
        <v>0</v>
      </c>
      <c r="DR48" s="185">
        <v>0</v>
      </c>
      <c r="DS48" s="185">
        <v>0</v>
      </c>
      <c r="DT48" s="185">
        <v>0</v>
      </c>
      <c r="DU48" s="185">
        <v>0</v>
      </c>
      <c r="DV48" s="185">
        <v>0</v>
      </c>
      <c r="DW48" s="186">
        <v>0</v>
      </c>
      <c r="DX48" s="275">
        <v>9.6999999999999993</v>
      </c>
      <c r="DY48" s="200">
        <v>9</v>
      </c>
      <c r="DZ48" s="275">
        <v>0</v>
      </c>
      <c r="EA48" s="200">
        <v>0</v>
      </c>
      <c r="EB48" s="183">
        <f t="shared" si="17"/>
        <v>939462</v>
      </c>
      <c r="EC48" s="276">
        <f t="shared" si="17"/>
        <v>911363.59999999986</v>
      </c>
      <c r="ED48" s="201">
        <v>-15560.3</v>
      </c>
      <c r="EE48" s="192">
        <v>15081.5</v>
      </c>
      <c r="EF48" s="201">
        <v>21481.7</v>
      </c>
      <c r="EG48" s="202">
        <v>31786</v>
      </c>
      <c r="EH48" s="120"/>
      <c r="EI48" s="100"/>
      <c r="EJ48" s="100"/>
    </row>
    <row r="49" spans="1:140" s="102" customFormat="1" hidden="1" x14ac:dyDescent="0.25">
      <c r="A49" s="108" t="s">
        <v>226</v>
      </c>
      <c r="B49" s="183">
        <f t="shared" si="4"/>
        <v>98004</v>
      </c>
      <c r="C49" s="184">
        <f t="shared" si="4"/>
        <v>96908.9</v>
      </c>
      <c r="D49" s="185">
        <v>10312.1</v>
      </c>
      <c r="E49" s="185">
        <v>10221.9</v>
      </c>
      <c r="F49" s="185">
        <v>7460.7</v>
      </c>
      <c r="G49" s="185">
        <v>7408.1</v>
      </c>
      <c r="H49" s="185">
        <v>49635.8</v>
      </c>
      <c r="I49" s="185">
        <v>48736.800000000003</v>
      </c>
      <c r="J49" s="185">
        <v>8.4</v>
      </c>
      <c r="K49" s="185">
        <v>0</v>
      </c>
      <c r="L49" s="185">
        <v>8917.1</v>
      </c>
      <c r="M49" s="185">
        <v>8909.5</v>
      </c>
      <c r="N49" s="185">
        <v>50</v>
      </c>
      <c r="O49" s="185">
        <v>50</v>
      </c>
      <c r="P49" s="185">
        <v>0</v>
      </c>
      <c r="Q49" s="185">
        <v>0</v>
      </c>
      <c r="R49" s="185">
        <v>0</v>
      </c>
      <c r="S49" s="185">
        <v>0</v>
      </c>
      <c r="T49" s="185">
        <v>21619.9</v>
      </c>
      <c r="U49" s="186">
        <v>21582.6</v>
      </c>
      <c r="V49" s="187">
        <f t="shared" si="16"/>
        <v>1090.3</v>
      </c>
      <c r="W49" s="188">
        <f t="shared" si="16"/>
        <v>1090.3</v>
      </c>
      <c r="X49" s="185">
        <v>1090.3</v>
      </c>
      <c r="Y49" s="186">
        <v>1090.3</v>
      </c>
      <c r="Z49" s="183">
        <f t="shared" si="5"/>
        <v>4330.1000000000004</v>
      </c>
      <c r="AA49" s="184">
        <f t="shared" si="5"/>
        <v>4327.5</v>
      </c>
      <c r="AB49" s="185">
        <v>3419.1</v>
      </c>
      <c r="AC49" s="185">
        <v>3416.5</v>
      </c>
      <c r="AD49" s="185">
        <v>911</v>
      </c>
      <c r="AE49" s="185">
        <v>911</v>
      </c>
      <c r="AF49" s="185">
        <v>0</v>
      </c>
      <c r="AG49" s="186">
        <v>0</v>
      </c>
      <c r="AH49" s="193">
        <f t="shared" si="6"/>
        <v>62112.200000000004</v>
      </c>
      <c r="AI49" s="195">
        <f t="shared" si="6"/>
        <v>42476.600000000006</v>
      </c>
      <c r="AJ49" s="288">
        <v>0</v>
      </c>
      <c r="AK49" s="185">
        <v>0</v>
      </c>
      <c r="AL49" s="185">
        <v>2966.8</v>
      </c>
      <c r="AM49" s="185">
        <v>2966.8</v>
      </c>
      <c r="AN49" s="185">
        <v>0</v>
      </c>
      <c r="AO49" s="185">
        <v>0</v>
      </c>
      <c r="AP49" s="185">
        <v>0</v>
      </c>
      <c r="AQ49" s="185">
        <v>0</v>
      </c>
      <c r="AR49" s="185">
        <v>8276.9</v>
      </c>
      <c r="AS49" s="185">
        <v>8276.9</v>
      </c>
      <c r="AT49" s="185">
        <v>37920.1</v>
      </c>
      <c r="AU49" s="185">
        <v>27256.1</v>
      </c>
      <c r="AV49" s="185">
        <v>0</v>
      </c>
      <c r="AW49" s="185">
        <v>0</v>
      </c>
      <c r="AX49" s="185">
        <v>12948.4</v>
      </c>
      <c r="AY49" s="186">
        <v>3976.8</v>
      </c>
      <c r="AZ49" s="183">
        <f t="shared" si="7"/>
        <v>40184.199999999997</v>
      </c>
      <c r="BA49" s="184">
        <f t="shared" si="7"/>
        <v>39831.9</v>
      </c>
      <c r="BB49" s="185">
        <v>624.70000000000005</v>
      </c>
      <c r="BC49" s="185">
        <v>444.1</v>
      </c>
      <c r="BD49" s="185">
        <v>21329</v>
      </c>
      <c r="BE49" s="185">
        <v>21329</v>
      </c>
      <c r="BF49" s="185">
        <v>14084</v>
      </c>
      <c r="BG49" s="185">
        <v>13913.9</v>
      </c>
      <c r="BH49" s="185">
        <v>4146.5</v>
      </c>
      <c r="BI49" s="186">
        <v>4144.8999999999996</v>
      </c>
      <c r="BJ49" s="183">
        <f t="shared" si="8"/>
        <v>6141.9</v>
      </c>
      <c r="BK49" s="184">
        <f t="shared" si="8"/>
        <v>6124.9</v>
      </c>
      <c r="BL49" s="185">
        <v>0</v>
      </c>
      <c r="BM49" s="185">
        <v>0</v>
      </c>
      <c r="BN49" s="185">
        <v>0</v>
      </c>
      <c r="BO49" s="185">
        <v>0</v>
      </c>
      <c r="BP49" s="185">
        <v>6141.9</v>
      </c>
      <c r="BQ49" s="186">
        <v>6124.9</v>
      </c>
      <c r="BR49" s="183">
        <f t="shared" si="9"/>
        <v>365319.1</v>
      </c>
      <c r="BS49" s="184">
        <f t="shared" si="9"/>
        <v>365074.69999999995</v>
      </c>
      <c r="BT49" s="185">
        <v>51846.8</v>
      </c>
      <c r="BU49" s="185">
        <v>51808.800000000003</v>
      </c>
      <c r="BV49" s="185">
        <v>277304.5</v>
      </c>
      <c r="BW49" s="185">
        <v>277129.09999999998</v>
      </c>
      <c r="BX49" s="185">
        <v>10469.6</v>
      </c>
      <c r="BY49" s="185">
        <v>10450</v>
      </c>
      <c r="BZ49" s="185">
        <v>0</v>
      </c>
      <c r="CA49" s="185">
        <v>0</v>
      </c>
      <c r="CB49" s="185">
        <v>4720.2</v>
      </c>
      <c r="CC49" s="185">
        <v>4720.1000000000004</v>
      </c>
      <c r="CD49" s="185">
        <v>20978</v>
      </c>
      <c r="CE49" s="186">
        <v>20966.7</v>
      </c>
      <c r="CF49" s="183">
        <f t="shared" si="10"/>
        <v>46380.9</v>
      </c>
      <c r="CG49" s="184">
        <f t="shared" si="10"/>
        <v>45850.9</v>
      </c>
      <c r="CH49" s="185">
        <v>43357.3</v>
      </c>
      <c r="CI49" s="185">
        <v>42827.3</v>
      </c>
      <c r="CJ49" s="185">
        <v>0</v>
      </c>
      <c r="CK49" s="185">
        <v>0</v>
      </c>
      <c r="CL49" s="185">
        <v>3023.6</v>
      </c>
      <c r="CM49" s="186">
        <v>3023.6</v>
      </c>
      <c r="CN49" s="183">
        <f t="shared" si="11"/>
        <v>38.200000000000003</v>
      </c>
      <c r="CO49" s="195">
        <f t="shared" si="11"/>
        <v>38.200000000000003</v>
      </c>
      <c r="CP49" s="185">
        <v>0</v>
      </c>
      <c r="CQ49" s="185">
        <v>0</v>
      </c>
      <c r="CR49" s="185">
        <v>0</v>
      </c>
      <c r="CS49" s="185">
        <v>0</v>
      </c>
      <c r="CT49" s="185">
        <v>38.200000000000003</v>
      </c>
      <c r="CU49" s="186">
        <v>38.200000000000003</v>
      </c>
      <c r="CV49" s="183">
        <f t="shared" si="12"/>
        <v>12424.4</v>
      </c>
      <c r="CW49" s="184">
        <f t="shared" si="12"/>
        <v>11802.7</v>
      </c>
      <c r="CX49" s="185">
        <v>817.4</v>
      </c>
      <c r="CY49" s="185">
        <v>769.7</v>
      </c>
      <c r="CZ49" s="185">
        <v>10322.299999999999</v>
      </c>
      <c r="DA49" s="185">
        <v>9748.4</v>
      </c>
      <c r="DB49" s="185">
        <v>550</v>
      </c>
      <c r="DC49" s="185">
        <v>549.9</v>
      </c>
      <c r="DD49" s="185">
        <v>734.7</v>
      </c>
      <c r="DE49" s="186">
        <v>734.7</v>
      </c>
      <c r="DF49" s="183">
        <f t="shared" si="13"/>
        <v>19977.5</v>
      </c>
      <c r="DG49" s="196">
        <f t="shared" si="13"/>
        <v>19968</v>
      </c>
      <c r="DH49" s="185">
        <v>4942.5</v>
      </c>
      <c r="DI49" s="185">
        <v>4942.5</v>
      </c>
      <c r="DJ49" s="185">
        <v>15035</v>
      </c>
      <c r="DK49" s="185">
        <v>15025.5</v>
      </c>
      <c r="DL49" s="185">
        <v>0</v>
      </c>
      <c r="DM49" s="185">
        <v>0</v>
      </c>
      <c r="DN49" s="185">
        <v>0</v>
      </c>
      <c r="DO49" s="186">
        <v>0</v>
      </c>
      <c r="DP49" s="183">
        <f t="shared" si="14"/>
        <v>0</v>
      </c>
      <c r="DQ49" s="184">
        <f t="shared" si="14"/>
        <v>0</v>
      </c>
      <c r="DR49" s="185">
        <v>0</v>
      </c>
      <c r="DS49" s="185">
        <v>0</v>
      </c>
      <c r="DT49" s="185">
        <v>0</v>
      </c>
      <c r="DU49" s="185">
        <v>0</v>
      </c>
      <c r="DV49" s="185">
        <v>0</v>
      </c>
      <c r="DW49" s="186">
        <v>0</v>
      </c>
      <c r="DX49" s="275">
        <v>0</v>
      </c>
      <c r="DY49" s="200">
        <v>0</v>
      </c>
      <c r="DZ49" s="275">
        <v>0</v>
      </c>
      <c r="EA49" s="200">
        <v>0</v>
      </c>
      <c r="EB49" s="183">
        <f t="shared" si="17"/>
        <v>656002.80000000005</v>
      </c>
      <c r="EC49" s="276">
        <f t="shared" si="17"/>
        <v>633494.60000000009</v>
      </c>
      <c r="ED49" s="201">
        <v>8919.2999999999993</v>
      </c>
      <c r="EE49" s="192">
        <v>28473.200000000001</v>
      </c>
      <c r="EF49" s="201">
        <v>13468.2</v>
      </c>
      <c r="EG49" s="202">
        <v>41941.4</v>
      </c>
      <c r="EH49" s="120"/>
      <c r="EI49" s="100"/>
      <c r="EJ49" s="100"/>
    </row>
    <row r="50" spans="1:140" s="102" customFormat="1" hidden="1" x14ac:dyDescent="0.25">
      <c r="A50" s="108" t="s">
        <v>227</v>
      </c>
      <c r="B50" s="183">
        <f t="shared" si="4"/>
        <v>112522.59999999999</v>
      </c>
      <c r="C50" s="184">
        <f t="shared" si="4"/>
        <v>111289.79999999999</v>
      </c>
      <c r="D50" s="185">
        <v>2094</v>
      </c>
      <c r="E50" s="185">
        <v>2094</v>
      </c>
      <c r="F50" s="185">
        <v>2292.1999999999998</v>
      </c>
      <c r="G50" s="185">
        <v>2292.1999999999998</v>
      </c>
      <c r="H50" s="185">
        <v>72409.7</v>
      </c>
      <c r="I50" s="185">
        <v>71374.899999999994</v>
      </c>
      <c r="J50" s="185">
        <v>5.0999999999999996</v>
      </c>
      <c r="K50" s="185">
        <v>0</v>
      </c>
      <c r="L50" s="185">
        <v>10428.9</v>
      </c>
      <c r="M50" s="185">
        <v>10346.799999999999</v>
      </c>
      <c r="N50" s="185">
        <v>0</v>
      </c>
      <c r="O50" s="185">
        <v>0</v>
      </c>
      <c r="P50" s="185">
        <v>105</v>
      </c>
      <c r="Q50" s="185">
        <v>0</v>
      </c>
      <c r="R50" s="185">
        <v>0</v>
      </c>
      <c r="S50" s="185">
        <v>0</v>
      </c>
      <c r="T50" s="185">
        <v>25187.7</v>
      </c>
      <c r="U50" s="186">
        <v>25181.9</v>
      </c>
      <c r="V50" s="187">
        <f t="shared" si="16"/>
        <v>962.9</v>
      </c>
      <c r="W50" s="188">
        <f t="shared" si="16"/>
        <v>962.9</v>
      </c>
      <c r="X50" s="185">
        <v>962.9</v>
      </c>
      <c r="Y50" s="186">
        <v>962.9</v>
      </c>
      <c r="Z50" s="183">
        <f t="shared" si="5"/>
        <v>6103.1</v>
      </c>
      <c r="AA50" s="184">
        <f t="shared" si="5"/>
        <v>6090.2999999999993</v>
      </c>
      <c r="AB50" s="185">
        <v>4011.3</v>
      </c>
      <c r="AC50" s="185">
        <v>4011.3</v>
      </c>
      <c r="AD50" s="185">
        <v>1837.4</v>
      </c>
      <c r="AE50" s="185">
        <v>1824.6</v>
      </c>
      <c r="AF50" s="185">
        <v>254.4</v>
      </c>
      <c r="AG50" s="186">
        <v>254.4</v>
      </c>
      <c r="AH50" s="193">
        <f t="shared" si="6"/>
        <v>48443.8</v>
      </c>
      <c r="AI50" s="195">
        <f t="shared" si="6"/>
        <v>48048.600000000006</v>
      </c>
      <c r="AJ50" s="288">
        <v>0</v>
      </c>
      <c r="AK50" s="185">
        <v>0</v>
      </c>
      <c r="AL50" s="185">
        <v>2967.7</v>
      </c>
      <c r="AM50" s="185">
        <v>2967.7</v>
      </c>
      <c r="AN50" s="185">
        <v>0</v>
      </c>
      <c r="AO50" s="185">
        <v>0</v>
      </c>
      <c r="AP50" s="185">
        <v>0</v>
      </c>
      <c r="AQ50" s="185">
        <v>0</v>
      </c>
      <c r="AR50" s="185">
        <v>9420.7000000000007</v>
      </c>
      <c r="AS50" s="185">
        <v>9420.7000000000007</v>
      </c>
      <c r="AT50" s="185">
        <v>10866.2</v>
      </c>
      <c r="AU50" s="185">
        <v>10685</v>
      </c>
      <c r="AV50" s="185">
        <v>214</v>
      </c>
      <c r="AW50" s="185">
        <v>0</v>
      </c>
      <c r="AX50" s="185">
        <v>24975.200000000001</v>
      </c>
      <c r="AY50" s="186">
        <v>24975.200000000001</v>
      </c>
      <c r="AZ50" s="183">
        <f t="shared" si="7"/>
        <v>42379.399999999994</v>
      </c>
      <c r="BA50" s="184">
        <f t="shared" si="7"/>
        <v>41679.399999999994</v>
      </c>
      <c r="BB50" s="185">
        <v>2300</v>
      </c>
      <c r="BC50" s="185">
        <v>2300</v>
      </c>
      <c r="BD50" s="185">
        <v>20512.400000000001</v>
      </c>
      <c r="BE50" s="185">
        <v>20413</v>
      </c>
      <c r="BF50" s="185">
        <v>16728.8</v>
      </c>
      <c r="BG50" s="185">
        <v>16134.2</v>
      </c>
      <c r="BH50" s="185">
        <v>2838.2</v>
      </c>
      <c r="BI50" s="186">
        <v>2832.2</v>
      </c>
      <c r="BJ50" s="183">
        <f t="shared" si="8"/>
        <v>7025.1</v>
      </c>
      <c r="BK50" s="184">
        <f t="shared" si="8"/>
        <v>6404.7</v>
      </c>
      <c r="BL50" s="185">
        <v>0</v>
      </c>
      <c r="BM50" s="185">
        <v>0</v>
      </c>
      <c r="BN50" s="185">
        <v>449.3</v>
      </c>
      <c r="BO50" s="185">
        <v>415.8</v>
      </c>
      <c r="BP50" s="185">
        <v>6575.8</v>
      </c>
      <c r="BQ50" s="186">
        <v>5988.9</v>
      </c>
      <c r="BR50" s="183">
        <f t="shared" si="9"/>
        <v>351855.6</v>
      </c>
      <c r="BS50" s="184">
        <f t="shared" si="9"/>
        <v>348343.39999999997</v>
      </c>
      <c r="BT50" s="185">
        <v>53181.7</v>
      </c>
      <c r="BU50" s="185">
        <v>51783.9</v>
      </c>
      <c r="BV50" s="185">
        <v>252270.8</v>
      </c>
      <c r="BW50" s="185">
        <v>250324.9</v>
      </c>
      <c r="BX50" s="185">
        <v>14349.1</v>
      </c>
      <c r="BY50" s="185">
        <v>14349.1</v>
      </c>
      <c r="BZ50" s="185">
        <v>0</v>
      </c>
      <c r="CA50" s="185">
        <v>0</v>
      </c>
      <c r="CB50" s="185">
        <v>4147</v>
      </c>
      <c r="CC50" s="185">
        <v>4147</v>
      </c>
      <c r="CD50" s="185">
        <v>27907</v>
      </c>
      <c r="CE50" s="186">
        <v>27738.5</v>
      </c>
      <c r="CF50" s="183">
        <f t="shared" si="10"/>
        <v>70511.100000000006</v>
      </c>
      <c r="CG50" s="184">
        <f t="shared" si="10"/>
        <v>70499.3</v>
      </c>
      <c r="CH50" s="185">
        <v>50074.9</v>
      </c>
      <c r="CI50" s="185">
        <v>50074.9</v>
      </c>
      <c r="CJ50" s="185">
        <v>0</v>
      </c>
      <c r="CK50" s="185">
        <v>0</v>
      </c>
      <c r="CL50" s="185">
        <v>20436.2</v>
      </c>
      <c r="CM50" s="186">
        <v>20424.400000000001</v>
      </c>
      <c r="CN50" s="183">
        <f t="shared" si="11"/>
        <v>27</v>
      </c>
      <c r="CO50" s="195">
        <f t="shared" si="11"/>
        <v>27</v>
      </c>
      <c r="CP50" s="185">
        <v>0</v>
      </c>
      <c r="CQ50" s="185">
        <v>0</v>
      </c>
      <c r="CR50" s="185">
        <v>0</v>
      </c>
      <c r="CS50" s="185">
        <v>0</v>
      </c>
      <c r="CT50" s="185">
        <v>27</v>
      </c>
      <c r="CU50" s="186">
        <v>27</v>
      </c>
      <c r="CV50" s="183">
        <f t="shared" si="12"/>
        <v>16192.5</v>
      </c>
      <c r="CW50" s="184">
        <f t="shared" si="12"/>
        <v>15528.8</v>
      </c>
      <c r="CX50" s="185">
        <v>1500</v>
      </c>
      <c r="CY50" s="185">
        <v>1394.8</v>
      </c>
      <c r="CZ50" s="185">
        <v>10529.9</v>
      </c>
      <c r="DA50" s="185">
        <v>10421.299999999999</v>
      </c>
      <c r="DB50" s="185">
        <v>3427.9</v>
      </c>
      <c r="DC50" s="185">
        <v>3300.7</v>
      </c>
      <c r="DD50" s="185">
        <v>734.7</v>
      </c>
      <c r="DE50" s="186">
        <v>412</v>
      </c>
      <c r="DF50" s="183">
        <f t="shared" si="13"/>
        <v>18794.599999999999</v>
      </c>
      <c r="DG50" s="196">
        <f t="shared" si="13"/>
        <v>18794.599999999999</v>
      </c>
      <c r="DH50" s="185">
        <v>18794.599999999999</v>
      </c>
      <c r="DI50" s="185">
        <v>18794.599999999999</v>
      </c>
      <c r="DJ50" s="185">
        <v>0</v>
      </c>
      <c r="DK50" s="185">
        <v>0</v>
      </c>
      <c r="DL50" s="185">
        <v>0</v>
      </c>
      <c r="DM50" s="185">
        <v>0</v>
      </c>
      <c r="DN50" s="185">
        <v>0</v>
      </c>
      <c r="DO50" s="186">
        <v>0</v>
      </c>
      <c r="DP50" s="183">
        <f t="shared" si="14"/>
        <v>0</v>
      </c>
      <c r="DQ50" s="184">
        <f t="shared" si="14"/>
        <v>0</v>
      </c>
      <c r="DR50" s="185">
        <v>0</v>
      </c>
      <c r="DS50" s="185">
        <v>0</v>
      </c>
      <c r="DT50" s="185">
        <v>0</v>
      </c>
      <c r="DU50" s="185">
        <v>0</v>
      </c>
      <c r="DV50" s="185">
        <v>0</v>
      </c>
      <c r="DW50" s="186">
        <v>0</v>
      </c>
      <c r="DX50" s="275">
        <v>0</v>
      </c>
      <c r="DY50" s="200">
        <v>0</v>
      </c>
      <c r="DZ50" s="275">
        <v>0</v>
      </c>
      <c r="EA50" s="200">
        <v>0</v>
      </c>
      <c r="EB50" s="183">
        <f t="shared" si="17"/>
        <v>674817.7</v>
      </c>
      <c r="EC50" s="276">
        <f t="shared" si="17"/>
        <v>667668.80000000005</v>
      </c>
      <c r="ED50" s="201">
        <v>-15480</v>
      </c>
      <c r="EE50" s="192">
        <v>-12437</v>
      </c>
      <c r="EF50" s="201">
        <v>7616</v>
      </c>
      <c r="EG50" s="202">
        <v>3043</v>
      </c>
      <c r="EH50" s="120"/>
      <c r="EI50" s="100"/>
      <c r="EJ50" s="100"/>
    </row>
    <row r="51" spans="1:140" s="102" customFormat="1" hidden="1" x14ac:dyDescent="0.25">
      <c r="A51" s="108" t="s">
        <v>228</v>
      </c>
      <c r="B51" s="183">
        <f t="shared" si="4"/>
        <v>196845.49999999997</v>
      </c>
      <c r="C51" s="184">
        <f t="shared" si="4"/>
        <v>191109.4</v>
      </c>
      <c r="D51" s="185">
        <v>18880.5</v>
      </c>
      <c r="E51" s="185">
        <v>18718.900000000001</v>
      </c>
      <c r="F51" s="185">
        <v>4032.8</v>
      </c>
      <c r="G51" s="185">
        <v>3982.5</v>
      </c>
      <c r="H51" s="185">
        <v>130424.9</v>
      </c>
      <c r="I51" s="185">
        <v>127113.4</v>
      </c>
      <c r="J51" s="185">
        <v>19.3</v>
      </c>
      <c r="K51" s="185">
        <v>0</v>
      </c>
      <c r="L51" s="185">
        <v>15558</v>
      </c>
      <c r="M51" s="185">
        <v>15523.9</v>
      </c>
      <c r="N51" s="185">
        <v>1060.5999999999999</v>
      </c>
      <c r="O51" s="185">
        <v>1060.5999999999999</v>
      </c>
      <c r="P51" s="185">
        <v>263.10000000000002</v>
      </c>
      <c r="Q51" s="185">
        <v>0</v>
      </c>
      <c r="R51" s="185">
        <v>0</v>
      </c>
      <c r="S51" s="185">
        <v>0</v>
      </c>
      <c r="T51" s="185">
        <v>26606.3</v>
      </c>
      <c r="U51" s="186">
        <v>24710.1</v>
      </c>
      <c r="V51" s="187">
        <f t="shared" si="16"/>
        <v>2457.6</v>
      </c>
      <c r="W51" s="188">
        <f t="shared" si="16"/>
        <v>2457.6</v>
      </c>
      <c r="X51" s="185">
        <v>2457.6</v>
      </c>
      <c r="Y51" s="186">
        <v>2457.6</v>
      </c>
      <c r="Z51" s="183">
        <f t="shared" si="5"/>
        <v>6094.7</v>
      </c>
      <c r="AA51" s="184">
        <f t="shared" si="5"/>
        <v>5793.6</v>
      </c>
      <c r="AB51" s="185">
        <v>0</v>
      </c>
      <c r="AC51" s="185">
        <v>0</v>
      </c>
      <c r="AD51" s="185">
        <v>6094.7</v>
      </c>
      <c r="AE51" s="185">
        <v>5793.6</v>
      </c>
      <c r="AF51" s="185">
        <v>0</v>
      </c>
      <c r="AG51" s="186">
        <v>0</v>
      </c>
      <c r="AH51" s="193">
        <f t="shared" si="6"/>
        <v>92742</v>
      </c>
      <c r="AI51" s="195">
        <f t="shared" si="6"/>
        <v>91203.500000000015</v>
      </c>
      <c r="AJ51" s="288">
        <v>0</v>
      </c>
      <c r="AK51" s="185">
        <v>0</v>
      </c>
      <c r="AL51" s="185">
        <v>3808.2</v>
      </c>
      <c r="AM51" s="185">
        <v>3784.8</v>
      </c>
      <c r="AN51" s="185">
        <v>45</v>
      </c>
      <c r="AO51" s="185">
        <v>0</v>
      </c>
      <c r="AP51" s="185">
        <v>0</v>
      </c>
      <c r="AQ51" s="185">
        <v>0</v>
      </c>
      <c r="AR51" s="185">
        <v>47371</v>
      </c>
      <c r="AS51" s="185">
        <v>47371</v>
      </c>
      <c r="AT51" s="185">
        <v>37070</v>
      </c>
      <c r="AU51" s="185">
        <v>35599.9</v>
      </c>
      <c r="AV51" s="185">
        <v>0</v>
      </c>
      <c r="AW51" s="185">
        <v>0</v>
      </c>
      <c r="AX51" s="185">
        <v>4447.8</v>
      </c>
      <c r="AY51" s="186">
        <v>4447.8</v>
      </c>
      <c r="AZ51" s="183">
        <f t="shared" si="7"/>
        <v>186792.6</v>
      </c>
      <c r="BA51" s="184">
        <f t="shared" si="7"/>
        <v>176374.8</v>
      </c>
      <c r="BB51" s="185">
        <v>3508.1</v>
      </c>
      <c r="BC51" s="185">
        <v>3455.2</v>
      </c>
      <c r="BD51" s="185">
        <v>107173.2</v>
      </c>
      <c r="BE51" s="185">
        <v>106923.4</v>
      </c>
      <c r="BF51" s="185">
        <v>60826.3</v>
      </c>
      <c r="BG51" s="185">
        <v>58306.2</v>
      </c>
      <c r="BH51" s="185">
        <v>15285</v>
      </c>
      <c r="BI51" s="186">
        <v>7690</v>
      </c>
      <c r="BJ51" s="183">
        <f t="shared" si="8"/>
        <v>1766.2</v>
      </c>
      <c r="BK51" s="184">
        <f t="shared" si="8"/>
        <v>1760.3000000000002</v>
      </c>
      <c r="BL51" s="185">
        <v>0</v>
      </c>
      <c r="BM51" s="185">
        <v>0</v>
      </c>
      <c r="BN51" s="185">
        <v>1680</v>
      </c>
      <c r="BO51" s="185">
        <v>1679.9</v>
      </c>
      <c r="BP51" s="185">
        <v>86.2</v>
      </c>
      <c r="BQ51" s="186">
        <v>80.400000000000006</v>
      </c>
      <c r="BR51" s="183">
        <f t="shared" si="9"/>
        <v>926772.20000000007</v>
      </c>
      <c r="BS51" s="184">
        <f t="shared" si="9"/>
        <v>926243.10000000009</v>
      </c>
      <c r="BT51" s="185">
        <v>294009</v>
      </c>
      <c r="BU51" s="185">
        <v>294008.90000000002</v>
      </c>
      <c r="BV51" s="185">
        <v>536123.9</v>
      </c>
      <c r="BW51" s="185">
        <v>535662.9</v>
      </c>
      <c r="BX51" s="185">
        <v>40664.400000000001</v>
      </c>
      <c r="BY51" s="185">
        <v>40599.800000000003</v>
      </c>
      <c r="BZ51" s="185">
        <v>0</v>
      </c>
      <c r="CA51" s="185">
        <v>0</v>
      </c>
      <c r="CB51" s="185">
        <v>10161.9</v>
      </c>
      <c r="CC51" s="185">
        <v>10159.9</v>
      </c>
      <c r="CD51" s="185">
        <v>45813</v>
      </c>
      <c r="CE51" s="186">
        <v>45811.6</v>
      </c>
      <c r="CF51" s="183">
        <f t="shared" si="10"/>
        <v>195413.1</v>
      </c>
      <c r="CG51" s="184">
        <f t="shared" si="10"/>
        <v>195242.1</v>
      </c>
      <c r="CH51" s="185">
        <v>153217.60000000001</v>
      </c>
      <c r="CI51" s="185">
        <v>153217.60000000001</v>
      </c>
      <c r="CJ51" s="185">
        <v>0</v>
      </c>
      <c r="CK51" s="185">
        <v>0</v>
      </c>
      <c r="CL51" s="185">
        <v>42195.5</v>
      </c>
      <c r="CM51" s="186">
        <v>42024.5</v>
      </c>
      <c r="CN51" s="183">
        <f t="shared" si="11"/>
        <v>0</v>
      </c>
      <c r="CO51" s="195">
        <f t="shared" si="11"/>
        <v>0</v>
      </c>
      <c r="CP51" s="185">
        <v>0</v>
      </c>
      <c r="CQ51" s="185">
        <v>0</v>
      </c>
      <c r="CR51" s="185">
        <v>0</v>
      </c>
      <c r="CS51" s="185">
        <v>0</v>
      </c>
      <c r="CT51" s="185">
        <v>0</v>
      </c>
      <c r="CU51" s="186">
        <v>0</v>
      </c>
      <c r="CV51" s="183">
        <f t="shared" si="12"/>
        <v>54696.9</v>
      </c>
      <c r="CW51" s="184">
        <f t="shared" si="12"/>
        <v>50439.8</v>
      </c>
      <c r="CX51" s="185">
        <v>3242.5</v>
      </c>
      <c r="CY51" s="185">
        <v>3222.4</v>
      </c>
      <c r="CZ51" s="185">
        <v>42590.9</v>
      </c>
      <c r="DA51" s="185">
        <v>38409.4</v>
      </c>
      <c r="DB51" s="185">
        <v>8108.9</v>
      </c>
      <c r="DC51" s="185">
        <v>8057.4</v>
      </c>
      <c r="DD51" s="185">
        <v>754.6</v>
      </c>
      <c r="DE51" s="186">
        <v>750.6</v>
      </c>
      <c r="DF51" s="183">
        <f t="shared" si="13"/>
        <v>37953.699999999997</v>
      </c>
      <c r="DG51" s="196">
        <f t="shared" si="13"/>
        <v>37460.300000000003</v>
      </c>
      <c r="DH51" s="185">
        <v>35425.699999999997</v>
      </c>
      <c r="DI51" s="185">
        <v>34932.300000000003</v>
      </c>
      <c r="DJ51" s="185">
        <v>0</v>
      </c>
      <c r="DK51" s="185">
        <v>0</v>
      </c>
      <c r="DL51" s="185">
        <v>0</v>
      </c>
      <c r="DM51" s="185">
        <v>0</v>
      </c>
      <c r="DN51" s="185">
        <v>2528</v>
      </c>
      <c r="DO51" s="186">
        <v>2528</v>
      </c>
      <c r="DP51" s="183">
        <f t="shared" si="14"/>
        <v>0</v>
      </c>
      <c r="DQ51" s="184">
        <f t="shared" si="14"/>
        <v>0</v>
      </c>
      <c r="DR51" s="185">
        <v>0</v>
      </c>
      <c r="DS51" s="185">
        <v>0</v>
      </c>
      <c r="DT51" s="185">
        <v>0</v>
      </c>
      <c r="DU51" s="185">
        <v>0</v>
      </c>
      <c r="DV51" s="185">
        <v>0</v>
      </c>
      <c r="DW51" s="186">
        <v>0</v>
      </c>
      <c r="DX51" s="275">
        <v>1.9</v>
      </c>
      <c r="DY51" s="200">
        <v>0</v>
      </c>
      <c r="DZ51" s="275">
        <v>0</v>
      </c>
      <c r="EA51" s="200">
        <v>0</v>
      </c>
      <c r="EB51" s="183">
        <f t="shared" si="17"/>
        <v>1701536.4000000001</v>
      </c>
      <c r="EC51" s="276">
        <f t="shared" si="17"/>
        <v>1678084.5000000002</v>
      </c>
      <c r="ED51" s="201">
        <v>-12466.3</v>
      </c>
      <c r="EE51" s="192">
        <v>-4912.6000000000004</v>
      </c>
      <c r="EF51" s="201">
        <v>34241.4</v>
      </c>
      <c r="EG51" s="202">
        <v>29328.799999999999</v>
      </c>
      <c r="EH51" s="120"/>
      <c r="EI51" s="100"/>
      <c r="EJ51" s="100"/>
    </row>
    <row r="52" spans="1:140" s="102" customFormat="1" hidden="1" x14ac:dyDescent="0.25">
      <c r="A52" s="108" t="s">
        <v>229</v>
      </c>
      <c r="B52" s="183">
        <f t="shared" si="4"/>
        <v>130181.2</v>
      </c>
      <c r="C52" s="184">
        <f t="shared" si="4"/>
        <v>128705.79999999999</v>
      </c>
      <c r="D52" s="185">
        <v>15043</v>
      </c>
      <c r="E52" s="185">
        <v>14866</v>
      </c>
      <c r="F52" s="185">
        <v>4569.1000000000004</v>
      </c>
      <c r="G52" s="185">
        <v>4569.1000000000004</v>
      </c>
      <c r="H52" s="185">
        <v>69621.2</v>
      </c>
      <c r="I52" s="185">
        <v>68720.7</v>
      </c>
      <c r="J52" s="185">
        <v>5.0999999999999996</v>
      </c>
      <c r="K52" s="185">
        <v>0</v>
      </c>
      <c r="L52" s="185">
        <v>7928.6</v>
      </c>
      <c r="M52" s="185">
        <v>7928.6</v>
      </c>
      <c r="N52" s="185">
        <v>278.7</v>
      </c>
      <c r="O52" s="185">
        <v>278.7</v>
      </c>
      <c r="P52" s="185">
        <v>65.5</v>
      </c>
      <c r="Q52" s="185">
        <v>0</v>
      </c>
      <c r="R52" s="185">
        <v>0</v>
      </c>
      <c r="S52" s="185">
        <v>0</v>
      </c>
      <c r="T52" s="185">
        <v>32670</v>
      </c>
      <c r="U52" s="186">
        <v>32342.7</v>
      </c>
      <c r="V52" s="187">
        <f t="shared" si="16"/>
        <v>1252.9000000000001</v>
      </c>
      <c r="W52" s="188">
        <f t="shared" si="16"/>
        <v>1252.9000000000001</v>
      </c>
      <c r="X52" s="185">
        <v>1252.9000000000001</v>
      </c>
      <c r="Y52" s="186">
        <v>1252.9000000000001</v>
      </c>
      <c r="Z52" s="183">
        <f t="shared" si="5"/>
        <v>11645.400000000001</v>
      </c>
      <c r="AA52" s="184">
        <f t="shared" si="5"/>
        <v>11583.8</v>
      </c>
      <c r="AB52" s="185">
        <v>5324.8</v>
      </c>
      <c r="AC52" s="185">
        <v>5324.8</v>
      </c>
      <c r="AD52" s="185">
        <v>6320.6</v>
      </c>
      <c r="AE52" s="185">
        <v>6259</v>
      </c>
      <c r="AF52" s="185">
        <v>0</v>
      </c>
      <c r="AG52" s="186">
        <v>0</v>
      </c>
      <c r="AH52" s="193">
        <f t="shared" si="6"/>
        <v>37046.9</v>
      </c>
      <c r="AI52" s="195">
        <f t="shared" si="6"/>
        <v>36939.300000000003</v>
      </c>
      <c r="AJ52" s="288">
        <v>0</v>
      </c>
      <c r="AK52" s="185">
        <v>0</v>
      </c>
      <c r="AL52" s="185">
        <v>3708.5</v>
      </c>
      <c r="AM52" s="185">
        <v>3708.5</v>
      </c>
      <c r="AN52" s="185">
        <v>55.7</v>
      </c>
      <c r="AO52" s="185">
        <v>55.7</v>
      </c>
      <c r="AP52" s="185">
        <v>0</v>
      </c>
      <c r="AQ52" s="185">
        <v>0</v>
      </c>
      <c r="AR52" s="185">
        <v>8985.2999999999993</v>
      </c>
      <c r="AS52" s="185">
        <v>8985.2999999999993</v>
      </c>
      <c r="AT52" s="185">
        <v>18044.900000000001</v>
      </c>
      <c r="AU52" s="185">
        <v>17956.5</v>
      </c>
      <c r="AV52" s="185">
        <v>5328.9</v>
      </c>
      <c r="AW52" s="185">
        <v>5328.9</v>
      </c>
      <c r="AX52" s="185">
        <v>923.6</v>
      </c>
      <c r="AY52" s="186">
        <v>904.4</v>
      </c>
      <c r="AZ52" s="183">
        <f t="shared" si="7"/>
        <v>30949.599999999999</v>
      </c>
      <c r="BA52" s="184">
        <f t="shared" si="7"/>
        <v>30106.199999999997</v>
      </c>
      <c r="BB52" s="185">
        <v>119.5</v>
      </c>
      <c r="BC52" s="185">
        <v>119.5</v>
      </c>
      <c r="BD52" s="185">
        <v>9212.1</v>
      </c>
      <c r="BE52" s="185">
        <v>9212.1</v>
      </c>
      <c r="BF52" s="185">
        <v>16231.4</v>
      </c>
      <c r="BG52" s="185">
        <v>15388</v>
      </c>
      <c r="BH52" s="185">
        <v>5386.6</v>
      </c>
      <c r="BI52" s="186">
        <v>5386.6</v>
      </c>
      <c r="BJ52" s="183">
        <f t="shared" si="8"/>
        <v>7003.3</v>
      </c>
      <c r="BK52" s="184">
        <f t="shared" si="8"/>
        <v>6944.8</v>
      </c>
      <c r="BL52" s="185">
        <v>0</v>
      </c>
      <c r="BM52" s="185">
        <v>0</v>
      </c>
      <c r="BN52" s="185">
        <v>925</v>
      </c>
      <c r="BO52" s="185">
        <v>925</v>
      </c>
      <c r="BP52" s="185">
        <v>6078.3</v>
      </c>
      <c r="BQ52" s="186">
        <v>6019.8</v>
      </c>
      <c r="BR52" s="183">
        <f t="shared" si="9"/>
        <v>451090.7</v>
      </c>
      <c r="BS52" s="184">
        <f t="shared" si="9"/>
        <v>445258.99999999994</v>
      </c>
      <c r="BT52" s="185">
        <v>88757.1</v>
      </c>
      <c r="BU52" s="185">
        <v>86267</v>
      </c>
      <c r="BV52" s="185">
        <v>302429.3</v>
      </c>
      <c r="BW52" s="185">
        <v>300108.09999999998</v>
      </c>
      <c r="BX52" s="185">
        <v>22445.3</v>
      </c>
      <c r="BY52" s="185">
        <v>22445.3</v>
      </c>
      <c r="BZ52" s="185">
        <v>0</v>
      </c>
      <c r="CA52" s="185">
        <v>0</v>
      </c>
      <c r="CB52" s="185">
        <v>13606.6</v>
      </c>
      <c r="CC52" s="185">
        <v>12788</v>
      </c>
      <c r="CD52" s="185">
        <v>23852.400000000001</v>
      </c>
      <c r="CE52" s="186">
        <v>23650.6</v>
      </c>
      <c r="CF52" s="183">
        <f t="shared" si="10"/>
        <v>64829.8</v>
      </c>
      <c r="CG52" s="184">
        <f t="shared" si="10"/>
        <v>64503.4</v>
      </c>
      <c r="CH52" s="185">
        <v>56352.4</v>
      </c>
      <c r="CI52" s="185">
        <v>56352.4</v>
      </c>
      <c r="CJ52" s="185">
        <v>0</v>
      </c>
      <c r="CK52" s="185">
        <v>0</v>
      </c>
      <c r="CL52" s="185">
        <v>8477.4</v>
      </c>
      <c r="CM52" s="186">
        <v>8151</v>
      </c>
      <c r="CN52" s="183">
        <f t="shared" si="11"/>
        <v>40.5</v>
      </c>
      <c r="CO52" s="195">
        <f t="shared" si="11"/>
        <v>40.5</v>
      </c>
      <c r="CP52" s="185">
        <v>0</v>
      </c>
      <c r="CQ52" s="185">
        <v>0</v>
      </c>
      <c r="CR52" s="185">
        <v>0</v>
      </c>
      <c r="CS52" s="185">
        <v>0</v>
      </c>
      <c r="CT52" s="185">
        <v>40.5</v>
      </c>
      <c r="CU52" s="186">
        <v>40.5</v>
      </c>
      <c r="CV52" s="183">
        <f t="shared" si="12"/>
        <v>17518.3</v>
      </c>
      <c r="CW52" s="184">
        <f t="shared" si="12"/>
        <v>16289.3</v>
      </c>
      <c r="CX52" s="185">
        <v>2007</v>
      </c>
      <c r="CY52" s="185">
        <v>2004</v>
      </c>
      <c r="CZ52" s="185">
        <v>12902.4</v>
      </c>
      <c r="DA52" s="185">
        <v>11947.8</v>
      </c>
      <c r="DB52" s="185">
        <v>1874.2</v>
      </c>
      <c r="DC52" s="185">
        <v>1602.8</v>
      </c>
      <c r="DD52" s="185">
        <v>734.7</v>
      </c>
      <c r="DE52" s="186">
        <v>734.7</v>
      </c>
      <c r="DF52" s="183">
        <f t="shared" si="13"/>
        <v>13776.1</v>
      </c>
      <c r="DG52" s="196">
        <f t="shared" si="13"/>
        <v>13776.1</v>
      </c>
      <c r="DH52" s="185">
        <v>12736.1</v>
      </c>
      <c r="DI52" s="185">
        <v>12736.1</v>
      </c>
      <c r="DJ52" s="185">
        <v>1040</v>
      </c>
      <c r="DK52" s="185">
        <v>1040</v>
      </c>
      <c r="DL52" s="185">
        <v>0</v>
      </c>
      <c r="DM52" s="185">
        <v>0</v>
      </c>
      <c r="DN52" s="185">
        <v>0</v>
      </c>
      <c r="DO52" s="186">
        <v>0</v>
      </c>
      <c r="DP52" s="183">
        <f t="shared" si="14"/>
        <v>0</v>
      </c>
      <c r="DQ52" s="184">
        <f t="shared" si="14"/>
        <v>0</v>
      </c>
      <c r="DR52" s="185">
        <v>0</v>
      </c>
      <c r="DS52" s="185">
        <v>0</v>
      </c>
      <c r="DT52" s="185">
        <v>0</v>
      </c>
      <c r="DU52" s="185">
        <v>0</v>
      </c>
      <c r="DV52" s="185">
        <v>0</v>
      </c>
      <c r="DW52" s="186">
        <v>0</v>
      </c>
      <c r="DX52" s="275">
        <v>0.9</v>
      </c>
      <c r="DY52" s="200">
        <v>0.9</v>
      </c>
      <c r="DZ52" s="275">
        <v>0</v>
      </c>
      <c r="EA52" s="200">
        <v>0</v>
      </c>
      <c r="EB52" s="183">
        <f t="shared" si="17"/>
        <v>765335.60000000009</v>
      </c>
      <c r="EC52" s="276">
        <f t="shared" si="17"/>
        <v>755402</v>
      </c>
      <c r="ED52" s="201">
        <v>-7128.6</v>
      </c>
      <c r="EE52" s="192">
        <v>-3052.8</v>
      </c>
      <c r="EF52" s="201">
        <v>5398.4</v>
      </c>
      <c r="EG52" s="202">
        <v>5045.6000000000004</v>
      </c>
      <c r="EH52" s="120"/>
      <c r="EI52" s="100"/>
      <c r="EJ52" s="100"/>
    </row>
    <row r="53" spans="1:140" s="102" customFormat="1" hidden="1" x14ac:dyDescent="0.25">
      <c r="A53" s="108" t="s">
        <v>230</v>
      </c>
      <c r="B53" s="183">
        <f t="shared" si="4"/>
        <v>339470.9</v>
      </c>
      <c r="C53" s="184">
        <f t="shared" si="4"/>
        <v>327373.39999999997</v>
      </c>
      <c r="D53" s="185">
        <v>7785.1</v>
      </c>
      <c r="E53" s="185">
        <v>7671.7</v>
      </c>
      <c r="F53" s="185">
        <v>4282.6000000000004</v>
      </c>
      <c r="G53" s="185">
        <v>4282.6000000000004</v>
      </c>
      <c r="H53" s="185">
        <v>276379.8</v>
      </c>
      <c r="I53" s="185">
        <v>269949.59999999998</v>
      </c>
      <c r="J53" s="185">
        <v>8.4</v>
      </c>
      <c r="K53" s="185">
        <v>8.4</v>
      </c>
      <c r="L53" s="185">
        <v>42521.7</v>
      </c>
      <c r="M53" s="185">
        <v>42491.1</v>
      </c>
      <c r="N53" s="185">
        <v>0</v>
      </c>
      <c r="O53" s="185">
        <v>0</v>
      </c>
      <c r="P53" s="185">
        <v>5000</v>
      </c>
      <c r="Q53" s="185">
        <v>0</v>
      </c>
      <c r="R53" s="185">
        <v>0</v>
      </c>
      <c r="S53" s="185">
        <v>0</v>
      </c>
      <c r="T53" s="185">
        <v>3493.3</v>
      </c>
      <c r="U53" s="186">
        <v>2970</v>
      </c>
      <c r="V53" s="187">
        <f t="shared" si="16"/>
        <v>578.29999999999995</v>
      </c>
      <c r="W53" s="188">
        <f t="shared" si="16"/>
        <v>529.9</v>
      </c>
      <c r="X53" s="185">
        <v>578.29999999999995</v>
      </c>
      <c r="Y53" s="186">
        <v>529.9</v>
      </c>
      <c r="Z53" s="183">
        <f t="shared" si="5"/>
        <v>57040.6</v>
      </c>
      <c r="AA53" s="184">
        <f t="shared" si="5"/>
        <v>56721.599999999999</v>
      </c>
      <c r="AB53" s="185">
        <v>54226.400000000001</v>
      </c>
      <c r="AC53" s="185">
        <v>53907.4</v>
      </c>
      <c r="AD53" s="185">
        <v>2318.1999999999998</v>
      </c>
      <c r="AE53" s="185">
        <v>2318.1999999999998</v>
      </c>
      <c r="AF53" s="185">
        <v>496</v>
      </c>
      <c r="AG53" s="186">
        <v>496</v>
      </c>
      <c r="AH53" s="193">
        <f t="shared" si="6"/>
        <v>229630.19999999998</v>
      </c>
      <c r="AI53" s="195">
        <f t="shared" si="6"/>
        <v>212274.10000000003</v>
      </c>
      <c r="AJ53" s="288">
        <v>0</v>
      </c>
      <c r="AK53" s="185">
        <v>0</v>
      </c>
      <c r="AL53" s="185">
        <v>695.2</v>
      </c>
      <c r="AM53" s="185">
        <v>695.2</v>
      </c>
      <c r="AN53" s="185">
        <v>0</v>
      </c>
      <c r="AO53" s="185">
        <v>0</v>
      </c>
      <c r="AP53" s="185">
        <v>0</v>
      </c>
      <c r="AQ53" s="185">
        <v>0</v>
      </c>
      <c r="AR53" s="185">
        <v>24271.599999999999</v>
      </c>
      <c r="AS53" s="185">
        <v>23230.5</v>
      </c>
      <c r="AT53" s="185">
        <v>161534</v>
      </c>
      <c r="AU53" s="185">
        <v>153098.6</v>
      </c>
      <c r="AV53" s="185">
        <v>0</v>
      </c>
      <c r="AW53" s="185">
        <v>0</v>
      </c>
      <c r="AX53" s="185">
        <v>43129.4</v>
      </c>
      <c r="AY53" s="186">
        <v>35249.800000000003</v>
      </c>
      <c r="AZ53" s="183">
        <f t="shared" si="7"/>
        <v>1545833.7</v>
      </c>
      <c r="BA53" s="184">
        <f t="shared" si="7"/>
        <v>1009886.2</v>
      </c>
      <c r="BB53" s="185">
        <v>458735.2</v>
      </c>
      <c r="BC53" s="185">
        <v>107243.5</v>
      </c>
      <c r="BD53" s="185">
        <v>881424.5</v>
      </c>
      <c r="BE53" s="185">
        <v>749316.9</v>
      </c>
      <c r="BF53" s="185">
        <v>175833.4</v>
      </c>
      <c r="BG53" s="185">
        <v>123780.1</v>
      </c>
      <c r="BH53" s="185">
        <v>29840.6</v>
      </c>
      <c r="BI53" s="186">
        <v>29545.7</v>
      </c>
      <c r="BJ53" s="183">
        <f t="shared" si="8"/>
        <v>1535.5</v>
      </c>
      <c r="BK53" s="184">
        <f t="shared" si="8"/>
        <v>1521.4</v>
      </c>
      <c r="BL53" s="185">
        <v>0</v>
      </c>
      <c r="BM53" s="185">
        <v>0</v>
      </c>
      <c r="BN53" s="185">
        <v>1317.1</v>
      </c>
      <c r="BO53" s="185">
        <v>1303</v>
      </c>
      <c r="BP53" s="185">
        <v>218.4</v>
      </c>
      <c r="BQ53" s="186">
        <v>218.4</v>
      </c>
      <c r="BR53" s="183">
        <f t="shared" si="9"/>
        <v>772686.3</v>
      </c>
      <c r="BS53" s="184">
        <f t="shared" si="9"/>
        <v>762101.29999999993</v>
      </c>
      <c r="BT53" s="185">
        <v>182698.1</v>
      </c>
      <c r="BU53" s="185">
        <v>180455</v>
      </c>
      <c r="BV53" s="185">
        <v>383192.3</v>
      </c>
      <c r="BW53" s="185">
        <v>377164.2</v>
      </c>
      <c r="BX53" s="185">
        <v>116264.4</v>
      </c>
      <c r="BY53" s="185">
        <v>115299</v>
      </c>
      <c r="BZ53" s="185">
        <v>0</v>
      </c>
      <c r="CA53" s="185">
        <v>0</v>
      </c>
      <c r="CB53" s="185">
        <v>18784</v>
      </c>
      <c r="CC53" s="185">
        <v>18600.599999999999</v>
      </c>
      <c r="CD53" s="185">
        <v>71747.5</v>
      </c>
      <c r="CE53" s="186">
        <v>70582.5</v>
      </c>
      <c r="CF53" s="183">
        <f t="shared" si="10"/>
        <v>161625.29999999999</v>
      </c>
      <c r="CG53" s="184">
        <f t="shared" si="10"/>
        <v>159852.9</v>
      </c>
      <c r="CH53" s="185">
        <v>100232.7</v>
      </c>
      <c r="CI53" s="185">
        <v>98995.3</v>
      </c>
      <c r="CJ53" s="185">
        <v>0</v>
      </c>
      <c r="CK53" s="185">
        <v>0</v>
      </c>
      <c r="CL53" s="185">
        <v>61392.6</v>
      </c>
      <c r="CM53" s="186">
        <v>60857.599999999999</v>
      </c>
      <c r="CN53" s="183">
        <f t="shared" si="11"/>
        <v>22007.200000000001</v>
      </c>
      <c r="CO53" s="195">
        <f t="shared" si="11"/>
        <v>21201.599999999999</v>
      </c>
      <c r="CP53" s="185">
        <v>22007.200000000001</v>
      </c>
      <c r="CQ53" s="185">
        <v>21201.599999999999</v>
      </c>
      <c r="CR53" s="185">
        <v>0</v>
      </c>
      <c r="CS53" s="185">
        <v>0</v>
      </c>
      <c r="CT53" s="185">
        <v>0</v>
      </c>
      <c r="CU53" s="186">
        <v>0</v>
      </c>
      <c r="CV53" s="183">
        <f t="shared" si="12"/>
        <v>51464.6</v>
      </c>
      <c r="CW53" s="184">
        <f t="shared" si="12"/>
        <v>48563.8</v>
      </c>
      <c r="CX53" s="185">
        <v>2569.4</v>
      </c>
      <c r="CY53" s="185">
        <v>2569.4</v>
      </c>
      <c r="CZ53" s="185">
        <v>32063.5</v>
      </c>
      <c r="DA53" s="185">
        <v>29585.599999999999</v>
      </c>
      <c r="DB53" s="185">
        <v>1061.0999999999999</v>
      </c>
      <c r="DC53" s="185">
        <v>869.8</v>
      </c>
      <c r="DD53" s="185">
        <v>15770.6</v>
      </c>
      <c r="DE53" s="186">
        <v>15539</v>
      </c>
      <c r="DF53" s="183">
        <f t="shared" si="13"/>
        <v>81307.7</v>
      </c>
      <c r="DG53" s="196">
        <f t="shared" si="13"/>
        <v>78628.900000000009</v>
      </c>
      <c r="DH53" s="185">
        <v>0</v>
      </c>
      <c r="DI53" s="185">
        <v>0</v>
      </c>
      <c r="DJ53" s="185">
        <v>62077</v>
      </c>
      <c r="DK53" s="185">
        <v>59456.4</v>
      </c>
      <c r="DL53" s="185">
        <v>404.7</v>
      </c>
      <c r="DM53" s="185">
        <v>360.3</v>
      </c>
      <c r="DN53" s="185">
        <v>18826</v>
      </c>
      <c r="DO53" s="186">
        <v>18812.2</v>
      </c>
      <c r="DP53" s="183">
        <f t="shared" si="14"/>
        <v>29753.3</v>
      </c>
      <c r="DQ53" s="184">
        <f t="shared" si="14"/>
        <v>29724.799999999999</v>
      </c>
      <c r="DR53" s="185">
        <v>0</v>
      </c>
      <c r="DS53" s="185">
        <v>0</v>
      </c>
      <c r="DT53" s="185">
        <v>29753.3</v>
      </c>
      <c r="DU53" s="185">
        <v>29724.799999999999</v>
      </c>
      <c r="DV53" s="185">
        <v>0</v>
      </c>
      <c r="DW53" s="186">
        <v>0</v>
      </c>
      <c r="DX53" s="275">
        <v>0</v>
      </c>
      <c r="DY53" s="200">
        <v>0</v>
      </c>
      <c r="DZ53" s="275">
        <v>200000</v>
      </c>
      <c r="EA53" s="200">
        <v>200000</v>
      </c>
      <c r="EB53" s="183">
        <f t="shared" si="17"/>
        <v>3492933.5999999996</v>
      </c>
      <c r="EC53" s="276">
        <f t="shared" si="17"/>
        <v>2908379.8999999994</v>
      </c>
      <c r="ED53" s="201">
        <v>-79508.399999999994</v>
      </c>
      <c r="EE53" s="192">
        <v>393433.9</v>
      </c>
      <c r="EF53" s="201">
        <v>831491.5</v>
      </c>
      <c r="EG53" s="202">
        <v>1224925.5</v>
      </c>
      <c r="EH53" s="120"/>
      <c r="EI53" s="100"/>
      <c r="EJ53" s="100"/>
    </row>
    <row r="54" spans="1:140" s="102" customFormat="1" hidden="1" x14ac:dyDescent="0.25">
      <c r="A54" s="108" t="s">
        <v>231</v>
      </c>
      <c r="B54" s="183">
        <f t="shared" si="4"/>
        <v>135660.6</v>
      </c>
      <c r="C54" s="184">
        <f t="shared" si="4"/>
        <v>131759</v>
      </c>
      <c r="D54" s="185">
        <v>10521.7</v>
      </c>
      <c r="E54" s="185">
        <v>10508</v>
      </c>
      <c r="F54" s="185">
        <v>3063</v>
      </c>
      <c r="G54" s="185">
        <v>3055.3</v>
      </c>
      <c r="H54" s="185">
        <v>63131.6</v>
      </c>
      <c r="I54" s="185">
        <v>59645.599999999999</v>
      </c>
      <c r="J54" s="185">
        <v>9</v>
      </c>
      <c r="K54" s="185">
        <v>0</v>
      </c>
      <c r="L54" s="185">
        <v>11708.7</v>
      </c>
      <c r="M54" s="185">
        <v>11689.3</v>
      </c>
      <c r="N54" s="185">
        <v>33</v>
      </c>
      <c r="O54" s="185">
        <v>33</v>
      </c>
      <c r="P54" s="185">
        <v>65.7</v>
      </c>
      <c r="Q54" s="185">
        <v>0</v>
      </c>
      <c r="R54" s="185">
        <v>0</v>
      </c>
      <c r="S54" s="185">
        <v>0</v>
      </c>
      <c r="T54" s="185">
        <v>47127.9</v>
      </c>
      <c r="U54" s="186">
        <v>46827.8</v>
      </c>
      <c r="V54" s="187">
        <f t="shared" si="16"/>
        <v>2625</v>
      </c>
      <c r="W54" s="188">
        <f t="shared" si="16"/>
        <v>2625</v>
      </c>
      <c r="X54" s="185">
        <v>2625</v>
      </c>
      <c r="Y54" s="186">
        <v>2625</v>
      </c>
      <c r="Z54" s="183">
        <f t="shared" si="5"/>
        <v>7191.0999999999995</v>
      </c>
      <c r="AA54" s="184">
        <f t="shared" si="5"/>
        <v>7073.4</v>
      </c>
      <c r="AB54" s="185">
        <v>867.2</v>
      </c>
      <c r="AC54" s="185">
        <v>862.2</v>
      </c>
      <c r="AD54" s="185">
        <v>6323.9</v>
      </c>
      <c r="AE54" s="185">
        <v>6211.2</v>
      </c>
      <c r="AF54" s="185">
        <v>0</v>
      </c>
      <c r="AG54" s="186">
        <v>0</v>
      </c>
      <c r="AH54" s="193">
        <f t="shared" si="6"/>
        <v>47517.2</v>
      </c>
      <c r="AI54" s="195">
        <f t="shared" si="6"/>
        <v>39966.9</v>
      </c>
      <c r="AJ54" s="288">
        <v>0</v>
      </c>
      <c r="AK54" s="185">
        <v>0</v>
      </c>
      <c r="AL54" s="185">
        <v>4451.3999999999996</v>
      </c>
      <c r="AM54" s="185">
        <v>4439.2</v>
      </c>
      <c r="AN54" s="185">
        <v>290.8</v>
      </c>
      <c r="AO54" s="185">
        <v>178.2</v>
      </c>
      <c r="AP54" s="185">
        <v>0</v>
      </c>
      <c r="AQ54" s="185">
        <v>0</v>
      </c>
      <c r="AR54" s="185">
        <v>9184.5</v>
      </c>
      <c r="AS54" s="185">
        <v>9184.2000000000007</v>
      </c>
      <c r="AT54" s="185">
        <v>32823</v>
      </c>
      <c r="AU54" s="185">
        <v>25446.799999999999</v>
      </c>
      <c r="AV54" s="185">
        <v>0</v>
      </c>
      <c r="AW54" s="185">
        <v>0</v>
      </c>
      <c r="AX54" s="185">
        <v>767.5</v>
      </c>
      <c r="AY54" s="186">
        <v>718.5</v>
      </c>
      <c r="AZ54" s="183">
        <f t="shared" si="7"/>
        <v>178284.79999999999</v>
      </c>
      <c r="BA54" s="184">
        <f t="shared" si="7"/>
        <v>169980.6</v>
      </c>
      <c r="BB54" s="185">
        <v>7430.6</v>
      </c>
      <c r="BC54" s="185">
        <v>7345.5</v>
      </c>
      <c r="BD54" s="185">
        <v>90223.7</v>
      </c>
      <c r="BE54" s="185">
        <v>88537.2</v>
      </c>
      <c r="BF54" s="185">
        <v>25665.599999999999</v>
      </c>
      <c r="BG54" s="185">
        <v>24547.4</v>
      </c>
      <c r="BH54" s="185">
        <v>54964.9</v>
      </c>
      <c r="BI54" s="186">
        <v>49550.5</v>
      </c>
      <c r="BJ54" s="183">
        <f t="shared" si="8"/>
        <v>10305.700000000001</v>
      </c>
      <c r="BK54" s="184">
        <f t="shared" si="8"/>
        <v>6436</v>
      </c>
      <c r="BL54" s="185">
        <v>0</v>
      </c>
      <c r="BM54" s="185">
        <v>0</v>
      </c>
      <c r="BN54" s="185">
        <v>908.6</v>
      </c>
      <c r="BO54" s="185">
        <v>908.6</v>
      </c>
      <c r="BP54" s="185">
        <v>9397.1</v>
      </c>
      <c r="BQ54" s="186">
        <v>5527.4</v>
      </c>
      <c r="BR54" s="183">
        <f t="shared" si="9"/>
        <v>636717.69999999995</v>
      </c>
      <c r="BS54" s="184">
        <f t="shared" si="9"/>
        <v>619629.6</v>
      </c>
      <c r="BT54" s="185">
        <v>165086.5</v>
      </c>
      <c r="BU54" s="185">
        <v>157202.70000000001</v>
      </c>
      <c r="BV54" s="185">
        <v>381846.1</v>
      </c>
      <c r="BW54" s="185">
        <v>376920.1</v>
      </c>
      <c r="BX54" s="185">
        <v>31716.400000000001</v>
      </c>
      <c r="BY54" s="185">
        <v>30888.2</v>
      </c>
      <c r="BZ54" s="185">
        <v>0</v>
      </c>
      <c r="CA54" s="185">
        <v>0</v>
      </c>
      <c r="CB54" s="185">
        <v>30975.1</v>
      </c>
      <c r="CC54" s="185">
        <v>29051.1</v>
      </c>
      <c r="CD54" s="185">
        <v>27093.599999999999</v>
      </c>
      <c r="CE54" s="186">
        <v>25567.5</v>
      </c>
      <c r="CF54" s="183">
        <f t="shared" si="10"/>
        <v>92500.400000000009</v>
      </c>
      <c r="CG54" s="184">
        <f t="shared" si="10"/>
        <v>90449.099999999991</v>
      </c>
      <c r="CH54" s="185">
        <v>89298.6</v>
      </c>
      <c r="CI54" s="185">
        <v>87306.4</v>
      </c>
      <c r="CJ54" s="185">
        <v>0</v>
      </c>
      <c r="CK54" s="185">
        <v>0</v>
      </c>
      <c r="CL54" s="185">
        <v>3201.8</v>
      </c>
      <c r="CM54" s="186">
        <v>3142.7</v>
      </c>
      <c r="CN54" s="183">
        <f t="shared" si="11"/>
        <v>0</v>
      </c>
      <c r="CO54" s="195">
        <f t="shared" si="11"/>
        <v>0</v>
      </c>
      <c r="CP54" s="185">
        <v>0</v>
      </c>
      <c r="CQ54" s="185">
        <v>0</v>
      </c>
      <c r="CR54" s="185">
        <v>0</v>
      </c>
      <c r="CS54" s="185">
        <v>0</v>
      </c>
      <c r="CT54" s="185">
        <v>0</v>
      </c>
      <c r="CU54" s="186">
        <v>0</v>
      </c>
      <c r="CV54" s="183">
        <f t="shared" si="12"/>
        <v>43284.3</v>
      </c>
      <c r="CW54" s="184">
        <f t="shared" si="12"/>
        <v>36803.9</v>
      </c>
      <c r="CX54" s="185">
        <v>1496.9</v>
      </c>
      <c r="CY54" s="185">
        <v>1482.8</v>
      </c>
      <c r="CZ54" s="185">
        <v>28573</v>
      </c>
      <c r="DA54" s="185">
        <v>24161</v>
      </c>
      <c r="DB54" s="185">
        <v>11370.7</v>
      </c>
      <c r="DC54" s="185">
        <v>9443</v>
      </c>
      <c r="DD54" s="185">
        <v>1843.7</v>
      </c>
      <c r="DE54" s="186">
        <v>1717.1</v>
      </c>
      <c r="DF54" s="183">
        <f t="shared" si="13"/>
        <v>29607.200000000001</v>
      </c>
      <c r="DG54" s="196">
        <f t="shared" si="13"/>
        <v>28688.899999999998</v>
      </c>
      <c r="DH54" s="185">
        <v>5966.2</v>
      </c>
      <c r="DI54" s="185">
        <v>5602.3</v>
      </c>
      <c r="DJ54" s="185">
        <v>23641</v>
      </c>
      <c r="DK54" s="185">
        <v>23086.6</v>
      </c>
      <c r="DL54" s="185">
        <v>0</v>
      </c>
      <c r="DM54" s="185">
        <v>0</v>
      </c>
      <c r="DN54" s="185">
        <v>0</v>
      </c>
      <c r="DO54" s="186">
        <v>0</v>
      </c>
      <c r="DP54" s="183">
        <f t="shared" si="14"/>
        <v>0</v>
      </c>
      <c r="DQ54" s="184">
        <f t="shared" si="14"/>
        <v>0</v>
      </c>
      <c r="DR54" s="185">
        <v>0</v>
      </c>
      <c r="DS54" s="185">
        <v>0</v>
      </c>
      <c r="DT54" s="185">
        <v>0</v>
      </c>
      <c r="DU54" s="185">
        <v>0</v>
      </c>
      <c r="DV54" s="185">
        <v>0</v>
      </c>
      <c r="DW54" s="186">
        <v>0</v>
      </c>
      <c r="DX54" s="275">
        <v>6.6</v>
      </c>
      <c r="DY54" s="200">
        <v>6.6</v>
      </c>
      <c r="DZ54" s="275">
        <v>0</v>
      </c>
      <c r="EA54" s="200">
        <v>0</v>
      </c>
      <c r="EB54" s="183">
        <f t="shared" si="17"/>
        <v>1183700.5999999999</v>
      </c>
      <c r="EC54" s="276">
        <f t="shared" si="17"/>
        <v>1133419</v>
      </c>
      <c r="ED54" s="201">
        <v>5185.3999999999996</v>
      </c>
      <c r="EE54" s="192">
        <v>38082.400000000001</v>
      </c>
      <c r="EF54" s="201">
        <v>21261.7</v>
      </c>
      <c r="EG54" s="202">
        <v>43544.1</v>
      </c>
      <c r="EH54" s="120"/>
      <c r="EI54" s="100"/>
      <c r="EJ54" s="100"/>
    </row>
    <row r="55" spans="1:140" s="102" customFormat="1" hidden="1" x14ac:dyDescent="0.25">
      <c r="A55" s="108" t="s">
        <v>232</v>
      </c>
      <c r="B55" s="183">
        <f t="shared" si="4"/>
        <v>117803.1</v>
      </c>
      <c r="C55" s="184">
        <f t="shared" si="4"/>
        <v>116713.1</v>
      </c>
      <c r="D55" s="185">
        <v>8781.4</v>
      </c>
      <c r="E55" s="185">
        <v>8751.6</v>
      </c>
      <c r="F55" s="185">
        <v>2888</v>
      </c>
      <c r="G55" s="185">
        <v>2782.2</v>
      </c>
      <c r="H55" s="185">
        <v>60859.199999999997</v>
      </c>
      <c r="I55" s="185">
        <v>60217.3</v>
      </c>
      <c r="J55" s="185">
        <v>5.0999999999999996</v>
      </c>
      <c r="K55" s="185">
        <v>5.0999999999999996</v>
      </c>
      <c r="L55" s="185">
        <v>10467.1</v>
      </c>
      <c r="M55" s="185">
        <v>10389.6</v>
      </c>
      <c r="N55" s="185">
        <v>433.7</v>
      </c>
      <c r="O55" s="185">
        <v>433.7</v>
      </c>
      <c r="P55" s="185">
        <v>57</v>
      </c>
      <c r="Q55" s="185">
        <v>0</v>
      </c>
      <c r="R55" s="185">
        <v>0</v>
      </c>
      <c r="S55" s="185">
        <v>0</v>
      </c>
      <c r="T55" s="185">
        <v>34311.599999999999</v>
      </c>
      <c r="U55" s="186">
        <v>34133.599999999999</v>
      </c>
      <c r="V55" s="187">
        <f t="shared" si="16"/>
        <v>527.6</v>
      </c>
      <c r="W55" s="188">
        <f t="shared" si="16"/>
        <v>527.6</v>
      </c>
      <c r="X55" s="185">
        <v>527.6</v>
      </c>
      <c r="Y55" s="186">
        <v>527.6</v>
      </c>
      <c r="Z55" s="183">
        <f t="shared" si="5"/>
        <v>6026.7999999999993</v>
      </c>
      <c r="AA55" s="184">
        <f t="shared" si="5"/>
        <v>5979.4</v>
      </c>
      <c r="AB55" s="185">
        <v>10.9</v>
      </c>
      <c r="AC55" s="185">
        <v>9.9</v>
      </c>
      <c r="AD55" s="185">
        <v>5969.9</v>
      </c>
      <c r="AE55" s="185">
        <v>5923.5</v>
      </c>
      <c r="AF55" s="185">
        <v>46</v>
      </c>
      <c r="AG55" s="186">
        <v>46</v>
      </c>
      <c r="AH55" s="193">
        <f t="shared" si="6"/>
        <v>44446.2</v>
      </c>
      <c r="AI55" s="195">
        <f t="shared" si="6"/>
        <v>43754.2</v>
      </c>
      <c r="AJ55" s="288">
        <v>0</v>
      </c>
      <c r="AK55" s="185">
        <v>0</v>
      </c>
      <c r="AL55" s="185">
        <v>3708.5</v>
      </c>
      <c r="AM55" s="185">
        <v>3708.5</v>
      </c>
      <c r="AN55" s="185">
        <v>0</v>
      </c>
      <c r="AO55" s="185">
        <v>0</v>
      </c>
      <c r="AP55" s="185">
        <v>0</v>
      </c>
      <c r="AQ55" s="185">
        <v>0</v>
      </c>
      <c r="AR55" s="185">
        <v>16583.599999999999</v>
      </c>
      <c r="AS55" s="185">
        <v>16582.8</v>
      </c>
      <c r="AT55" s="185">
        <v>18496.3</v>
      </c>
      <c r="AU55" s="185">
        <v>17877.400000000001</v>
      </c>
      <c r="AV55" s="185">
        <v>4502.8999999999996</v>
      </c>
      <c r="AW55" s="185">
        <v>4502.8999999999996</v>
      </c>
      <c r="AX55" s="185">
        <v>1154.9000000000001</v>
      </c>
      <c r="AY55" s="186">
        <v>1082.5999999999999</v>
      </c>
      <c r="AZ55" s="183">
        <f t="shared" si="7"/>
        <v>47161.3</v>
      </c>
      <c r="BA55" s="184">
        <f t="shared" si="7"/>
        <v>45647.4</v>
      </c>
      <c r="BB55" s="185">
        <v>420</v>
      </c>
      <c r="BC55" s="185">
        <v>395.5</v>
      </c>
      <c r="BD55" s="185">
        <v>20511.099999999999</v>
      </c>
      <c r="BE55" s="185">
        <v>20511.099999999999</v>
      </c>
      <c r="BF55" s="185">
        <v>23038.400000000001</v>
      </c>
      <c r="BG55" s="185">
        <v>21549</v>
      </c>
      <c r="BH55" s="185">
        <v>3191.8</v>
      </c>
      <c r="BI55" s="186">
        <v>3191.8</v>
      </c>
      <c r="BJ55" s="183">
        <f t="shared" si="8"/>
        <v>6730.0999999999995</v>
      </c>
      <c r="BK55" s="184">
        <f t="shared" si="8"/>
        <v>6526.7</v>
      </c>
      <c r="BL55" s="185">
        <v>0</v>
      </c>
      <c r="BM55" s="185">
        <v>0</v>
      </c>
      <c r="BN55" s="185">
        <v>646.4</v>
      </c>
      <c r="BO55" s="185">
        <v>645.9</v>
      </c>
      <c r="BP55" s="185">
        <v>6083.7</v>
      </c>
      <c r="BQ55" s="186">
        <v>5880.8</v>
      </c>
      <c r="BR55" s="183">
        <f t="shared" si="9"/>
        <v>394646.2</v>
      </c>
      <c r="BS55" s="184">
        <f t="shared" si="9"/>
        <v>379904.60000000003</v>
      </c>
      <c r="BT55" s="185">
        <v>103202.1</v>
      </c>
      <c r="BU55" s="185">
        <v>97603.1</v>
      </c>
      <c r="BV55" s="185">
        <v>237317</v>
      </c>
      <c r="BW55" s="185">
        <v>229398.9</v>
      </c>
      <c r="BX55" s="185">
        <v>29857</v>
      </c>
      <c r="BY55" s="185">
        <v>29251.5</v>
      </c>
      <c r="BZ55" s="185">
        <v>0</v>
      </c>
      <c r="CA55" s="185">
        <v>0</v>
      </c>
      <c r="CB55" s="185">
        <v>6310.9</v>
      </c>
      <c r="CC55" s="185">
        <v>5818.9</v>
      </c>
      <c r="CD55" s="185">
        <v>17959.2</v>
      </c>
      <c r="CE55" s="186">
        <v>17832.2</v>
      </c>
      <c r="CF55" s="183">
        <f t="shared" si="10"/>
        <v>50297.8</v>
      </c>
      <c r="CG55" s="184">
        <f t="shared" si="10"/>
        <v>50192</v>
      </c>
      <c r="CH55" s="185">
        <v>50297.8</v>
      </c>
      <c r="CI55" s="185">
        <v>50192</v>
      </c>
      <c r="CJ55" s="185">
        <v>0</v>
      </c>
      <c r="CK55" s="185">
        <v>0</v>
      </c>
      <c r="CL55" s="185">
        <v>0</v>
      </c>
      <c r="CM55" s="186">
        <v>0</v>
      </c>
      <c r="CN55" s="183">
        <f t="shared" si="11"/>
        <v>0</v>
      </c>
      <c r="CO55" s="195">
        <f t="shared" si="11"/>
        <v>0</v>
      </c>
      <c r="CP55" s="185">
        <v>0</v>
      </c>
      <c r="CQ55" s="185">
        <v>0</v>
      </c>
      <c r="CR55" s="185">
        <v>0</v>
      </c>
      <c r="CS55" s="185">
        <v>0</v>
      </c>
      <c r="CT55" s="185">
        <v>0</v>
      </c>
      <c r="CU55" s="186">
        <v>0</v>
      </c>
      <c r="CV55" s="183">
        <f t="shared" si="12"/>
        <v>21523.200000000001</v>
      </c>
      <c r="CW55" s="184">
        <f t="shared" si="12"/>
        <v>17709.500000000004</v>
      </c>
      <c r="CX55" s="185">
        <v>876.6</v>
      </c>
      <c r="CY55" s="185">
        <v>876.6</v>
      </c>
      <c r="CZ55" s="185">
        <v>15673.8</v>
      </c>
      <c r="DA55" s="185">
        <v>11963.6</v>
      </c>
      <c r="DB55" s="185">
        <v>4238.1000000000004</v>
      </c>
      <c r="DC55" s="185">
        <v>4134.6000000000004</v>
      </c>
      <c r="DD55" s="185">
        <v>734.7</v>
      </c>
      <c r="DE55" s="186">
        <v>734.7</v>
      </c>
      <c r="DF55" s="183">
        <f t="shared" si="13"/>
        <v>6505.8</v>
      </c>
      <c r="DG55" s="196">
        <f t="shared" si="13"/>
        <v>3490.7</v>
      </c>
      <c r="DH55" s="185">
        <v>71.599999999999994</v>
      </c>
      <c r="DI55" s="185">
        <v>63.2</v>
      </c>
      <c r="DJ55" s="185">
        <v>6434.2</v>
      </c>
      <c r="DK55" s="185">
        <v>3427.5</v>
      </c>
      <c r="DL55" s="185">
        <v>0</v>
      </c>
      <c r="DM55" s="185">
        <v>0</v>
      </c>
      <c r="DN55" s="185">
        <v>0</v>
      </c>
      <c r="DO55" s="186">
        <v>0</v>
      </c>
      <c r="DP55" s="183">
        <f t="shared" si="14"/>
        <v>0</v>
      </c>
      <c r="DQ55" s="184">
        <f t="shared" si="14"/>
        <v>0</v>
      </c>
      <c r="DR55" s="185">
        <v>0</v>
      </c>
      <c r="DS55" s="185">
        <v>0</v>
      </c>
      <c r="DT55" s="185">
        <v>0</v>
      </c>
      <c r="DU55" s="185">
        <v>0</v>
      </c>
      <c r="DV55" s="185">
        <v>0</v>
      </c>
      <c r="DW55" s="186">
        <v>0</v>
      </c>
      <c r="DX55" s="275">
        <v>0</v>
      </c>
      <c r="DY55" s="200">
        <v>0</v>
      </c>
      <c r="DZ55" s="275">
        <v>0</v>
      </c>
      <c r="EA55" s="200">
        <v>0</v>
      </c>
      <c r="EB55" s="183">
        <f t="shared" si="17"/>
        <v>695668.1</v>
      </c>
      <c r="EC55" s="276">
        <f t="shared" si="17"/>
        <v>670445.20000000007</v>
      </c>
      <c r="ED55" s="201">
        <v>-8942.7999999999993</v>
      </c>
      <c r="EE55" s="192">
        <v>-3006.3</v>
      </c>
      <c r="EF55" s="201">
        <v>3942.8</v>
      </c>
      <c r="EG55" s="202">
        <v>5936.5</v>
      </c>
      <c r="EH55" s="120"/>
      <c r="EI55" s="100"/>
      <c r="EJ55" s="100"/>
    </row>
    <row r="56" spans="1:140" s="102" customFormat="1" hidden="1" x14ac:dyDescent="0.25">
      <c r="A56" s="108" t="s">
        <v>233</v>
      </c>
      <c r="B56" s="183">
        <f t="shared" si="4"/>
        <v>606863.20000000007</v>
      </c>
      <c r="C56" s="184">
        <f t="shared" si="4"/>
        <v>519517.9</v>
      </c>
      <c r="D56" s="185">
        <v>13679.3</v>
      </c>
      <c r="E56" s="185">
        <v>13425.7</v>
      </c>
      <c r="F56" s="185">
        <v>20741.900000000001</v>
      </c>
      <c r="G56" s="185">
        <v>20139.3</v>
      </c>
      <c r="H56" s="185">
        <v>378698</v>
      </c>
      <c r="I56" s="185">
        <v>319498.5</v>
      </c>
      <c r="J56" s="185">
        <v>18.7</v>
      </c>
      <c r="K56" s="185">
        <v>0</v>
      </c>
      <c r="L56" s="185">
        <v>48390</v>
      </c>
      <c r="M56" s="185">
        <v>47962.9</v>
      </c>
      <c r="N56" s="185">
        <v>2180</v>
      </c>
      <c r="O56" s="185">
        <v>2138.6999999999998</v>
      </c>
      <c r="P56" s="185">
        <v>15555.2</v>
      </c>
      <c r="Q56" s="185">
        <v>0</v>
      </c>
      <c r="R56" s="185">
        <v>0</v>
      </c>
      <c r="S56" s="185">
        <v>0</v>
      </c>
      <c r="T56" s="185">
        <v>127600.1</v>
      </c>
      <c r="U56" s="186">
        <v>116352.8</v>
      </c>
      <c r="V56" s="187">
        <f t="shared" si="16"/>
        <v>1796.8</v>
      </c>
      <c r="W56" s="188">
        <f t="shared" si="16"/>
        <v>1796.8</v>
      </c>
      <c r="X56" s="185">
        <v>1796.8</v>
      </c>
      <c r="Y56" s="186">
        <v>1796.8</v>
      </c>
      <c r="Z56" s="183">
        <f t="shared" si="5"/>
        <v>30185.1</v>
      </c>
      <c r="AA56" s="184">
        <f t="shared" si="5"/>
        <v>29927.599999999999</v>
      </c>
      <c r="AB56" s="185">
        <v>13326.6</v>
      </c>
      <c r="AC56" s="185">
        <v>13223.6</v>
      </c>
      <c r="AD56" s="185">
        <v>16145.5</v>
      </c>
      <c r="AE56" s="185">
        <v>15993.5</v>
      </c>
      <c r="AF56" s="185">
        <v>713</v>
      </c>
      <c r="AG56" s="186">
        <v>710.5</v>
      </c>
      <c r="AH56" s="193">
        <f t="shared" si="6"/>
        <v>477243.7</v>
      </c>
      <c r="AI56" s="195">
        <f t="shared" si="6"/>
        <v>401879.5</v>
      </c>
      <c r="AJ56" s="288">
        <v>0</v>
      </c>
      <c r="AK56" s="185">
        <v>0</v>
      </c>
      <c r="AL56" s="185">
        <v>12480.8</v>
      </c>
      <c r="AM56" s="185">
        <v>12370.8</v>
      </c>
      <c r="AN56" s="185">
        <v>0</v>
      </c>
      <c r="AO56" s="185">
        <v>0</v>
      </c>
      <c r="AP56" s="185">
        <v>0</v>
      </c>
      <c r="AQ56" s="185">
        <v>0</v>
      </c>
      <c r="AR56" s="185">
        <v>188207.6</v>
      </c>
      <c r="AS56" s="185">
        <v>161315.1</v>
      </c>
      <c r="AT56" s="185">
        <v>114619.7</v>
      </c>
      <c r="AU56" s="185">
        <v>89384.8</v>
      </c>
      <c r="AV56" s="185">
        <v>1251.9000000000001</v>
      </c>
      <c r="AW56" s="185">
        <v>1251.9000000000001</v>
      </c>
      <c r="AX56" s="185">
        <v>160683.70000000001</v>
      </c>
      <c r="AY56" s="186">
        <v>137556.9</v>
      </c>
      <c r="AZ56" s="183">
        <f t="shared" si="7"/>
        <v>1852428.5999999999</v>
      </c>
      <c r="BA56" s="184">
        <f t="shared" si="7"/>
        <v>1793357.4000000001</v>
      </c>
      <c r="BB56" s="185">
        <v>253670.39999999999</v>
      </c>
      <c r="BC56" s="185">
        <v>229120.1</v>
      </c>
      <c r="BD56" s="185">
        <v>1379712.8</v>
      </c>
      <c r="BE56" s="185">
        <v>1355033.1</v>
      </c>
      <c r="BF56" s="185">
        <v>140712.70000000001</v>
      </c>
      <c r="BG56" s="185">
        <v>131661.5</v>
      </c>
      <c r="BH56" s="185">
        <v>78332.7</v>
      </c>
      <c r="BI56" s="186">
        <v>77542.7</v>
      </c>
      <c r="BJ56" s="183">
        <f t="shared" si="8"/>
        <v>673.4</v>
      </c>
      <c r="BK56" s="184">
        <f t="shared" si="8"/>
        <v>672.6</v>
      </c>
      <c r="BL56" s="185">
        <v>0</v>
      </c>
      <c r="BM56" s="185">
        <v>0</v>
      </c>
      <c r="BN56" s="185">
        <v>673.4</v>
      </c>
      <c r="BO56" s="185">
        <v>672.6</v>
      </c>
      <c r="BP56" s="185">
        <v>0</v>
      </c>
      <c r="BQ56" s="186">
        <v>0</v>
      </c>
      <c r="BR56" s="183">
        <f t="shared" si="9"/>
        <v>1361850.4000000001</v>
      </c>
      <c r="BS56" s="184">
        <f t="shared" si="9"/>
        <v>1317389.5999999999</v>
      </c>
      <c r="BT56" s="185">
        <v>379867</v>
      </c>
      <c r="BU56" s="185">
        <v>367255.5</v>
      </c>
      <c r="BV56" s="185">
        <v>655916</v>
      </c>
      <c r="BW56" s="185">
        <v>640694.5</v>
      </c>
      <c r="BX56" s="185">
        <v>194781.1</v>
      </c>
      <c r="BY56" s="185">
        <v>185872.7</v>
      </c>
      <c r="BZ56" s="185">
        <v>0</v>
      </c>
      <c r="CA56" s="185">
        <v>0</v>
      </c>
      <c r="CB56" s="185">
        <v>62174.1</v>
      </c>
      <c r="CC56" s="185">
        <v>55028.5</v>
      </c>
      <c r="CD56" s="185">
        <v>69112.2</v>
      </c>
      <c r="CE56" s="186">
        <v>68538.399999999994</v>
      </c>
      <c r="CF56" s="183">
        <f t="shared" si="10"/>
        <v>332490.2</v>
      </c>
      <c r="CG56" s="184">
        <f t="shared" si="10"/>
        <v>320563.5</v>
      </c>
      <c r="CH56" s="185">
        <v>259991.1</v>
      </c>
      <c r="CI56" s="185">
        <v>248084.4</v>
      </c>
      <c r="CJ56" s="185">
        <v>0</v>
      </c>
      <c r="CK56" s="185">
        <v>0</v>
      </c>
      <c r="CL56" s="185">
        <v>72499.100000000006</v>
      </c>
      <c r="CM56" s="186">
        <v>72479.100000000006</v>
      </c>
      <c r="CN56" s="183">
        <f t="shared" si="11"/>
        <v>0</v>
      </c>
      <c r="CO56" s="195">
        <f t="shared" si="11"/>
        <v>0</v>
      </c>
      <c r="CP56" s="185">
        <v>0</v>
      </c>
      <c r="CQ56" s="185">
        <v>0</v>
      </c>
      <c r="CR56" s="185">
        <v>0</v>
      </c>
      <c r="CS56" s="185">
        <v>0</v>
      </c>
      <c r="CT56" s="185">
        <v>0</v>
      </c>
      <c r="CU56" s="186">
        <v>0</v>
      </c>
      <c r="CV56" s="183">
        <f t="shared" si="12"/>
        <v>327467</v>
      </c>
      <c r="CW56" s="184">
        <f t="shared" si="12"/>
        <v>317292</v>
      </c>
      <c r="CX56" s="185">
        <v>5039.2</v>
      </c>
      <c r="CY56" s="185">
        <v>5038.1000000000004</v>
      </c>
      <c r="CZ56" s="185">
        <v>288562.09999999998</v>
      </c>
      <c r="DA56" s="185">
        <v>279968.7</v>
      </c>
      <c r="DB56" s="185">
        <v>2110</v>
      </c>
      <c r="DC56" s="185">
        <v>1458.9</v>
      </c>
      <c r="DD56" s="185">
        <v>31755.7</v>
      </c>
      <c r="DE56" s="186">
        <v>30826.3</v>
      </c>
      <c r="DF56" s="183">
        <f t="shared" si="13"/>
        <v>55189.5</v>
      </c>
      <c r="DG56" s="196">
        <f t="shared" si="13"/>
        <v>52242.8</v>
      </c>
      <c r="DH56" s="185">
        <v>29084.9</v>
      </c>
      <c r="DI56" s="185">
        <v>26786.1</v>
      </c>
      <c r="DJ56" s="185">
        <v>26104.6</v>
      </c>
      <c r="DK56" s="185">
        <v>25456.7</v>
      </c>
      <c r="DL56" s="185">
        <v>0</v>
      </c>
      <c r="DM56" s="185">
        <v>0</v>
      </c>
      <c r="DN56" s="185">
        <v>0</v>
      </c>
      <c r="DO56" s="186">
        <v>0</v>
      </c>
      <c r="DP56" s="183">
        <f t="shared" si="14"/>
        <v>8637.1</v>
      </c>
      <c r="DQ56" s="184">
        <f t="shared" si="14"/>
        <v>8637.1</v>
      </c>
      <c r="DR56" s="185">
        <v>0</v>
      </c>
      <c r="DS56" s="185">
        <v>0</v>
      </c>
      <c r="DT56" s="185">
        <v>8637.1</v>
      </c>
      <c r="DU56" s="185">
        <v>8637.1</v>
      </c>
      <c r="DV56" s="185">
        <v>0</v>
      </c>
      <c r="DW56" s="186">
        <v>0</v>
      </c>
      <c r="DX56" s="275">
        <v>4800</v>
      </c>
      <c r="DY56" s="200">
        <v>2478.1</v>
      </c>
      <c r="DZ56" s="275">
        <v>255136.7</v>
      </c>
      <c r="EA56" s="200">
        <v>255136.7</v>
      </c>
      <c r="EB56" s="183">
        <f t="shared" si="17"/>
        <v>5314761.7</v>
      </c>
      <c r="EC56" s="276">
        <f t="shared" si="17"/>
        <v>5020891.5999999996</v>
      </c>
      <c r="ED56" s="201">
        <v>713704.1</v>
      </c>
      <c r="EE56" s="192">
        <v>1212912.7</v>
      </c>
      <c r="EF56" s="201">
        <v>104374.3</v>
      </c>
      <c r="EG56" s="202">
        <v>887287</v>
      </c>
      <c r="EH56" s="120"/>
      <c r="EI56" s="100"/>
      <c r="EJ56" s="100"/>
    </row>
    <row r="57" spans="1:140" s="102" customFormat="1" hidden="1" x14ac:dyDescent="0.25">
      <c r="A57" s="108" t="s">
        <v>234</v>
      </c>
      <c r="B57" s="183">
        <f t="shared" si="4"/>
        <v>129267.1</v>
      </c>
      <c r="C57" s="184">
        <f t="shared" si="4"/>
        <v>129044.6</v>
      </c>
      <c r="D57" s="185">
        <v>2064.8000000000002</v>
      </c>
      <c r="E57" s="185">
        <v>2064.8000000000002</v>
      </c>
      <c r="F57" s="185">
        <v>2389.5</v>
      </c>
      <c r="G57" s="185">
        <v>2389.5</v>
      </c>
      <c r="H57" s="185">
        <v>72229.899999999994</v>
      </c>
      <c r="I57" s="185">
        <v>72017.5</v>
      </c>
      <c r="J57" s="185">
        <v>5.0999999999999996</v>
      </c>
      <c r="K57" s="185">
        <v>0</v>
      </c>
      <c r="L57" s="185">
        <v>5548.8</v>
      </c>
      <c r="M57" s="185">
        <v>5548.8</v>
      </c>
      <c r="N57" s="185">
        <v>0</v>
      </c>
      <c r="O57" s="185">
        <v>0</v>
      </c>
      <c r="P57" s="185">
        <v>0</v>
      </c>
      <c r="Q57" s="185">
        <v>0</v>
      </c>
      <c r="R57" s="185">
        <v>0</v>
      </c>
      <c r="S57" s="185">
        <v>0</v>
      </c>
      <c r="T57" s="185">
        <v>47029</v>
      </c>
      <c r="U57" s="186">
        <v>47024</v>
      </c>
      <c r="V57" s="187">
        <f t="shared" si="16"/>
        <v>846.3</v>
      </c>
      <c r="W57" s="188">
        <f t="shared" si="16"/>
        <v>680.4</v>
      </c>
      <c r="X57" s="185">
        <v>846.3</v>
      </c>
      <c r="Y57" s="186">
        <v>680.4</v>
      </c>
      <c r="Z57" s="183">
        <f t="shared" si="5"/>
        <v>4167.5</v>
      </c>
      <c r="AA57" s="184">
        <f t="shared" si="5"/>
        <v>4167.5</v>
      </c>
      <c r="AB57" s="185">
        <v>0</v>
      </c>
      <c r="AC57" s="185">
        <v>0</v>
      </c>
      <c r="AD57" s="185">
        <v>4167.5</v>
      </c>
      <c r="AE57" s="185">
        <v>4167.5</v>
      </c>
      <c r="AF57" s="185">
        <v>0</v>
      </c>
      <c r="AG57" s="186">
        <v>0</v>
      </c>
      <c r="AH57" s="193">
        <f t="shared" si="6"/>
        <v>46426.6</v>
      </c>
      <c r="AI57" s="195">
        <f t="shared" si="6"/>
        <v>42520.200000000004</v>
      </c>
      <c r="AJ57" s="288">
        <v>0</v>
      </c>
      <c r="AK57" s="185">
        <v>0</v>
      </c>
      <c r="AL57" s="185">
        <v>2972.8</v>
      </c>
      <c r="AM57" s="185">
        <v>2972.8</v>
      </c>
      <c r="AN57" s="185">
        <v>0</v>
      </c>
      <c r="AO57" s="185">
        <v>0</v>
      </c>
      <c r="AP57" s="185">
        <v>0</v>
      </c>
      <c r="AQ57" s="185">
        <v>0</v>
      </c>
      <c r="AR57" s="185">
        <v>12689.1</v>
      </c>
      <c r="AS57" s="185">
        <v>12689.1</v>
      </c>
      <c r="AT57" s="185">
        <v>19261.599999999999</v>
      </c>
      <c r="AU57" s="185">
        <v>18908.400000000001</v>
      </c>
      <c r="AV57" s="185">
        <v>640.6</v>
      </c>
      <c r="AW57" s="185">
        <v>57.4</v>
      </c>
      <c r="AX57" s="185">
        <v>10862.5</v>
      </c>
      <c r="AY57" s="186">
        <v>7892.5</v>
      </c>
      <c r="AZ57" s="183">
        <f t="shared" si="7"/>
        <v>18695.7</v>
      </c>
      <c r="BA57" s="184">
        <f t="shared" si="7"/>
        <v>16915.2</v>
      </c>
      <c r="BB57" s="185">
        <v>0</v>
      </c>
      <c r="BC57" s="185">
        <v>0</v>
      </c>
      <c r="BD57" s="185">
        <v>5777.4</v>
      </c>
      <c r="BE57" s="185">
        <v>5139.7</v>
      </c>
      <c r="BF57" s="185">
        <v>10342.5</v>
      </c>
      <c r="BG57" s="185">
        <v>9199.7000000000007</v>
      </c>
      <c r="BH57" s="185">
        <v>2575.8000000000002</v>
      </c>
      <c r="BI57" s="186">
        <v>2575.8000000000002</v>
      </c>
      <c r="BJ57" s="183">
        <f t="shared" si="8"/>
        <v>235.9</v>
      </c>
      <c r="BK57" s="184">
        <f t="shared" si="8"/>
        <v>235.8</v>
      </c>
      <c r="BL57" s="185">
        <v>0</v>
      </c>
      <c r="BM57" s="185">
        <v>0</v>
      </c>
      <c r="BN57" s="185">
        <v>235.9</v>
      </c>
      <c r="BO57" s="185">
        <v>235.8</v>
      </c>
      <c r="BP57" s="185">
        <v>0</v>
      </c>
      <c r="BQ57" s="186">
        <v>0</v>
      </c>
      <c r="BR57" s="183">
        <f t="shared" si="9"/>
        <v>289234.5</v>
      </c>
      <c r="BS57" s="184">
        <f t="shared" si="9"/>
        <v>288758.7</v>
      </c>
      <c r="BT57" s="185">
        <v>51892.6</v>
      </c>
      <c r="BU57" s="185">
        <v>51691.199999999997</v>
      </c>
      <c r="BV57" s="185">
        <v>197904.1</v>
      </c>
      <c r="BW57" s="185">
        <v>197861</v>
      </c>
      <c r="BX57" s="185">
        <v>19838.099999999999</v>
      </c>
      <c r="BY57" s="185">
        <v>19838.099999999999</v>
      </c>
      <c r="BZ57" s="185">
        <v>0</v>
      </c>
      <c r="CA57" s="185">
        <v>0</v>
      </c>
      <c r="CB57" s="185">
        <v>4926.3999999999996</v>
      </c>
      <c r="CC57" s="185">
        <v>4696.5</v>
      </c>
      <c r="CD57" s="185">
        <v>14673.3</v>
      </c>
      <c r="CE57" s="186">
        <v>14671.9</v>
      </c>
      <c r="CF57" s="183">
        <f t="shared" si="10"/>
        <v>65011.5</v>
      </c>
      <c r="CG57" s="184">
        <f t="shared" si="10"/>
        <v>65011.5</v>
      </c>
      <c r="CH57" s="185">
        <v>60353</v>
      </c>
      <c r="CI57" s="185">
        <v>60353</v>
      </c>
      <c r="CJ57" s="185">
        <v>0</v>
      </c>
      <c r="CK57" s="185">
        <v>0</v>
      </c>
      <c r="CL57" s="185">
        <v>4658.5</v>
      </c>
      <c r="CM57" s="186">
        <v>4658.5</v>
      </c>
      <c r="CN57" s="183">
        <f t="shared" si="11"/>
        <v>127.3</v>
      </c>
      <c r="CO57" s="195">
        <f t="shared" si="11"/>
        <v>127.3</v>
      </c>
      <c r="CP57" s="185">
        <v>0</v>
      </c>
      <c r="CQ57" s="185">
        <v>0</v>
      </c>
      <c r="CR57" s="185">
        <v>0</v>
      </c>
      <c r="CS57" s="185">
        <v>0</v>
      </c>
      <c r="CT57" s="185">
        <v>127.3</v>
      </c>
      <c r="CU57" s="186">
        <v>127.3</v>
      </c>
      <c r="CV57" s="183">
        <f t="shared" si="12"/>
        <v>21066.400000000001</v>
      </c>
      <c r="CW57" s="184">
        <f t="shared" si="12"/>
        <v>19430.2</v>
      </c>
      <c r="CX57" s="185">
        <v>1924.3</v>
      </c>
      <c r="CY57" s="185">
        <v>1924.3</v>
      </c>
      <c r="CZ57" s="185">
        <v>14316.6</v>
      </c>
      <c r="DA57" s="185">
        <v>14162.6</v>
      </c>
      <c r="DB57" s="185">
        <v>4090.8</v>
      </c>
      <c r="DC57" s="185">
        <v>2608.6</v>
      </c>
      <c r="DD57" s="185">
        <v>734.7</v>
      </c>
      <c r="DE57" s="186">
        <v>734.7</v>
      </c>
      <c r="DF57" s="183">
        <f t="shared" si="13"/>
        <v>4484.1000000000004</v>
      </c>
      <c r="DG57" s="196">
        <f t="shared" si="13"/>
        <v>4484.1000000000004</v>
      </c>
      <c r="DH57" s="185">
        <v>4484.1000000000004</v>
      </c>
      <c r="DI57" s="185">
        <v>4484.1000000000004</v>
      </c>
      <c r="DJ57" s="185">
        <v>0</v>
      </c>
      <c r="DK57" s="185">
        <v>0</v>
      </c>
      <c r="DL57" s="185">
        <v>0</v>
      </c>
      <c r="DM57" s="185">
        <v>0</v>
      </c>
      <c r="DN57" s="185">
        <v>0</v>
      </c>
      <c r="DO57" s="186">
        <v>0</v>
      </c>
      <c r="DP57" s="183">
        <f t="shared" si="14"/>
        <v>0</v>
      </c>
      <c r="DQ57" s="184">
        <f t="shared" si="14"/>
        <v>0</v>
      </c>
      <c r="DR57" s="185">
        <v>0</v>
      </c>
      <c r="DS57" s="185">
        <v>0</v>
      </c>
      <c r="DT57" s="185">
        <v>0</v>
      </c>
      <c r="DU57" s="185">
        <v>0</v>
      </c>
      <c r="DV57" s="185">
        <v>0</v>
      </c>
      <c r="DW57" s="186">
        <v>0</v>
      </c>
      <c r="DX57" s="275">
        <v>13.2</v>
      </c>
      <c r="DY57" s="200">
        <v>13.2</v>
      </c>
      <c r="DZ57" s="275">
        <v>0</v>
      </c>
      <c r="EA57" s="200">
        <v>0</v>
      </c>
      <c r="EB57" s="183">
        <f t="shared" si="17"/>
        <v>579576.1</v>
      </c>
      <c r="EC57" s="276">
        <f t="shared" si="17"/>
        <v>571388.70000000007</v>
      </c>
      <c r="ED57" s="201">
        <v>3036.3</v>
      </c>
      <c r="EE57" s="192">
        <v>3380.1</v>
      </c>
      <c r="EF57" s="201">
        <v>763.7</v>
      </c>
      <c r="EG57" s="202">
        <v>343.8</v>
      </c>
      <c r="EH57" s="120"/>
      <c r="EI57" s="100"/>
      <c r="EJ57" s="100"/>
    </row>
    <row r="58" spans="1:140" s="102" customFormat="1" hidden="1" x14ac:dyDescent="0.25">
      <c r="A58" s="108" t="s">
        <v>235</v>
      </c>
      <c r="B58" s="183">
        <f t="shared" si="4"/>
        <v>187193.3</v>
      </c>
      <c r="C58" s="184">
        <f t="shared" si="4"/>
        <v>179455.39999999997</v>
      </c>
      <c r="D58" s="185">
        <v>14909</v>
      </c>
      <c r="E58" s="185">
        <v>14818.7</v>
      </c>
      <c r="F58" s="185">
        <v>1253.5999999999999</v>
      </c>
      <c r="G58" s="185">
        <v>1249.5</v>
      </c>
      <c r="H58" s="185">
        <v>126067.1</v>
      </c>
      <c r="I58" s="185">
        <v>121199.7</v>
      </c>
      <c r="J58" s="185">
        <v>19.3</v>
      </c>
      <c r="K58" s="185">
        <v>19.3</v>
      </c>
      <c r="L58" s="185">
        <v>12880.3</v>
      </c>
      <c r="M58" s="185">
        <v>12524.8</v>
      </c>
      <c r="N58" s="185">
        <v>185</v>
      </c>
      <c r="O58" s="185">
        <v>185</v>
      </c>
      <c r="P58" s="185">
        <v>945.6</v>
      </c>
      <c r="Q58" s="185">
        <v>0</v>
      </c>
      <c r="R58" s="185">
        <v>0</v>
      </c>
      <c r="S58" s="185">
        <v>0</v>
      </c>
      <c r="T58" s="185">
        <v>30933.4</v>
      </c>
      <c r="U58" s="186">
        <v>29458.400000000001</v>
      </c>
      <c r="V58" s="187">
        <f t="shared" si="16"/>
        <v>1833.7</v>
      </c>
      <c r="W58" s="188">
        <f t="shared" si="16"/>
        <v>1833.7</v>
      </c>
      <c r="X58" s="185">
        <v>1833.7</v>
      </c>
      <c r="Y58" s="186">
        <v>1833.7</v>
      </c>
      <c r="Z58" s="183">
        <f t="shared" si="5"/>
        <v>11410.1</v>
      </c>
      <c r="AA58" s="184">
        <f t="shared" si="5"/>
        <v>10587.900000000001</v>
      </c>
      <c r="AB58" s="185">
        <v>3</v>
      </c>
      <c r="AC58" s="185">
        <v>3</v>
      </c>
      <c r="AD58" s="185">
        <v>11037.5</v>
      </c>
      <c r="AE58" s="185">
        <v>10277.700000000001</v>
      </c>
      <c r="AF58" s="185">
        <v>369.6</v>
      </c>
      <c r="AG58" s="186">
        <v>307.2</v>
      </c>
      <c r="AH58" s="193">
        <f t="shared" si="6"/>
        <v>72584.600000000006</v>
      </c>
      <c r="AI58" s="195">
        <f t="shared" si="6"/>
        <v>71788.700000000012</v>
      </c>
      <c r="AJ58" s="288">
        <v>0</v>
      </c>
      <c r="AK58" s="185">
        <v>0</v>
      </c>
      <c r="AL58" s="185">
        <v>5341.9</v>
      </c>
      <c r="AM58" s="185">
        <v>5335.9</v>
      </c>
      <c r="AN58" s="185">
        <v>102.2</v>
      </c>
      <c r="AO58" s="185">
        <v>97</v>
      </c>
      <c r="AP58" s="185">
        <v>0</v>
      </c>
      <c r="AQ58" s="185">
        <v>0</v>
      </c>
      <c r="AR58" s="185">
        <v>15852</v>
      </c>
      <c r="AS58" s="185">
        <v>15619.5</v>
      </c>
      <c r="AT58" s="185">
        <v>49280</v>
      </c>
      <c r="AU58" s="185">
        <v>48875.8</v>
      </c>
      <c r="AV58" s="185">
        <v>280</v>
      </c>
      <c r="AW58" s="185">
        <v>280</v>
      </c>
      <c r="AX58" s="185">
        <v>1728.5</v>
      </c>
      <c r="AY58" s="186">
        <v>1580.5</v>
      </c>
      <c r="AZ58" s="183">
        <f t="shared" si="7"/>
        <v>344817.8</v>
      </c>
      <c r="BA58" s="184">
        <f t="shared" si="7"/>
        <v>296270.59999999998</v>
      </c>
      <c r="BB58" s="185">
        <v>146232.20000000001</v>
      </c>
      <c r="BC58" s="185">
        <v>105332.7</v>
      </c>
      <c r="BD58" s="185">
        <v>83700.100000000006</v>
      </c>
      <c r="BE58" s="185">
        <v>82297.3</v>
      </c>
      <c r="BF58" s="185">
        <v>102843.7</v>
      </c>
      <c r="BG58" s="185">
        <v>101144.8</v>
      </c>
      <c r="BH58" s="185">
        <v>12041.8</v>
      </c>
      <c r="BI58" s="186">
        <v>7495.8</v>
      </c>
      <c r="BJ58" s="183">
        <f t="shared" si="8"/>
        <v>16543.599999999999</v>
      </c>
      <c r="BK58" s="184">
        <f t="shared" si="8"/>
        <v>4269</v>
      </c>
      <c r="BL58" s="185">
        <v>0</v>
      </c>
      <c r="BM58" s="185">
        <v>0</v>
      </c>
      <c r="BN58" s="185">
        <v>2229.6999999999998</v>
      </c>
      <c r="BO58" s="185">
        <v>2229</v>
      </c>
      <c r="BP58" s="185">
        <v>14313.9</v>
      </c>
      <c r="BQ58" s="186">
        <v>2040</v>
      </c>
      <c r="BR58" s="183">
        <f t="shared" si="9"/>
        <v>890111.5</v>
      </c>
      <c r="BS58" s="184">
        <f t="shared" si="9"/>
        <v>885374.70000000007</v>
      </c>
      <c r="BT58" s="185">
        <v>169066.4</v>
      </c>
      <c r="BU58" s="185">
        <v>169066.4</v>
      </c>
      <c r="BV58" s="185">
        <v>515076.1</v>
      </c>
      <c r="BW58" s="185">
        <v>514101.1</v>
      </c>
      <c r="BX58" s="185">
        <v>88551</v>
      </c>
      <c r="BY58" s="185">
        <v>86446.399999999994</v>
      </c>
      <c r="BZ58" s="185">
        <v>0</v>
      </c>
      <c r="CA58" s="185">
        <v>0</v>
      </c>
      <c r="CB58" s="185">
        <v>18196.2</v>
      </c>
      <c r="CC58" s="185">
        <v>17309.8</v>
      </c>
      <c r="CD58" s="185">
        <v>99221.8</v>
      </c>
      <c r="CE58" s="186">
        <v>98451</v>
      </c>
      <c r="CF58" s="183">
        <f t="shared" si="10"/>
        <v>104903.5</v>
      </c>
      <c r="CG58" s="184">
        <f t="shared" si="10"/>
        <v>103760.5</v>
      </c>
      <c r="CH58" s="185">
        <v>98281.9</v>
      </c>
      <c r="CI58" s="185">
        <v>97154.1</v>
      </c>
      <c r="CJ58" s="185">
        <v>0</v>
      </c>
      <c r="CK58" s="185">
        <v>0</v>
      </c>
      <c r="CL58" s="185">
        <v>6621.6</v>
      </c>
      <c r="CM58" s="186">
        <v>6606.4</v>
      </c>
      <c r="CN58" s="183">
        <f t="shared" si="11"/>
        <v>0</v>
      </c>
      <c r="CO58" s="195">
        <f t="shared" si="11"/>
        <v>0</v>
      </c>
      <c r="CP58" s="185">
        <v>0</v>
      </c>
      <c r="CQ58" s="185">
        <v>0</v>
      </c>
      <c r="CR58" s="185">
        <v>0</v>
      </c>
      <c r="CS58" s="185">
        <v>0</v>
      </c>
      <c r="CT58" s="185">
        <v>0</v>
      </c>
      <c r="CU58" s="186">
        <v>0</v>
      </c>
      <c r="CV58" s="183">
        <f t="shared" si="12"/>
        <v>79112.400000000009</v>
      </c>
      <c r="CW58" s="184">
        <f t="shared" si="12"/>
        <v>74863</v>
      </c>
      <c r="CX58" s="185">
        <v>2451.6</v>
      </c>
      <c r="CY58" s="185">
        <v>2429.6</v>
      </c>
      <c r="CZ58" s="185">
        <v>35191.9</v>
      </c>
      <c r="DA58" s="185">
        <v>32361.1</v>
      </c>
      <c r="DB58" s="185">
        <v>40714.300000000003</v>
      </c>
      <c r="DC58" s="185">
        <v>39388.199999999997</v>
      </c>
      <c r="DD58" s="185">
        <v>754.6</v>
      </c>
      <c r="DE58" s="186">
        <v>684.1</v>
      </c>
      <c r="DF58" s="183">
        <f t="shared" si="13"/>
        <v>33394.800000000003</v>
      </c>
      <c r="DG58" s="196">
        <f t="shared" si="13"/>
        <v>33290.1</v>
      </c>
      <c r="DH58" s="185">
        <v>14354.6</v>
      </c>
      <c r="DI58" s="185">
        <v>14354.6</v>
      </c>
      <c r="DJ58" s="185">
        <v>19040.2</v>
      </c>
      <c r="DK58" s="185">
        <v>18935.5</v>
      </c>
      <c r="DL58" s="185">
        <v>0</v>
      </c>
      <c r="DM58" s="185">
        <v>0</v>
      </c>
      <c r="DN58" s="185">
        <v>0</v>
      </c>
      <c r="DO58" s="186">
        <v>0</v>
      </c>
      <c r="DP58" s="183">
        <f t="shared" si="14"/>
        <v>0</v>
      </c>
      <c r="DQ58" s="184">
        <f t="shared" si="14"/>
        <v>0</v>
      </c>
      <c r="DR58" s="185">
        <v>0</v>
      </c>
      <c r="DS58" s="185">
        <v>0</v>
      </c>
      <c r="DT58" s="185">
        <v>0</v>
      </c>
      <c r="DU58" s="185">
        <v>0</v>
      </c>
      <c r="DV58" s="185">
        <v>0</v>
      </c>
      <c r="DW58" s="186">
        <v>0</v>
      </c>
      <c r="DX58" s="275">
        <v>50</v>
      </c>
      <c r="DY58" s="200">
        <v>5.8</v>
      </c>
      <c r="DZ58" s="275">
        <v>1005.6</v>
      </c>
      <c r="EA58" s="200">
        <v>69.400000000000006</v>
      </c>
      <c r="EB58" s="183">
        <f t="shared" si="17"/>
        <v>1742960.9000000004</v>
      </c>
      <c r="EC58" s="276">
        <f t="shared" si="17"/>
        <v>1661568.7999999998</v>
      </c>
      <c r="ED58" s="201">
        <v>-90847.3</v>
      </c>
      <c r="EE58" s="192">
        <v>-31394.7</v>
      </c>
      <c r="EF58" s="201">
        <v>93481.8</v>
      </c>
      <c r="EG58" s="202">
        <v>69887.100000000006</v>
      </c>
      <c r="EH58" s="120"/>
      <c r="EI58" s="100"/>
      <c r="EJ58" s="100"/>
    </row>
    <row r="59" spans="1:140" s="102" customFormat="1" hidden="1" x14ac:dyDescent="0.25">
      <c r="A59" s="108" t="s">
        <v>236</v>
      </c>
      <c r="B59" s="183">
        <f t="shared" si="4"/>
        <v>122979.9</v>
      </c>
      <c r="C59" s="184">
        <f t="shared" si="4"/>
        <v>118806.6</v>
      </c>
      <c r="D59" s="185">
        <v>11121.2</v>
      </c>
      <c r="E59" s="185">
        <v>11012.4</v>
      </c>
      <c r="F59" s="185">
        <v>3676.3</v>
      </c>
      <c r="G59" s="185">
        <v>3499.1</v>
      </c>
      <c r="H59" s="185">
        <v>68888.5</v>
      </c>
      <c r="I59" s="185">
        <v>66721.5</v>
      </c>
      <c r="J59" s="185">
        <v>12.9</v>
      </c>
      <c r="K59" s="185">
        <v>10.3</v>
      </c>
      <c r="L59" s="185">
        <v>10698</v>
      </c>
      <c r="M59" s="185">
        <v>10541.4</v>
      </c>
      <c r="N59" s="185">
        <v>0</v>
      </c>
      <c r="O59" s="185">
        <v>0</v>
      </c>
      <c r="P59" s="185">
        <v>958</v>
      </c>
      <c r="Q59" s="185">
        <v>0</v>
      </c>
      <c r="R59" s="185">
        <v>0</v>
      </c>
      <c r="S59" s="185">
        <v>0</v>
      </c>
      <c r="T59" s="185">
        <v>27625</v>
      </c>
      <c r="U59" s="186">
        <v>27021.9</v>
      </c>
      <c r="V59" s="187">
        <f t="shared" si="16"/>
        <v>853.7</v>
      </c>
      <c r="W59" s="188">
        <f t="shared" si="16"/>
        <v>853.7</v>
      </c>
      <c r="X59" s="185">
        <v>853.7</v>
      </c>
      <c r="Y59" s="186">
        <v>853.7</v>
      </c>
      <c r="Z59" s="183">
        <f t="shared" si="5"/>
        <v>9787.1</v>
      </c>
      <c r="AA59" s="184">
        <f t="shared" si="5"/>
        <v>9662.2999999999993</v>
      </c>
      <c r="AB59" s="185">
        <v>33.4</v>
      </c>
      <c r="AC59" s="185">
        <v>33.4</v>
      </c>
      <c r="AD59" s="185">
        <v>9716.7000000000007</v>
      </c>
      <c r="AE59" s="185">
        <v>9591.9</v>
      </c>
      <c r="AF59" s="185">
        <v>37</v>
      </c>
      <c r="AG59" s="186">
        <v>37</v>
      </c>
      <c r="AH59" s="193">
        <f t="shared" si="6"/>
        <v>40222.9</v>
      </c>
      <c r="AI59" s="195">
        <f t="shared" si="6"/>
        <v>39128.1</v>
      </c>
      <c r="AJ59" s="288">
        <v>0</v>
      </c>
      <c r="AK59" s="185">
        <v>0</v>
      </c>
      <c r="AL59" s="185">
        <v>3708.5</v>
      </c>
      <c r="AM59" s="185">
        <v>3584.1</v>
      </c>
      <c r="AN59" s="185">
        <v>0</v>
      </c>
      <c r="AO59" s="185">
        <v>0</v>
      </c>
      <c r="AP59" s="185">
        <v>0</v>
      </c>
      <c r="AQ59" s="185">
        <v>0</v>
      </c>
      <c r="AR59" s="185">
        <v>5055</v>
      </c>
      <c r="AS59" s="185">
        <v>5054.8</v>
      </c>
      <c r="AT59" s="185">
        <v>24362.3</v>
      </c>
      <c r="AU59" s="185">
        <v>23491.1</v>
      </c>
      <c r="AV59" s="185">
        <v>0</v>
      </c>
      <c r="AW59" s="185">
        <v>0</v>
      </c>
      <c r="AX59" s="185">
        <v>7097.1</v>
      </c>
      <c r="AY59" s="186">
        <v>6998.1</v>
      </c>
      <c r="AZ59" s="183">
        <f t="shared" si="7"/>
        <v>177778</v>
      </c>
      <c r="BA59" s="184">
        <f t="shared" si="7"/>
        <v>136910.29999999999</v>
      </c>
      <c r="BB59" s="185">
        <v>88705</v>
      </c>
      <c r="BC59" s="185">
        <v>50621.1</v>
      </c>
      <c r="BD59" s="185">
        <v>31079.4</v>
      </c>
      <c r="BE59" s="185">
        <v>31058.3</v>
      </c>
      <c r="BF59" s="185">
        <v>24732.5</v>
      </c>
      <c r="BG59" s="185">
        <v>22863.1</v>
      </c>
      <c r="BH59" s="185">
        <v>33261.1</v>
      </c>
      <c r="BI59" s="186">
        <v>32367.8</v>
      </c>
      <c r="BJ59" s="183">
        <f t="shared" si="8"/>
        <v>11125.4</v>
      </c>
      <c r="BK59" s="184">
        <f t="shared" si="8"/>
        <v>9660.9000000000015</v>
      </c>
      <c r="BL59" s="185">
        <v>0</v>
      </c>
      <c r="BM59" s="185">
        <v>0</v>
      </c>
      <c r="BN59" s="185">
        <v>1000.9</v>
      </c>
      <c r="BO59" s="185">
        <v>1000.7</v>
      </c>
      <c r="BP59" s="185">
        <v>10124.5</v>
      </c>
      <c r="BQ59" s="186">
        <v>8660.2000000000007</v>
      </c>
      <c r="BR59" s="183">
        <f t="shared" si="9"/>
        <v>538252.79999999993</v>
      </c>
      <c r="BS59" s="184">
        <f t="shared" si="9"/>
        <v>518557.89999999997</v>
      </c>
      <c r="BT59" s="185">
        <v>146734.5</v>
      </c>
      <c r="BU59" s="185">
        <v>142847.20000000001</v>
      </c>
      <c r="BV59" s="185">
        <v>338073.3</v>
      </c>
      <c r="BW59" s="185">
        <v>324906.3</v>
      </c>
      <c r="BX59" s="185">
        <v>25439.5</v>
      </c>
      <c r="BY59" s="185">
        <v>24816.3</v>
      </c>
      <c r="BZ59" s="185">
        <v>0</v>
      </c>
      <c r="CA59" s="185">
        <v>0</v>
      </c>
      <c r="CB59" s="185">
        <v>6394.1</v>
      </c>
      <c r="CC59" s="185">
        <v>4544.8</v>
      </c>
      <c r="CD59" s="185">
        <v>21611.4</v>
      </c>
      <c r="CE59" s="186">
        <v>21443.3</v>
      </c>
      <c r="CF59" s="183">
        <f t="shared" si="10"/>
        <v>75153.100000000006</v>
      </c>
      <c r="CG59" s="184">
        <f t="shared" si="10"/>
        <v>75145.900000000009</v>
      </c>
      <c r="CH59" s="185">
        <v>66215.8</v>
      </c>
      <c r="CI59" s="185">
        <v>66208.600000000006</v>
      </c>
      <c r="CJ59" s="185">
        <v>0</v>
      </c>
      <c r="CK59" s="185">
        <v>0</v>
      </c>
      <c r="CL59" s="185">
        <v>8937.2999999999993</v>
      </c>
      <c r="CM59" s="186">
        <v>8937.2999999999993</v>
      </c>
      <c r="CN59" s="183">
        <f t="shared" si="11"/>
        <v>60</v>
      </c>
      <c r="CO59" s="195">
        <f t="shared" si="11"/>
        <v>60</v>
      </c>
      <c r="CP59" s="185">
        <v>0</v>
      </c>
      <c r="CQ59" s="185">
        <v>0</v>
      </c>
      <c r="CR59" s="185">
        <v>0</v>
      </c>
      <c r="CS59" s="185">
        <v>0</v>
      </c>
      <c r="CT59" s="185">
        <v>60</v>
      </c>
      <c r="CU59" s="186">
        <v>60</v>
      </c>
      <c r="CV59" s="183">
        <f t="shared" si="12"/>
        <v>37648.1</v>
      </c>
      <c r="CW59" s="184">
        <f t="shared" si="12"/>
        <v>36475.600000000006</v>
      </c>
      <c r="CX59" s="185">
        <v>1536.2</v>
      </c>
      <c r="CY59" s="185">
        <v>1535.7</v>
      </c>
      <c r="CZ59" s="185">
        <v>22751.1</v>
      </c>
      <c r="DA59" s="185">
        <v>21599.200000000001</v>
      </c>
      <c r="DB59" s="185">
        <v>12626.1</v>
      </c>
      <c r="DC59" s="185">
        <v>12619.9</v>
      </c>
      <c r="DD59" s="185">
        <v>734.7</v>
      </c>
      <c r="DE59" s="186">
        <v>720.8</v>
      </c>
      <c r="DF59" s="183">
        <f t="shared" si="13"/>
        <v>26767</v>
      </c>
      <c r="DG59" s="196">
        <f t="shared" si="13"/>
        <v>26269.4</v>
      </c>
      <c r="DH59" s="185">
        <v>0</v>
      </c>
      <c r="DI59" s="185">
        <v>0</v>
      </c>
      <c r="DJ59" s="185">
        <v>26737</v>
      </c>
      <c r="DK59" s="185">
        <v>26251.9</v>
      </c>
      <c r="DL59" s="185">
        <v>0</v>
      </c>
      <c r="DM59" s="185">
        <v>0</v>
      </c>
      <c r="DN59" s="185">
        <v>30</v>
      </c>
      <c r="DO59" s="186">
        <v>17.5</v>
      </c>
      <c r="DP59" s="183">
        <f t="shared" si="14"/>
        <v>0</v>
      </c>
      <c r="DQ59" s="184">
        <f t="shared" si="14"/>
        <v>0</v>
      </c>
      <c r="DR59" s="185">
        <v>0</v>
      </c>
      <c r="DS59" s="185">
        <v>0</v>
      </c>
      <c r="DT59" s="185">
        <v>0</v>
      </c>
      <c r="DU59" s="185">
        <v>0</v>
      </c>
      <c r="DV59" s="185">
        <v>0</v>
      </c>
      <c r="DW59" s="186">
        <v>0</v>
      </c>
      <c r="DX59" s="275">
        <v>50</v>
      </c>
      <c r="DY59" s="200">
        <v>0.8</v>
      </c>
      <c r="DZ59" s="275">
        <v>0</v>
      </c>
      <c r="EA59" s="200">
        <v>0</v>
      </c>
      <c r="EB59" s="183">
        <f t="shared" si="17"/>
        <v>1040678</v>
      </c>
      <c r="EC59" s="276">
        <f t="shared" si="17"/>
        <v>971531.5</v>
      </c>
      <c r="ED59" s="201">
        <v>-10059</v>
      </c>
      <c r="EE59" s="192">
        <v>35218.699999999997</v>
      </c>
      <c r="EF59" s="201">
        <v>10059</v>
      </c>
      <c r="EG59" s="202">
        <v>45277.599999999999</v>
      </c>
      <c r="EH59" s="120"/>
      <c r="EI59" s="100"/>
      <c r="EJ59" s="100"/>
    </row>
    <row r="60" spans="1:140" s="102" customFormat="1" hidden="1" x14ac:dyDescent="0.25">
      <c r="A60" s="108" t="s">
        <v>237</v>
      </c>
      <c r="B60" s="183">
        <f t="shared" si="4"/>
        <v>102536.1</v>
      </c>
      <c r="C60" s="184">
        <f t="shared" si="4"/>
        <v>99612.700000000012</v>
      </c>
      <c r="D60" s="185">
        <v>2124.5</v>
      </c>
      <c r="E60" s="185">
        <v>2072.4</v>
      </c>
      <c r="F60" s="185">
        <v>1259.5999999999999</v>
      </c>
      <c r="G60" s="185">
        <v>1123.4000000000001</v>
      </c>
      <c r="H60" s="185">
        <v>61899.3</v>
      </c>
      <c r="I60" s="185">
        <v>59963.5</v>
      </c>
      <c r="J60" s="185">
        <v>8.6</v>
      </c>
      <c r="K60" s="185">
        <v>0</v>
      </c>
      <c r="L60" s="185">
        <v>16612.3</v>
      </c>
      <c r="M60" s="185">
        <v>16561.900000000001</v>
      </c>
      <c r="N60" s="185">
        <v>0</v>
      </c>
      <c r="O60" s="185">
        <v>0</v>
      </c>
      <c r="P60" s="185">
        <v>500</v>
      </c>
      <c r="Q60" s="185">
        <v>0</v>
      </c>
      <c r="R60" s="185">
        <v>0</v>
      </c>
      <c r="S60" s="185">
        <v>0</v>
      </c>
      <c r="T60" s="185">
        <v>20131.8</v>
      </c>
      <c r="U60" s="186">
        <v>19891.5</v>
      </c>
      <c r="V60" s="187">
        <f t="shared" si="16"/>
        <v>2008.5</v>
      </c>
      <c r="W60" s="188">
        <f t="shared" si="16"/>
        <v>1491.6</v>
      </c>
      <c r="X60" s="185">
        <v>2008.5</v>
      </c>
      <c r="Y60" s="186">
        <v>1491.6</v>
      </c>
      <c r="Z60" s="183">
        <f t="shared" si="5"/>
        <v>7153.1</v>
      </c>
      <c r="AA60" s="184">
        <f t="shared" si="5"/>
        <v>6815.2</v>
      </c>
      <c r="AB60" s="185">
        <v>0</v>
      </c>
      <c r="AC60" s="185">
        <v>0</v>
      </c>
      <c r="AD60" s="185">
        <v>7123.1</v>
      </c>
      <c r="AE60" s="185">
        <v>6785.3</v>
      </c>
      <c r="AF60" s="185">
        <v>30</v>
      </c>
      <c r="AG60" s="186">
        <v>29.9</v>
      </c>
      <c r="AH60" s="193">
        <f t="shared" si="6"/>
        <v>76127.3</v>
      </c>
      <c r="AI60" s="195">
        <f t="shared" si="6"/>
        <v>74938.399999999994</v>
      </c>
      <c r="AJ60" s="288">
        <v>0</v>
      </c>
      <c r="AK60" s="185">
        <v>0</v>
      </c>
      <c r="AL60" s="185">
        <v>4459.2</v>
      </c>
      <c r="AM60" s="185">
        <v>4397.1000000000004</v>
      </c>
      <c r="AN60" s="185">
        <v>9830.6</v>
      </c>
      <c r="AO60" s="185">
        <v>9826.9</v>
      </c>
      <c r="AP60" s="185">
        <v>0</v>
      </c>
      <c r="AQ60" s="185">
        <v>0</v>
      </c>
      <c r="AR60" s="185">
        <v>20249.3</v>
      </c>
      <c r="AS60" s="185">
        <v>20241.599999999999</v>
      </c>
      <c r="AT60" s="185">
        <v>40334.5</v>
      </c>
      <c r="AU60" s="185">
        <v>39220.1</v>
      </c>
      <c r="AV60" s="185">
        <v>0</v>
      </c>
      <c r="AW60" s="185">
        <v>0</v>
      </c>
      <c r="AX60" s="185">
        <v>1253.7</v>
      </c>
      <c r="AY60" s="186">
        <v>1252.7</v>
      </c>
      <c r="AZ60" s="183">
        <f t="shared" si="7"/>
        <v>193283.09999999998</v>
      </c>
      <c r="BA60" s="184">
        <f t="shared" si="7"/>
        <v>189535.89999999997</v>
      </c>
      <c r="BB60" s="185">
        <v>50209.2</v>
      </c>
      <c r="BC60" s="185">
        <v>49158.7</v>
      </c>
      <c r="BD60" s="185">
        <v>28749.599999999999</v>
      </c>
      <c r="BE60" s="185">
        <v>28137.599999999999</v>
      </c>
      <c r="BF60" s="185">
        <v>72596.3</v>
      </c>
      <c r="BG60" s="185">
        <v>70823.399999999994</v>
      </c>
      <c r="BH60" s="185">
        <v>41728</v>
      </c>
      <c r="BI60" s="186">
        <v>41416.199999999997</v>
      </c>
      <c r="BJ60" s="183">
        <f t="shared" si="8"/>
        <v>6685.7999999999993</v>
      </c>
      <c r="BK60" s="184">
        <f t="shared" si="8"/>
        <v>6685.5999999999995</v>
      </c>
      <c r="BL60" s="185">
        <v>0</v>
      </c>
      <c r="BM60" s="185">
        <v>0</v>
      </c>
      <c r="BN60" s="185">
        <v>612.9</v>
      </c>
      <c r="BO60" s="185">
        <v>612.70000000000005</v>
      </c>
      <c r="BP60" s="185">
        <v>6072.9</v>
      </c>
      <c r="BQ60" s="186">
        <v>6072.9</v>
      </c>
      <c r="BR60" s="183">
        <f t="shared" si="9"/>
        <v>519382.10000000003</v>
      </c>
      <c r="BS60" s="184">
        <f t="shared" si="9"/>
        <v>514957.99999999994</v>
      </c>
      <c r="BT60" s="185">
        <v>90219.9</v>
      </c>
      <c r="BU60" s="185">
        <v>89283.8</v>
      </c>
      <c r="BV60" s="185">
        <v>361026.9</v>
      </c>
      <c r="BW60" s="185">
        <v>357876.1</v>
      </c>
      <c r="BX60" s="185">
        <v>33707.5</v>
      </c>
      <c r="BY60" s="185">
        <v>33707.5</v>
      </c>
      <c r="BZ60" s="185">
        <v>0</v>
      </c>
      <c r="CA60" s="185">
        <v>0</v>
      </c>
      <c r="CB60" s="185">
        <v>14104</v>
      </c>
      <c r="CC60" s="185">
        <v>14103.8</v>
      </c>
      <c r="CD60" s="185">
        <v>20323.8</v>
      </c>
      <c r="CE60" s="186">
        <v>19986.8</v>
      </c>
      <c r="CF60" s="183">
        <f t="shared" si="10"/>
        <v>85411.199999999997</v>
      </c>
      <c r="CG60" s="184">
        <f t="shared" si="10"/>
        <v>85406.6</v>
      </c>
      <c r="CH60" s="185">
        <v>77751.8</v>
      </c>
      <c r="CI60" s="185">
        <v>77751.8</v>
      </c>
      <c r="CJ60" s="185">
        <v>0</v>
      </c>
      <c r="CK60" s="185">
        <v>0</v>
      </c>
      <c r="CL60" s="185">
        <v>7659.4</v>
      </c>
      <c r="CM60" s="186">
        <v>7654.8</v>
      </c>
      <c r="CN60" s="183">
        <f t="shared" si="11"/>
        <v>160.69999999999999</v>
      </c>
      <c r="CO60" s="195">
        <f t="shared" si="11"/>
        <v>160.5</v>
      </c>
      <c r="CP60" s="185">
        <v>0</v>
      </c>
      <c r="CQ60" s="185">
        <v>0</v>
      </c>
      <c r="CR60" s="185">
        <v>0</v>
      </c>
      <c r="CS60" s="185">
        <v>0</v>
      </c>
      <c r="CT60" s="185">
        <v>160.69999999999999</v>
      </c>
      <c r="CU60" s="186">
        <v>160.5</v>
      </c>
      <c r="CV60" s="183">
        <f t="shared" si="12"/>
        <v>22125.599999999999</v>
      </c>
      <c r="CW60" s="184">
        <f t="shared" si="12"/>
        <v>20975.3</v>
      </c>
      <c r="CX60" s="185">
        <v>1359.3</v>
      </c>
      <c r="CY60" s="185">
        <v>1353.1</v>
      </c>
      <c r="CZ60" s="185">
        <v>19027.8</v>
      </c>
      <c r="DA60" s="185">
        <v>18195</v>
      </c>
      <c r="DB60" s="185">
        <v>434.1</v>
      </c>
      <c r="DC60" s="185">
        <v>304.5</v>
      </c>
      <c r="DD60" s="185">
        <v>1304.4000000000001</v>
      </c>
      <c r="DE60" s="186">
        <v>1122.7</v>
      </c>
      <c r="DF60" s="183">
        <f t="shared" si="13"/>
        <v>19222.900000000001</v>
      </c>
      <c r="DG60" s="196">
        <f t="shared" si="13"/>
        <v>18903</v>
      </c>
      <c r="DH60" s="185">
        <v>12894.9</v>
      </c>
      <c r="DI60" s="185">
        <v>12894.9</v>
      </c>
      <c r="DJ60" s="185">
        <v>1925</v>
      </c>
      <c r="DK60" s="185">
        <v>1614.4</v>
      </c>
      <c r="DL60" s="185">
        <v>0</v>
      </c>
      <c r="DM60" s="185">
        <v>0</v>
      </c>
      <c r="DN60" s="185">
        <v>4403</v>
      </c>
      <c r="DO60" s="186">
        <v>4393.7</v>
      </c>
      <c r="DP60" s="183">
        <f t="shared" si="14"/>
        <v>0</v>
      </c>
      <c r="DQ60" s="184">
        <f t="shared" si="14"/>
        <v>0</v>
      </c>
      <c r="DR60" s="185">
        <v>0</v>
      </c>
      <c r="DS60" s="185">
        <v>0</v>
      </c>
      <c r="DT60" s="185">
        <v>0</v>
      </c>
      <c r="DU60" s="185">
        <v>0</v>
      </c>
      <c r="DV60" s="185">
        <v>0</v>
      </c>
      <c r="DW60" s="186">
        <v>0</v>
      </c>
      <c r="DX60" s="275">
        <v>0</v>
      </c>
      <c r="DY60" s="200">
        <v>0</v>
      </c>
      <c r="DZ60" s="275">
        <v>0</v>
      </c>
      <c r="EA60" s="200">
        <v>0</v>
      </c>
      <c r="EB60" s="183">
        <f t="shared" si="17"/>
        <v>1034096.4</v>
      </c>
      <c r="EC60" s="276">
        <f t="shared" si="17"/>
        <v>1019482.7999999998</v>
      </c>
      <c r="ED60" s="201">
        <v>-50493.4</v>
      </c>
      <c r="EE60" s="192">
        <v>-37488.800000000003</v>
      </c>
      <c r="EF60" s="201">
        <v>21554.7</v>
      </c>
      <c r="EG60" s="202">
        <v>14065.9</v>
      </c>
      <c r="EH60" s="120"/>
      <c r="EI60" s="100"/>
      <c r="EJ60" s="100"/>
    </row>
    <row r="61" spans="1:140" s="102" customFormat="1" x14ac:dyDescent="0.25">
      <c r="A61" s="108" t="s">
        <v>7</v>
      </c>
      <c r="B61" s="183">
        <f t="shared" si="4"/>
        <v>157454.30000000002</v>
      </c>
      <c r="C61" s="184">
        <f t="shared" si="4"/>
        <v>155082</v>
      </c>
      <c r="D61" s="185">
        <v>10228</v>
      </c>
      <c r="E61" s="185">
        <v>10138.200000000001</v>
      </c>
      <c r="F61" s="185">
        <v>9798.9</v>
      </c>
      <c r="G61" s="185">
        <v>9751.4</v>
      </c>
      <c r="H61" s="185">
        <v>83938.8</v>
      </c>
      <c r="I61" s="185">
        <v>82370.399999999994</v>
      </c>
      <c r="J61" s="185">
        <v>10.3</v>
      </c>
      <c r="K61" s="185">
        <v>0</v>
      </c>
      <c r="L61" s="185">
        <v>15663.3</v>
      </c>
      <c r="M61" s="185">
        <v>15565.7</v>
      </c>
      <c r="N61" s="185">
        <v>0</v>
      </c>
      <c r="O61" s="185">
        <v>0</v>
      </c>
      <c r="P61" s="185">
        <v>303.89999999999998</v>
      </c>
      <c r="Q61" s="185">
        <v>0</v>
      </c>
      <c r="R61" s="185">
        <v>0</v>
      </c>
      <c r="S61" s="185">
        <v>0</v>
      </c>
      <c r="T61" s="185">
        <v>37511.1</v>
      </c>
      <c r="U61" s="186">
        <v>37256.300000000003</v>
      </c>
      <c r="V61" s="187">
        <f t="shared" si="16"/>
        <v>2247.1999999999998</v>
      </c>
      <c r="W61" s="188">
        <f t="shared" si="16"/>
        <v>2247.1999999999998</v>
      </c>
      <c r="X61" s="185">
        <v>2247.1999999999998</v>
      </c>
      <c r="Y61" s="186">
        <v>2247.1999999999998</v>
      </c>
      <c r="Z61" s="183">
        <f t="shared" si="5"/>
        <v>16174.2</v>
      </c>
      <c r="AA61" s="184">
        <f t="shared" si="5"/>
        <v>16140.6</v>
      </c>
      <c r="AB61" s="185">
        <v>224.7</v>
      </c>
      <c r="AC61" s="185">
        <v>224.7</v>
      </c>
      <c r="AD61" s="185">
        <v>15316.2</v>
      </c>
      <c r="AE61" s="185">
        <v>15282.6</v>
      </c>
      <c r="AF61" s="185">
        <v>633.29999999999995</v>
      </c>
      <c r="AG61" s="186">
        <v>633.29999999999995</v>
      </c>
      <c r="AH61" s="193">
        <f t="shared" si="6"/>
        <v>210120.3</v>
      </c>
      <c r="AI61" s="195">
        <f t="shared" si="6"/>
        <v>208764.40000000002</v>
      </c>
      <c r="AJ61" s="288">
        <v>0</v>
      </c>
      <c r="AK61" s="185">
        <v>0</v>
      </c>
      <c r="AL61" s="185">
        <v>3902.8</v>
      </c>
      <c r="AM61" s="185">
        <v>3902.8</v>
      </c>
      <c r="AN61" s="185">
        <v>175.2</v>
      </c>
      <c r="AO61" s="185">
        <v>175.2</v>
      </c>
      <c r="AP61" s="185">
        <v>0</v>
      </c>
      <c r="AQ61" s="185">
        <v>0</v>
      </c>
      <c r="AR61" s="185">
        <v>39514.400000000001</v>
      </c>
      <c r="AS61" s="185">
        <v>39344.800000000003</v>
      </c>
      <c r="AT61" s="185">
        <v>153859.5</v>
      </c>
      <c r="AU61" s="185">
        <v>152776.4</v>
      </c>
      <c r="AV61" s="185">
        <v>0</v>
      </c>
      <c r="AW61" s="185">
        <v>0</v>
      </c>
      <c r="AX61" s="185">
        <v>12668.4</v>
      </c>
      <c r="AY61" s="186">
        <v>12565.2</v>
      </c>
      <c r="AZ61" s="183">
        <f t="shared" si="7"/>
        <v>203286.2</v>
      </c>
      <c r="BA61" s="184">
        <f t="shared" si="7"/>
        <v>191571</v>
      </c>
      <c r="BB61" s="185">
        <v>576.70000000000005</v>
      </c>
      <c r="BC61" s="185">
        <v>524.79999999999995</v>
      </c>
      <c r="BD61" s="185">
        <v>77374.100000000006</v>
      </c>
      <c r="BE61" s="185">
        <v>76557.899999999994</v>
      </c>
      <c r="BF61" s="185">
        <v>99430.8</v>
      </c>
      <c r="BG61" s="185">
        <v>88687.2</v>
      </c>
      <c r="BH61" s="185">
        <v>25904.6</v>
      </c>
      <c r="BI61" s="186">
        <v>25801.1</v>
      </c>
      <c r="BJ61" s="183">
        <f t="shared" si="8"/>
        <v>9860.7999999999993</v>
      </c>
      <c r="BK61" s="184">
        <f t="shared" si="8"/>
        <v>960.6</v>
      </c>
      <c r="BL61" s="185">
        <v>0</v>
      </c>
      <c r="BM61" s="185">
        <v>0</v>
      </c>
      <c r="BN61" s="185">
        <v>834.4</v>
      </c>
      <c r="BO61" s="185">
        <v>834.2</v>
      </c>
      <c r="BP61" s="185">
        <v>9026.4</v>
      </c>
      <c r="BQ61" s="186">
        <v>126.4</v>
      </c>
      <c r="BR61" s="183">
        <f t="shared" si="9"/>
        <v>978572.4</v>
      </c>
      <c r="BS61" s="184">
        <f t="shared" si="9"/>
        <v>971315.70000000007</v>
      </c>
      <c r="BT61" s="185">
        <v>243539.3</v>
      </c>
      <c r="BU61" s="185">
        <v>242811.7</v>
      </c>
      <c r="BV61" s="185">
        <v>493946.4</v>
      </c>
      <c r="BW61" s="185">
        <v>492761.9</v>
      </c>
      <c r="BX61" s="185">
        <v>122184</v>
      </c>
      <c r="BY61" s="185">
        <v>121565.2</v>
      </c>
      <c r="BZ61" s="185">
        <v>0</v>
      </c>
      <c r="CA61" s="185">
        <v>0</v>
      </c>
      <c r="CB61" s="185">
        <v>46219.3</v>
      </c>
      <c r="CC61" s="185">
        <v>42175.8</v>
      </c>
      <c r="CD61" s="185">
        <v>72683.399999999994</v>
      </c>
      <c r="CE61" s="186">
        <v>72001.100000000006</v>
      </c>
      <c r="CF61" s="183">
        <f t="shared" si="10"/>
        <v>180100</v>
      </c>
      <c r="CG61" s="184">
        <f t="shared" si="10"/>
        <v>180025.1</v>
      </c>
      <c r="CH61" s="185">
        <v>137916.1</v>
      </c>
      <c r="CI61" s="185">
        <v>137915.70000000001</v>
      </c>
      <c r="CJ61" s="185">
        <v>0</v>
      </c>
      <c r="CK61" s="185">
        <v>0</v>
      </c>
      <c r="CL61" s="185">
        <v>42183.9</v>
      </c>
      <c r="CM61" s="186">
        <v>42109.4</v>
      </c>
      <c r="CN61" s="183">
        <f t="shared" si="11"/>
        <v>93.8</v>
      </c>
      <c r="CO61" s="195">
        <f t="shared" si="11"/>
        <v>24.2</v>
      </c>
      <c r="CP61" s="185">
        <v>0</v>
      </c>
      <c r="CQ61" s="185">
        <v>0</v>
      </c>
      <c r="CR61" s="185">
        <v>0</v>
      </c>
      <c r="CS61" s="185">
        <v>0</v>
      </c>
      <c r="CT61" s="185">
        <v>93.8</v>
      </c>
      <c r="CU61" s="186">
        <v>24.2</v>
      </c>
      <c r="CV61" s="183">
        <f t="shared" si="12"/>
        <v>54057.799999999996</v>
      </c>
      <c r="CW61" s="184">
        <f t="shared" si="12"/>
        <v>51858.9</v>
      </c>
      <c r="CX61" s="185">
        <v>3050.3</v>
      </c>
      <c r="CY61" s="185">
        <v>2967.2</v>
      </c>
      <c r="CZ61" s="185">
        <v>26277.599999999999</v>
      </c>
      <c r="DA61" s="185">
        <v>24711.200000000001</v>
      </c>
      <c r="DB61" s="185">
        <v>23975.3</v>
      </c>
      <c r="DC61" s="185">
        <v>23425.9</v>
      </c>
      <c r="DD61" s="185">
        <v>754.6</v>
      </c>
      <c r="DE61" s="186">
        <v>754.6</v>
      </c>
      <c r="DF61" s="183">
        <f t="shared" si="13"/>
        <v>36589.300000000003</v>
      </c>
      <c r="DG61" s="196">
        <f t="shared" si="13"/>
        <v>36539.300000000003</v>
      </c>
      <c r="DH61" s="185">
        <v>8239.2000000000007</v>
      </c>
      <c r="DI61" s="185">
        <v>8239.2000000000007</v>
      </c>
      <c r="DJ61" s="185">
        <v>28350.1</v>
      </c>
      <c r="DK61" s="185">
        <v>28300.1</v>
      </c>
      <c r="DL61" s="185">
        <v>0</v>
      </c>
      <c r="DM61" s="185">
        <v>0</v>
      </c>
      <c r="DN61" s="185">
        <v>0</v>
      </c>
      <c r="DO61" s="186">
        <v>0</v>
      </c>
      <c r="DP61" s="183">
        <f t="shared" si="14"/>
        <v>0</v>
      </c>
      <c r="DQ61" s="184">
        <f t="shared" si="14"/>
        <v>0</v>
      </c>
      <c r="DR61" s="185">
        <v>0</v>
      </c>
      <c r="DS61" s="185">
        <v>0</v>
      </c>
      <c r="DT61" s="185">
        <v>0</v>
      </c>
      <c r="DU61" s="185">
        <v>0</v>
      </c>
      <c r="DV61" s="185">
        <v>0</v>
      </c>
      <c r="DW61" s="186">
        <v>0</v>
      </c>
      <c r="DX61" s="275">
        <v>0.5</v>
      </c>
      <c r="DY61" s="200">
        <v>0.5</v>
      </c>
      <c r="DZ61" s="275">
        <v>0</v>
      </c>
      <c r="EA61" s="200">
        <v>0</v>
      </c>
      <c r="EB61" s="183">
        <f t="shared" si="17"/>
        <v>1848556.8</v>
      </c>
      <c r="EC61" s="276">
        <f t="shared" si="17"/>
        <v>1814529.5000000002</v>
      </c>
      <c r="ED61" s="201">
        <v>-17390.3</v>
      </c>
      <c r="EE61" s="192">
        <v>-2487</v>
      </c>
      <c r="EF61" s="201">
        <v>20390.3</v>
      </c>
      <c r="EG61" s="202">
        <v>14903.3</v>
      </c>
      <c r="EH61" s="120"/>
      <c r="EI61" s="100"/>
      <c r="EJ61" s="100"/>
    </row>
    <row r="62" spans="1:140" s="102" customFormat="1" hidden="1" x14ac:dyDescent="0.25">
      <c r="A62" s="108" t="s">
        <v>238</v>
      </c>
      <c r="B62" s="183">
        <f t="shared" si="4"/>
        <v>35907.599999999999</v>
      </c>
      <c r="C62" s="184">
        <f t="shared" si="4"/>
        <v>34714.199999999997</v>
      </c>
      <c r="D62" s="185">
        <v>1897.4</v>
      </c>
      <c r="E62" s="185">
        <v>1881.3</v>
      </c>
      <c r="F62" s="185">
        <v>123.5</v>
      </c>
      <c r="G62" s="185">
        <v>120.5</v>
      </c>
      <c r="H62" s="185">
        <v>33105</v>
      </c>
      <c r="I62" s="185">
        <v>32096.1</v>
      </c>
      <c r="J62" s="185">
        <v>6.2</v>
      </c>
      <c r="K62" s="185">
        <v>6.2</v>
      </c>
      <c r="L62" s="185">
        <v>524.4</v>
      </c>
      <c r="M62" s="185">
        <v>524.4</v>
      </c>
      <c r="N62" s="185">
        <v>0</v>
      </c>
      <c r="O62" s="185">
        <v>0</v>
      </c>
      <c r="P62" s="185">
        <v>85.6</v>
      </c>
      <c r="Q62" s="185">
        <v>0</v>
      </c>
      <c r="R62" s="185">
        <v>0</v>
      </c>
      <c r="S62" s="185">
        <v>0</v>
      </c>
      <c r="T62" s="185">
        <v>165.5</v>
      </c>
      <c r="U62" s="186">
        <v>85.7</v>
      </c>
      <c r="V62" s="187">
        <f t="shared" si="16"/>
        <v>463.9</v>
      </c>
      <c r="W62" s="188">
        <f t="shared" si="16"/>
        <v>411.5</v>
      </c>
      <c r="X62" s="185">
        <v>463.9</v>
      </c>
      <c r="Y62" s="186">
        <v>411.5</v>
      </c>
      <c r="Z62" s="183">
        <f t="shared" si="5"/>
        <v>434.4</v>
      </c>
      <c r="AA62" s="184">
        <f t="shared" si="5"/>
        <v>434.4</v>
      </c>
      <c r="AB62" s="185">
        <v>0</v>
      </c>
      <c r="AC62" s="185">
        <v>0</v>
      </c>
      <c r="AD62" s="185">
        <v>414.4</v>
      </c>
      <c r="AE62" s="185">
        <v>414.4</v>
      </c>
      <c r="AF62" s="185">
        <v>20</v>
      </c>
      <c r="AG62" s="186">
        <v>20</v>
      </c>
      <c r="AH62" s="193">
        <f t="shared" si="6"/>
        <v>5770.6</v>
      </c>
      <c r="AI62" s="195">
        <f t="shared" si="6"/>
        <v>5724.6</v>
      </c>
      <c r="AJ62" s="288">
        <v>0</v>
      </c>
      <c r="AK62" s="185">
        <v>0</v>
      </c>
      <c r="AL62" s="185">
        <v>0</v>
      </c>
      <c r="AM62" s="185">
        <v>0</v>
      </c>
      <c r="AN62" s="185">
        <v>0</v>
      </c>
      <c r="AO62" s="185">
        <v>0</v>
      </c>
      <c r="AP62" s="185">
        <v>0</v>
      </c>
      <c r="AQ62" s="185">
        <v>0</v>
      </c>
      <c r="AR62" s="185">
        <v>0</v>
      </c>
      <c r="AS62" s="185">
        <v>0</v>
      </c>
      <c r="AT62" s="185">
        <v>5724.6</v>
      </c>
      <c r="AU62" s="185">
        <v>5724.6</v>
      </c>
      <c r="AV62" s="185">
        <v>0</v>
      </c>
      <c r="AW62" s="185">
        <v>0</v>
      </c>
      <c r="AX62" s="185">
        <v>46</v>
      </c>
      <c r="AY62" s="186">
        <v>0</v>
      </c>
      <c r="AZ62" s="183">
        <f t="shared" si="7"/>
        <v>35093.700000000004</v>
      </c>
      <c r="BA62" s="184">
        <f t="shared" si="7"/>
        <v>34082.9</v>
      </c>
      <c r="BB62" s="185">
        <v>7323.2</v>
      </c>
      <c r="BC62" s="185">
        <v>6884.8</v>
      </c>
      <c r="BD62" s="185">
        <v>2386.9</v>
      </c>
      <c r="BE62" s="185">
        <v>2386.9</v>
      </c>
      <c r="BF62" s="185">
        <v>19943.3</v>
      </c>
      <c r="BG62" s="185">
        <v>19618.7</v>
      </c>
      <c r="BH62" s="185">
        <v>5440.3</v>
      </c>
      <c r="BI62" s="186">
        <v>5192.5</v>
      </c>
      <c r="BJ62" s="183">
        <f t="shared" si="8"/>
        <v>2341.8000000000002</v>
      </c>
      <c r="BK62" s="184">
        <f t="shared" si="8"/>
        <v>2339.1999999999998</v>
      </c>
      <c r="BL62" s="185">
        <v>0</v>
      </c>
      <c r="BM62" s="185">
        <v>0</v>
      </c>
      <c r="BN62" s="185">
        <v>666.1</v>
      </c>
      <c r="BO62" s="185">
        <v>663.5</v>
      </c>
      <c r="BP62" s="185">
        <v>1675.7</v>
      </c>
      <c r="BQ62" s="186">
        <v>1675.7</v>
      </c>
      <c r="BR62" s="183">
        <f t="shared" si="9"/>
        <v>372983.8</v>
      </c>
      <c r="BS62" s="184">
        <f t="shared" si="9"/>
        <v>365881.4</v>
      </c>
      <c r="BT62" s="185">
        <v>186655.9</v>
      </c>
      <c r="BU62" s="185">
        <v>181833</v>
      </c>
      <c r="BV62" s="185">
        <v>112545.3</v>
      </c>
      <c r="BW62" s="185">
        <v>110922.2</v>
      </c>
      <c r="BX62" s="185">
        <v>61994.7</v>
      </c>
      <c r="BY62" s="185">
        <v>61994.6</v>
      </c>
      <c r="BZ62" s="185">
        <v>0</v>
      </c>
      <c r="CA62" s="185">
        <v>0</v>
      </c>
      <c r="CB62" s="185">
        <v>10714.8</v>
      </c>
      <c r="CC62" s="185">
        <v>10196.700000000001</v>
      </c>
      <c r="CD62" s="185">
        <v>1073.0999999999999</v>
      </c>
      <c r="CE62" s="186">
        <v>934.9</v>
      </c>
      <c r="CF62" s="183">
        <f t="shared" si="10"/>
        <v>30303.599999999999</v>
      </c>
      <c r="CG62" s="184">
        <f t="shared" si="10"/>
        <v>30107.1</v>
      </c>
      <c r="CH62" s="185">
        <v>30303.599999999999</v>
      </c>
      <c r="CI62" s="185">
        <v>30107.1</v>
      </c>
      <c r="CJ62" s="185">
        <v>0</v>
      </c>
      <c r="CK62" s="185">
        <v>0</v>
      </c>
      <c r="CL62" s="185">
        <v>0</v>
      </c>
      <c r="CM62" s="186">
        <v>0</v>
      </c>
      <c r="CN62" s="183">
        <f t="shared" si="11"/>
        <v>0</v>
      </c>
      <c r="CO62" s="195">
        <f t="shared" si="11"/>
        <v>0</v>
      </c>
      <c r="CP62" s="185">
        <v>0</v>
      </c>
      <c r="CQ62" s="185">
        <v>0</v>
      </c>
      <c r="CR62" s="185">
        <v>0</v>
      </c>
      <c r="CS62" s="185">
        <v>0</v>
      </c>
      <c r="CT62" s="185">
        <v>0</v>
      </c>
      <c r="CU62" s="186">
        <v>0</v>
      </c>
      <c r="CV62" s="183">
        <f t="shared" si="12"/>
        <v>7045.2</v>
      </c>
      <c r="CW62" s="184">
        <f t="shared" si="12"/>
        <v>6489.5999999999995</v>
      </c>
      <c r="CX62" s="185">
        <v>72</v>
      </c>
      <c r="CY62" s="185">
        <v>72</v>
      </c>
      <c r="CZ62" s="185">
        <v>5928.5</v>
      </c>
      <c r="DA62" s="185">
        <v>5507.4</v>
      </c>
      <c r="DB62" s="185">
        <v>310</v>
      </c>
      <c r="DC62" s="185">
        <v>197.4</v>
      </c>
      <c r="DD62" s="185">
        <v>734.7</v>
      </c>
      <c r="DE62" s="186">
        <v>712.8</v>
      </c>
      <c r="DF62" s="183">
        <f t="shared" si="13"/>
        <v>31391.5</v>
      </c>
      <c r="DG62" s="196">
        <f t="shared" si="13"/>
        <v>27410.799999999999</v>
      </c>
      <c r="DH62" s="185">
        <v>19168.3</v>
      </c>
      <c r="DI62" s="185">
        <v>19168.3</v>
      </c>
      <c r="DJ62" s="185">
        <v>12223.2</v>
      </c>
      <c r="DK62" s="185">
        <v>8242.5</v>
      </c>
      <c r="DL62" s="185">
        <v>0</v>
      </c>
      <c r="DM62" s="185">
        <v>0</v>
      </c>
      <c r="DN62" s="185">
        <v>0</v>
      </c>
      <c r="DO62" s="186">
        <v>0</v>
      </c>
      <c r="DP62" s="183">
        <f t="shared" si="14"/>
        <v>0</v>
      </c>
      <c r="DQ62" s="184">
        <f t="shared" si="14"/>
        <v>0</v>
      </c>
      <c r="DR62" s="185">
        <v>0</v>
      </c>
      <c r="DS62" s="185">
        <v>0</v>
      </c>
      <c r="DT62" s="185">
        <v>0</v>
      </c>
      <c r="DU62" s="185">
        <v>0</v>
      </c>
      <c r="DV62" s="185">
        <v>0</v>
      </c>
      <c r="DW62" s="186">
        <v>0</v>
      </c>
      <c r="DX62" s="275">
        <v>0</v>
      </c>
      <c r="DY62" s="200">
        <v>0</v>
      </c>
      <c r="DZ62" s="275">
        <v>0</v>
      </c>
      <c r="EA62" s="200">
        <v>0</v>
      </c>
      <c r="EB62" s="183">
        <f t="shared" si="17"/>
        <v>521736.1</v>
      </c>
      <c r="EC62" s="276">
        <f t="shared" si="17"/>
        <v>507595.70000000007</v>
      </c>
      <c r="ED62" s="201">
        <v>-25177.7</v>
      </c>
      <c r="EE62" s="192">
        <v>-4286.3</v>
      </c>
      <c r="EF62" s="201">
        <v>25177.7</v>
      </c>
      <c r="EG62" s="202">
        <v>20891.400000000001</v>
      </c>
      <c r="EH62" s="120"/>
      <c r="EI62" s="100"/>
      <c r="EJ62" s="100"/>
    </row>
    <row r="63" spans="1:140" s="102" customFormat="1" hidden="1" x14ac:dyDescent="0.25">
      <c r="A63" s="108" t="s">
        <v>239</v>
      </c>
      <c r="B63" s="183">
        <f t="shared" si="4"/>
        <v>21200.7</v>
      </c>
      <c r="C63" s="184">
        <f t="shared" si="4"/>
        <v>19777.899999999998</v>
      </c>
      <c r="D63" s="185">
        <v>1986.7</v>
      </c>
      <c r="E63" s="185">
        <v>1984.1</v>
      </c>
      <c r="F63" s="185">
        <v>2490.5</v>
      </c>
      <c r="G63" s="185">
        <v>2424.1</v>
      </c>
      <c r="H63" s="185">
        <v>13555</v>
      </c>
      <c r="I63" s="185">
        <v>13186.1</v>
      </c>
      <c r="J63" s="185">
        <v>4.0999999999999996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  <c r="P63" s="185">
        <v>500</v>
      </c>
      <c r="Q63" s="185">
        <v>0</v>
      </c>
      <c r="R63" s="185">
        <v>0</v>
      </c>
      <c r="S63" s="185">
        <v>0</v>
      </c>
      <c r="T63" s="185">
        <v>2664.4</v>
      </c>
      <c r="U63" s="186">
        <v>2183.6</v>
      </c>
      <c r="V63" s="187">
        <f t="shared" si="16"/>
        <v>445.3</v>
      </c>
      <c r="W63" s="188">
        <f t="shared" si="16"/>
        <v>415.5</v>
      </c>
      <c r="X63" s="185">
        <v>445.3</v>
      </c>
      <c r="Y63" s="186">
        <v>415.5</v>
      </c>
      <c r="Z63" s="183">
        <f t="shared" si="5"/>
        <v>4940</v>
      </c>
      <c r="AA63" s="184">
        <f t="shared" si="5"/>
        <v>4937</v>
      </c>
      <c r="AB63" s="185">
        <v>4915</v>
      </c>
      <c r="AC63" s="185">
        <v>4912</v>
      </c>
      <c r="AD63" s="185">
        <v>0</v>
      </c>
      <c r="AE63" s="185">
        <v>0</v>
      </c>
      <c r="AF63" s="185">
        <v>25</v>
      </c>
      <c r="AG63" s="186">
        <v>25</v>
      </c>
      <c r="AH63" s="193">
        <f t="shared" si="6"/>
        <v>4626.5</v>
      </c>
      <c r="AI63" s="195">
        <f t="shared" si="6"/>
        <v>3535.4</v>
      </c>
      <c r="AJ63" s="288">
        <v>120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4152.7</v>
      </c>
      <c r="AU63" s="185">
        <v>3397.6</v>
      </c>
      <c r="AV63" s="185">
        <v>0</v>
      </c>
      <c r="AW63" s="185">
        <v>0</v>
      </c>
      <c r="AX63" s="185">
        <v>353.8</v>
      </c>
      <c r="AY63" s="186">
        <v>137.80000000000001</v>
      </c>
      <c r="AZ63" s="183">
        <f t="shared" si="7"/>
        <v>25861.3</v>
      </c>
      <c r="BA63" s="184">
        <f t="shared" si="7"/>
        <v>25315.200000000001</v>
      </c>
      <c r="BB63" s="185">
        <v>2127.1</v>
      </c>
      <c r="BC63" s="185">
        <v>1931.1</v>
      </c>
      <c r="BD63" s="185">
        <v>9275.9</v>
      </c>
      <c r="BE63" s="185">
        <v>9275.9</v>
      </c>
      <c r="BF63" s="185">
        <v>4672.3999999999996</v>
      </c>
      <c r="BG63" s="185">
        <v>4485.6000000000004</v>
      </c>
      <c r="BH63" s="185">
        <v>9785.9</v>
      </c>
      <c r="BI63" s="186">
        <v>9622.6</v>
      </c>
      <c r="BJ63" s="183">
        <f t="shared" si="8"/>
        <v>0</v>
      </c>
      <c r="BK63" s="184">
        <f t="shared" si="8"/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6">
        <v>0</v>
      </c>
      <c r="BR63" s="183">
        <f t="shared" si="9"/>
        <v>127353.20000000001</v>
      </c>
      <c r="BS63" s="184">
        <f t="shared" si="9"/>
        <v>126410.29999999999</v>
      </c>
      <c r="BT63" s="185">
        <v>45497.9</v>
      </c>
      <c r="BU63" s="185">
        <v>45146.5</v>
      </c>
      <c r="BV63" s="185">
        <v>64206.2</v>
      </c>
      <c r="BW63" s="185">
        <v>63845.4</v>
      </c>
      <c r="BX63" s="185">
        <v>11391.9</v>
      </c>
      <c r="BY63" s="185">
        <v>11365.9</v>
      </c>
      <c r="BZ63" s="185">
        <v>0</v>
      </c>
      <c r="CA63" s="185">
        <v>0</v>
      </c>
      <c r="CB63" s="185">
        <v>5327.1</v>
      </c>
      <c r="CC63" s="185">
        <v>5327</v>
      </c>
      <c r="CD63" s="185">
        <v>930.1</v>
      </c>
      <c r="CE63" s="186">
        <v>725.5</v>
      </c>
      <c r="CF63" s="183">
        <f t="shared" si="10"/>
        <v>9901.7000000000007</v>
      </c>
      <c r="CG63" s="184">
        <f t="shared" si="10"/>
        <v>9901.7000000000007</v>
      </c>
      <c r="CH63" s="185">
        <v>9901.7000000000007</v>
      </c>
      <c r="CI63" s="185">
        <v>9901.7000000000007</v>
      </c>
      <c r="CJ63" s="185">
        <v>0</v>
      </c>
      <c r="CK63" s="185">
        <v>0</v>
      </c>
      <c r="CL63" s="185">
        <v>0</v>
      </c>
      <c r="CM63" s="186">
        <v>0</v>
      </c>
      <c r="CN63" s="183">
        <f t="shared" si="11"/>
        <v>47.9</v>
      </c>
      <c r="CO63" s="195">
        <f t="shared" si="11"/>
        <v>47.9</v>
      </c>
      <c r="CP63" s="185">
        <v>0</v>
      </c>
      <c r="CQ63" s="185">
        <v>0</v>
      </c>
      <c r="CR63" s="185">
        <v>0</v>
      </c>
      <c r="CS63" s="185">
        <v>0</v>
      </c>
      <c r="CT63" s="185">
        <v>47.9</v>
      </c>
      <c r="CU63" s="186">
        <v>47.9</v>
      </c>
      <c r="CV63" s="183">
        <f t="shared" si="12"/>
        <v>1886.8</v>
      </c>
      <c r="CW63" s="184">
        <f t="shared" si="12"/>
        <v>1742.9</v>
      </c>
      <c r="CX63" s="185">
        <v>0</v>
      </c>
      <c r="CY63" s="185">
        <v>0</v>
      </c>
      <c r="CZ63" s="185">
        <v>597</v>
      </c>
      <c r="DA63" s="185">
        <v>597</v>
      </c>
      <c r="DB63" s="185">
        <v>555.1</v>
      </c>
      <c r="DC63" s="185">
        <v>444.7</v>
      </c>
      <c r="DD63" s="185">
        <v>734.7</v>
      </c>
      <c r="DE63" s="186">
        <v>701.2</v>
      </c>
      <c r="DF63" s="183">
        <f t="shared" si="13"/>
        <v>22918.799999999999</v>
      </c>
      <c r="DG63" s="196">
        <f t="shared" si="13"/>
        <v>22890.9</v>
      </c>
      <c r="DH63" s="185">
        <v>22918.799999999999</v>
      </c>
      <c r="DI63" s="185">
        <v>22890.9</v>
      </c>
      <c r="DJ63" s="185">
        <v>0</v>
      </c>
      <c r="DK63" s="185">
        <v>0</v>
      </c>
      <c r="DL63" s="185">
        <v>0</v>
      </c>
      <c r="DM63" s="185">
        <v>0</v>
      </c>
      <c r="DN63" s="185">
        <v>0</v>
      </c>
      <c r="DO63" s="186">
        <v>0</v>
      </c>
      <c r="DP63" s="183">
        <f t="shared" si="14"/>
        <v>0</v>
      </c>
      <c r="DQ63" s="184">
        <f t="shared" si="14"/>
        <v>0</v>
      </c>
      <c r="DR63" s="185">
        <v>0</v>
      </c>
      <c r="DS63" s="185">
        <v>0</v>
      </c>
      <c r="DT63" s="185">
        <v>0</v>
      </c>
      <c r="DU63" s="185">
        <v>0</v>
      </c>
      <c r="DV63" s="185">
        <v>0</v>
      </c>
      <c r="DW63" s="186">
        <v>0</v>
      </c>
      <c r="DX63" s="275">
        <v>0</v>
      </c>
      <c r="DY63" s="200">
        <v>0</v>
      </c>
      <c r="DZ63" s="275">
        <v>0</v>
      </c>
      <c r="EA63" s="200">
        <v>0</v>
      </c>
      <c r="EB63" s="183">
        <f t="shared" si="17"/>
        <v>219182.2</v>
      </c>
      <c r="EC63" s="276">
        <f t="shared" si="17"/>
        <v>214974.7</v>
      </c>
      <c r="ED63" s="201">
        <v>-2719.5</v>
      </c>
      <c r="EE63" s="192">
        <v>311.89999999999998</v>
      </c>
      <c r="EF63" s="201">
        <v>6273.1</v>
      </c>
      <c r="EG63" s="202">
        <v>6584.9</v>
      </c>
      <c r="EH63" s="120"/>
      <c r="EI63" s="100"/>
      <c r="EJ63" s="100"/>
    </row>
    <row r="64" spans="1:140" s="102" customFormat="1" hidden="1" x14ac:dyDescent="0.25">
      <c r="A64" s="108" t="s">
        <v>240</v>
      </c>
      <c r="B64" s="183">
        <f t="shared" si="4"/>
        <v>398164.69999999995</v>
      </c>
      <c r="C64" s="184">
        <f t="shared" si="4"/>
        <v>376327.5</v>
      </c>
      <c r="D64" s="185">
        <v>2827</v>
      </c>
      <c r="E64" s="185">
        <v>2746</v>
      </c>
      <c r="F64" s="185">
        <v>15572.3</v>
      </c>
      <c r="G64" s="185">
        <v>14215.2</v>
      </c>
      <c r="H64" s="185">
        <v>140373.6</v>
      </c>
      <c r="I64" s="185">
        <v>137132.29999999999</v>
      </c>
      <c r="J64" s="185">
        <v>18.399999999999999</v>
      </c>
      <c r="K64" s="185">
        <v>18.399999999999999</v>
      </c>
      <c r="L64" s="185">
        <v>16651.2</v>
      </c>
      <c r="M64" s="185">
        <v>16572.099999999999</v>
      </c>
      <c r="N64" s="185">
        <v>0</v>
      </c>
      <c r="O64" s="185">
        <v>0</v>
      </c>
      <c r="P64" s="185">
        <v>1200.8</v>
      </c>
      <c r="Q64" s="185">
        <v>0</v>
      </c>
      <c r="R64" s="185">
        <v>0</v>
      </c>
      <c r="S64" s="185">
        <v>0</v>
      </c>
      <c r="T64" s="185">
        <v>221521.4</v>
      </c>
      <c r="U64" s="186">
        <v>205643.5</v>
      </c>
      <c r="V64" s="187">
        <f t="shared" si="16"/>
        <v>0</v>
      </c>
      <c r="W64" s="188">
        <f t="shared" si="16"/>
        <v>0</v>
      </c>
      <c r="X64" s="185">
        <v>0</v>
      </c>
      <c r="Y64" s="186">
        <v>0</v>
      </c>
      <c r="Z64" s="183">
        <f t="shared" si="5"/>
        <v>26216.9</v>
      </c>
      <c r="AA64" s="184">
        <f t="shared" si="5"/>
        <v>24382.400000000001</v>
      </c>
      <c r="AB64" s="185">
        <v>9135.6</v>
      </c>
      <c r="AC64" s="185">
        <v>7624.9</v>
      </c>
      <c r="AD64" s="185">
        <v>17081.3</v>
      </c>
      <c r="AE64" s="185">
        <v>16757.5</v>
      </c>
      <c r="AF64" s="185">
        <v>0</v>
      </c>
      <c r="AG64" s="186">
        <v>0</v>
      </c>
      <c r="AH64" s="193">
        <f t="shared" si="6"/>
        <v>449853.4</v>
      </c>
      <c r="AI64" s="195">
        <f t="shared" si="6"/>
        <v>427222.9</v>
      </c>
      <c r="AJ64" s="288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9844</v>
      </c>
      <c r="AQ64" s="185">
        <v>9844</v>
      </c>
      <c r="AR64" s="185">
        <v>121475.7</v>
      </c>
      <c r="AS64" s="185">
        <v>103076.9</v>
      </c>
      <c r="AT64" s="185">
        <v>311773.90000000002</v>
      </c>
      <c r="AU64" s="185">
        <v>307823.90000000002</v>
      </c>
      <c r="AV64" s="185">
        <v>0</v>
      </c>
      <c r="AW64" s="185">
        <v>0</v>
      </c>
      <c r="AX64" s="185">
        <v>6759.8</v>
      </c>
      <c r="AY64" s="186">
        <v>6478.1</v>
      </c>
      <c r="AZ64" s="183">
        <f t="shared" si="7"/>
        <v>191242.3</v>
      </c>
      <c r="BA64" s="184">
        <f t="shared" si="7"/>
        <v>189272.4</v>
      </c>
      <c r="BB64" s="185">
        <v>3344.6</v>
      </c>
      <c r="BC64" s="185">
        <v>3278.6</v>
      </c>
      <c r="BD64" s="185">
        <v>34993.800000000003</v>
      </c>
      <c r="BE64" s="185">
        <v>34921.800000000003</v>
      </c>
      <c r="BF64" s="185">
        <v>152903.9</v>
      </c>
      <c r="BG64" s="185">
        <v>151072</v>
      </c>
      <c r="BH64" s="185">
        <v>0</v>
      </c>
      <c r="BI64" s="186">
        <v>0</v>
      </c>
      <c r="BJ64" s="183">
        <f t="shared" si="8"/>
        <v>0</v>
      </c>
      <c r="BK64" s="184">
        <f t="shared" si="8"/>
        <v>0</v>
      </c>
      <c r="BL64" s="185">
        <v>0</v>
      </c>
      <c r="BM64" s="185">
        <v>0</v>
      </c>
      <c r="BN64" s="185">
        <v>0</v>
      </c>
      <c r="BO64" s="185">
        <v>0</v>
      </c>
      <c r="BP64" s="185">
        <v>0</v>
      </c>
      <c r="BQ64" s="186">
        <v>0</v>
      </c>
      <c r="BR64" s="183">
        <f t="shared" si="9"/>
        <v>2130594.9</v>
      </c>
      <c r="BS64" s="184">
        <f t="shared" si="9"/>
        <v>2121378.4</v>
      </c>
      <c r="BT64" s="185">
        <v>968191.7</v>
      </c>
      <c r="BU64" s="185">
        <v>967677.8</v>
      </c>
      <c r="BV64" s="185">
        <v>780311.8</v>
      </c>
      <c r="BW64" s="185">
        <v>774470.8</v>
      </c>
      <c r="BX64" s="185">
        <v>255496.3</v>
      </c>
      <c r="BY64" s="185">
        <v>255447</v>
      </c>
      <c r="BZ64" s="185">
        <v>698.8</v>
      </c>
      <c r="CA64" s="185">
        <v>529.9</v>
      </c>
      <c r="CB64" s="185">
        <v>53884.9</v>
      </c>
      <c r="CC64" s="185">
        <v>53238.400000000001</v>
      </c>
      <c r="CD64" s="185">
        <v>72011.399999999994</v>
      </c>
      <c r="CE64" s="186">
        <v>70014.5</v>
      </c>
      <c r="CF64" s="183">
        <f t="shared" si="10"/>
        <v>377874.4</v>
      </c>
      <c r="CG64" s="184">
        <f t="shared" si="10"/>
        <v>377198.7</v>
      </c>
      <c r="CH64" s="185">
        <v>312748.90000000002</v>
      </c>
      <c r="CI64" s="185">
        <v>312616.90000000002</v>
      </c>
      <c r="CJ64" s="185">
        <v>0</v>
      </c>
      <c r="CK64" s="185">
        <v>0</v>
      </c>
      <c r="CL64" s="185">
        <v>65125.5</v>
      </c>
      <c r="CM64" s="186">
        <v>64581.8</v>
      </c>
      <c r="CN64" s="183">
        <f t="shared" si="11"/>
        <v>0</v>
      </c>
      <c r="CO64" s="195">
        <f t="shared" si="11"/>
        <v>0</v>
      </c>
      <c r="CP64" s="185">
        <v>0</v>
      </c>
      <c r="CQ64" s="185">
        <v>0</v>
      </c>
      <c r="CR64" s="185">
        <v>0</v>
      </c>
      <c r="CS64" s="185">
        <v>0</v>
      </c>
      <c r="CT64" s="185">
        <v>0</v>
      </c>
      <c r="CU64" s="186">
        <v>0</v>
      </c>
      <c r="CV64" s="183">
        <f t="shared" si="12"/>
        <v>48944.5</v>
      </c>
      <c r="CW64" s="184">
        <f t="shared" si="12"/>
        <v>47554.6</v>
      </c>
      <c r="CX64" s="185">
        <v>11327</v>
      </c>
      <c r="CY64" s="185">
        <v>10909.1</v>
      </c>
      <c r="CZ64" s="185">
        <v>18706.900000000001</v>
      </c>
      <c r="DA64" s="185">
        <v>17922.5</v>
      </c>
      <c r="DB64" s="185">
        <v>17869.099999999999</v>
      </c>
      <c r="DC64" s="185">
        <v>17689.099999999999</v>
      </c>
      <c r="DD64" s="185">
        <v>1041.5</v>
      </c>
      <c r="DE64" s="186">
        <v>1033.9000000000001</v>
      </c>
      <c r="DF64" s="183">
        <f t="shared" si="13"/>
        <v>251304.80000000002</v>
      </c>
      <c r="DG64" s="196">
        <f t="shared" si="13"/>
        <v>249833.19999999998</v>
      </c>
      <c r="DH64" s="185">
        <v>108857</v>
      </c>
      <c r="DI64" s="185">
        <v>108536.4</v>
      </c>
      <c r="DJ64" s="185">
        <v>137197.1</v>
      </c>
      <c r="DK64" s="185">
        <v>136109</v>
      </c>
      <c r="DL64" s="185">
        <v>0</v>
      </c>
      <c r="DM64" s="185">
        <v>0</v>
      </c>
      <c r="DN64" s="185">
        <v>5250.7</v>
      </c>
      <c r="DO64" s="186">
        <v>5187.8</v>
      </c>
      <c r="DP64" s="183">
        <f t="shared" si="14"/>
        <v>15711.3</v>
      </c>
      <c r="DQ64" s="184">
        <f t="shared" si="14"/>
        <v>15202</v>
      </c>
      <c r="DR64" s="185">
        <v>0</v>
      </c>
      <c r="DS64" s="185">
        <v>0</v>
      </c>
      <c r="DT64" s="185">
        <v>15711.3</v>
      </c>
      <c r="DU64" s="185">
        <v>15202</v>
      </c>
      <c r="DV64" s="185">
        <v>0</v>
      </c>
      <c r="DW64" s="186">
        <v>0</v>
      </c>
      <c r="DX64" s="275">
        <v>0</v>
      </c>
      <c r="DY64" s="200">
        <v>0</v>
      </c>
      <c r="DZ64" s="275">
        <v>0</v>
      </c>
      <c r="EA64" s="200">
        <v>0</v>
      </c>
      <c r="EB64" s="183">
        <f t="shared" si="17"/>
        <v>3889907.1999999993</v>
      </c>
      <c r="EC64" s="276">
        <f t="shared" si="17"/>
        <v>3828372.0999999996</v>
      </c>
      <c r="ED64" s="201">
        <v>-57842.7</v>
      </c>
      <c r="EE64" s="192">
        <v>8782.9</v>
      </c>
      <c r="EF64" s="201">
        <v>59731.3</v>
      </c>
      <c r="EG64" s="202">
        <v>68514.100000000006</v>
      </c>
      <c r="EH64" s="120"/>
      <c r="EI64" s="100"/>
      <c r="EJ64" s="100"/>
    </row>
    <row r="65" spans="1:140" s="102" customFormat="1" hidden="1" x14ac:dyDescent="0.25">
      <c r="A65" s="108" t="s">
        <v>241</v>
      </c>
      <c r="B65" s="183">
        <f t="shared" si="4"/>
        <v>167209</v>
      </c>
      <c r="C65" s="184">
        <f t="shared" si="4"/>
        <v>159589</v>
      </c>
      <c r="D65" s="185">
        <v>2941.6</v>
      </c>
      <c r="E65" s="185">
        <v>2803.2</v>
      </c>
      <c r="F65" s="185">
        <v>3744.9</v>
      </c>
      <c r="G65" s="185">
        <v>3391.9</v>
      </c>
      <c r="H65" s="185">
        <v>76020.800000000003</v>
      </c>
      <c r="I65" s="185">
        <v>73374.7</v>
      </c>
      <c r="J65" s="185">
        <v>9.1</v>
      </c>
      <c r="K65" s="185">
        <v>9.1</v>
      </c>
      <c r="L65" s="185">
        <v>19953.8</v>
      </c>
      <c r="M65" s="185">
        <v>19786.2</v>
      </c>
      <c r="N65" s="185">
        <v>0</v>
      </c>
      <c r="O65" s="185">
        <v>0</v>
      </c>
      <c r="P65" s="185">
        <v>950</v>
      </c>
      <c r="Q65" s="185">
        <v>0</v>
      </c>
      <c r="R65" s="185">
        <v>0</v>
      </c>
      <c r="S65" s="185">
        <v>0</v>
      </c>
      <c r="T65" s="185">
        <v>63588.800000000003</v>
      </c>
      <c r="U65" s="186">
        <v>60223.9</v>
      </c>
      <c r="V65" s="187">
        <f t="shared" si="16"/>
        <v>0</v>
      </c>
      <c r="W65" s="188">
        <f t="shared" si="16"/>
        <v>0</v>
      </c>
      <c r="X65" s="185">
        <v>0</v>
      </c>
      <c r="Y65" s="186">
        <v>0</v>
      </c>
      <c r="Z65" s="183">
        <f t="shared" si="5"/>
        <v>19682.5</v>
      </c>
      <c r="AA65" s="184">
        <f t="shared" si="5"/>
        <v>18905.300000000003</v>
      </c>
      <c r="AB65" s="185">
        <v>657.5</v>
      </c>
      <c r="AC65" s="185">
        <v>611.4</v>
      </c>
      <c r="AD65" s="185">
        <v>18977</v>
      </c>
      <c r="AE65" s="185">
        <v>18252.5</v>
      </c>
      <c r="AF65" s="185">
        <v>48</v>
      </c>
      <c r="AG65" s="186">
        <v>41.4</v>
      </c>
      <c r="AH65" s="193">
        <f t="shared" si="6"/>
        <v>299976.8</v>
      </c>
      <c r="AI65" s="195">
        <f t="shared" si="6"/>
        <v>295755.7</v>
      </c>
      <c r="AJ65" s="288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10422.299999999999</v>
      </c>
      <c r="AQ65" s="185">
        <v>10401.799999999999</v>
      </c>
      <c r="AR65" s="185">
        <v>86891.9</v>
      </c>
      <c r="AS65" s="185">
        <v>86891.9</v>
      </c>
      <c r="AT65" s="185">
        <v>193337.60000000001</v>
      </c>
      <c r="AU65" s="185">
        <v>189694.6</v>
      </c>
      <c r="AV65" s="185">
        <v>0</v>
      </c>
      <c r="AW65" s="185">
        <v>0</v>
      </c>
      <c r="AX65" s="185">
        <v>9325</v>
      </c>
      <c r="AY65" s="186">
        <v>8767.4</v>
      </c>
      <c r="AZ65" s="183">
        <f t="shared" si="7"/>
        <v>212949.09999999998</v>
      </c>
      <c r="BA65" s="184">
        <f t="shared" si="7"/>
        <v>205629.90000000002</v>
      </c>
      <c r="BB65" s="185">
        <v>23311.9</v>
      </c>
      <c r="BC65" s="185">
        <v>21158.2</v>
      </c>
      <c r="BD65" s="185">
        <v>16486</v>
      </c>
      <c r="BE65" s="185">
        <v>14161.3</v>
      </c>
      <c r="BF65" s="185">
        <v>120235</v>
      </c>
      <c r="BG65" s="185">
        <v>118167.7</v>
      </c>
      <c r="BH65" s="185">
        <v>52916.2</v>
      </c>
      <c r="BI65" s="186">
        <v>52142.7</v>
      </c>
      <c r="BJ65" s="183">
        <f t="shared" si="8"/>
        <v>8657.6</v>
      </c>
      <c r="BK65" s="184">
        <f t="shared" si="8"/>
        <v>8402.4</v>
      </c>
      <c r="BL65" s="185">
        <v>0</v>
      </c>
      <c r="BM65" s="185">
        <v>0</v>
      </c>
      <c r="BN65" s="185">
        <v>8657.6</v>
      </c>
      <c r="BO65" s="185">
        <v>8402.4</v>
      </c>
      <c r="BP65" s="185">
        <v>0</v>
      </c>
      <c r="BQ65" s="186">
        <v>0</v>
      </c>
      <c r="BR65" s="183">
        <f t="shared" si="9"/>
        <v>1540416.5</v>
      </c>
      <c r="BS65" s="184">
        <f t="shared" si="9"/>
        <v>1536090.0999999999</v>
      </c>
      <c r="BT65" s="185">
        <v>679355.5</v>
      </c>
      <c r="BU65" s="185">
        <v>679213.3</v>
      </c>
      <c r="BV65" s="185">
        <v>572751.5</v>
      </c>
      <c r="BW65" s="185">
        <v>571862.6</v>
      </c>
      <c r="BX65" s="185">
        <v>171291.8</v>
      </c>
      <c r="BY65" s="185">
        <v>171117.7</v>
      </c>
      <c r="BZ65" s="185">
        <v>0</v>
      </c>
      <c r="CA65" s="185">
        <v>0</v>
      </c>
      <c r="CB65" s="185">
        <v>31210.7</v>
      </c>
      <c r="CC65" s="185">
        <v>28644.1</v>
      </c>
      <c r="CD65" s="185">
        <v>85807</v>
      </c>
      <c r="CE65" s="186">
        <v>85252.4</v>
      </c>
      <c r="CF65" s="183">
        <f t="shared" si="10"/>
        <v>241744.9</v>
      </c>
      <c r="CG65" s="184">
        <f t="shared" si="10"/>
        <v>241256.90000000002</v>
      </c>
      <c r="CH65" s="185">
        <v>176630.5</v>
      </c>
      <c r="CI65" s="185">
        <v>176434.1</v>
      </c>
      <c r="CJ65" s="185">
        <v>0</v>
      </c>
      <c r="CK65" s="185">
        <v>0</v>
      </c>
      <c r="CL65" s="185">
        <v>65114.400000000001</v>
      </c>
      <c r="CM65" s="186">
        <v>64822.8</v>
      </c>
      <c r="CN65" s="183">
        <f t="shared" si="11"/>
        <v>0</v>
      </c>
      <c r="CO65" s="195">
        <f t="shared" si="11"/>
        <v>0</v>
      </c>
      <c r="CP65" s="185">
        <v>0</v>
      </c>
      <c r="CQ65" s="185">
        <v>0</v>
      </c>
      <c r="CR65" s="185">
        <v>0</v>
      </c>
      <c r="CS65" s="185">
        <v>0</v>
      </c>
      <c r="CT65" s="185">
        <v>0</v>
      </c>
      <c r="CU65" s="186">
        <v>0</v>
      </c>
      <c r="CV65" s="183">
        <f t="shared" si="12"/>
        <v>69638.399999999994</v>
      </c>
      <c r="CW65" s="184">
        <f t="shared" si="12"/>
        <v>62515.5</v>
      </c>
      <c r="CX65" s="185">
        <v>6547</v>
      </c>
      <c r="CY65" s="185">
        <v>5676.8</v>
      </c>
      <c r="CZ65" s="185">
        <v>39445.699999999997</v>
      </c>
      <c r="DA65" s="185">
        <v>33350.1</v>
      </c>
      <c r="DB65" s="185">
        <v>22617.200000000001</v>
      </c>
      <c r="DC65" s="185">
        <v>22464.6</v>
      </c>
      <c r="DD65" s="185">
        <v>1028.5</v>
      </c>
      <c r="DE65" s="186">
        <v>1024</v>
      </c>
      <c r="DF65" s="183">
        <f t="shared" si="13"/>
        <v>371883</v>
      </c>
      <c r="DG65" s="196">
        <f t="shared" si="13"/>
        <v>343872.00000000006</v>
      </c>
      <c r="DH65" s="185">
        <v>306141.8</v>
      </c>
      <c r="DI65" s="185">
        <v>278404.90000000002</v>
      </c>
      <c r="DJ65" s="185">
        <v>58157.8</v>
      </c>
      <c r="DK65" s="185">
        <v>58014.2</v>
      </c>
      <c r="DL65" s="185">
        <v>0</v>
      </c>
      <c r="DM65" s="185">
        <v>0</v>
      </c>
      <c r="DN65" s="185">
        <v>7583.4</v>
      </c>
      <c r="DO65" s="186">
        <v>7452.9</v>
      </c>
      <c r="DP65" s="183">
        <f t="shared" si="14"/>
        <v>0</v>
      </c>
      <c r="DQ65" s="184">
        <f t="shared" si="14"/>
        <v>0</v>
      </c>
      <c r="DR65" s="185">
        <v>0</v>
      </c>
      <c r="DS65" s="185">
        <v>0</v>
      </c>
      <c r="DT65" s="185">
        <v>0</v>
      </c>
      <c r="DU65" s="185">
        <v>0</v>
      </c>
      <c r="DV65" s="185">
        <v>0</v>
      </c>
      <c r="DW65" s="186">
        <v>0</v>
      </c>
      <c r="DX65" s="275">
        <v>774.9</v>
      </c>
      <c r="DY65" s="200">
        <v>0</v>
      </c>
      <c r="DZ65" s="275">
        <v>0</v>
      </c>
      <c r="EA65" s="200">
        <v>0</v>
      </c>
      <c r="EB65" s="183">
        <f t="shared" si="17"/>
        <v>2932932.7</v>
      </c>
      <c r="EC65" s="276">
        <f t="shared" si="17"/>
        <v>2872016.8</v>
      </c>
      <c r="ED65" s="201">
        <v>-127487.1</v>
      </c>
      <c r="EE65" s="192">
        <v>-55115.8</v>
      </c>
      <c r="EF65" s="201">
        <v>123759.6</v>
      </c>
      <c r="EG65" s="202">
        <v>68643.7</v>
      </c>
      <c r="EH65" s="120"/>
      <c r="EI65" s="100"/>
      <c r="EJ65" s="100"/>
    </row>
    <row r="66" spans="1:140" s="102" customFormat="1" ht="25.5" hidden="1" x14ac:dyDescent="0.25">
      <c r="A66" s="204" t="s">
        <v>267</v>
      </c>
      <c r="B66" s="183">
        <f t="shared" si="4"/>
        <v>1706992.1</v>
      </c>
      <c r="C66" s="184">
        <f t="shared" si="4"/>
        <v>1599155.5</v>
      </c>
      <c r="D66" s="185">
        <v>15415.4</v>
      </c>
      <c r="E66" s="185">
        <v>15120.1</v>
      </c>
      <c r="F66" s="185">
        <v>61527</v>
      </c>
      <c r="G66" s="185">
        <v>59657.5</v>
      </c>
      <c r="H66" s="185">
        <v>529171.69999999995</v>
      </c>
      <c r="I66" s="185">
        <v>496609.6</v>
      </c>
      <c r="J66" s="185">
        <v>23.5</v>
      </c>
      <c r="K66" s="185">
        <v>0</v>
      </c>
      <c r="L66" s="185">
        <v>157050.9</v>
      </c>
      <c r="M66" s="185">
        <v>146089.20000000001</v>
      </c>
      <c r="N66" s="185">
        <v>19687.8</v>
      </c>
      <c r="O66" s="185">
        <v>19029.3</v>
      </c>
      <c r="P66" s="185">
        <v>326.8</v>
      </c>
      <c r="Q66" s="185">
        <v>0</v>
      </c>
      <c r="R66" s="185">
        <v>0</v>
      </c>
      <c r="S66" s="185">
        <v>0</v>
      </c>
      <c r="T66" s="185">
        <v>923789</v>
      </c>
      <c r="U66" s="186">
        <v>862649.8</v>
      </c>
      <c r="V66" s="187">
        <f t="shared" si="16"/>
        <v>11821.4</v>
      </c>
      <c r="W66" s="188">
        <f t="shared" si="16"/>
        <v>11821.2</v>
      </c>
      <c r="X66" s="185">
        <v>11821.4</v>
      </c>
      <c r="Y66" s="186">
        <v>11821.2</v>
      </c>
      <c r="Z66" s="183">
        <f t="shared" si="5"/>
        <v>212792.8</v>
      </c>
      <c r="AA66" s="184">
        <f t="shared" si="5"/>
        <v>203008.8</v>
      </c>
      <c r="AB66" s="185">
        <v>532.29999999999995</v>
      </c>
      <c r="AC66" s="185">
        <v>532.29999999999995</v>
      </c>
      <c r="AD66" s="185">
        <v>211966.6</v>
      </c>
      <c r="AE66" s="185">
        <v>202182.6</v>
      </c>
      <c r="AF66" s="185">
        <v>293.89999999999998</v>
      </c>
      <c r="AG66" s="186">
        <v>293.89999999999998</v>
      </c>
      <c r="AH66" s="193">
        <f t="shared" si="6"/>
        <v>508025.59999999998</v>
      </c>
      <c r="AI66" s="195">
        <f t="shared" si="6"/>
        <v>434456.1</v>
      </c>
      <c r="AJ66" s="288">
        <v>0</v>
      </c>
      <c r="AK66" s="185">
        <v>0</v>
      </c>
      <c r="AL66" s="185">
        <v>2458.4</v>
      </c>
      <c r="AM66" s="185">
        <v>2458.4</v>
      </c>
      <c r="AN66" s="185">
        <v>0</v>
      </c>
      <c r="AO66" s="185">
        <v>0</v>
      </c>
      <c r="AP66" s="185">
        <v>0</v>
      </c>
      <c r="AQ66" s="185">
        <v>0</v>
      </c>
      <c r="AR66" s="185">
        <v>244898.5</v>
      </c>
      <c r="AS66" s="185">
        <v>237302.8</v>
      </c>
      <c r="AT66" s="185">
        <v>114470.39999999999</v>
      </c>
      <c r="AU66" s="185">
        <v>95056.8</v>
      </c>
      <c r="AV66" s="185">
        <v>17649.400000000001</v>
      </c>
      <c r="AW66" s="185">
        <v>17626.3</v>
      </c>
      <c r="AX66" s="185">
        <v>128548.9</v>
      </c>
      <c r="AY66" s="186">
        <v>82011.8</v>
      </c>
      <c r="AZ66" s="183">
        <f t="shared" si="7"/>
        <v>1654599.3</v>
      </c>
      <c r="BA66" s="184">
        <f t="shared" si="7"/>
        <v>1567844.6</v>
      </c>
      <c r="BB66" s="185">
        <v>86274.3</v>
      </c>
      <c r="BC66" s="185">
        <v>80447.7</v>
      </c>
      <c r="BD66" s="185">
        <v>1352770.5</v>
      </c>
      <c r="BE66" s="185">
        <v>1285550</v>
      </c>
      <c r="BF66" s="185">
        <v>102028.5</v>
      </c>
      <c r="BG66" s="185">
        <v>92140.800000000003</v>
      </c>
      <c r="BH66" s="185">
        <v>113526</v>
      </c>
      <c r="BI66" s="186">
        <v>109706.1</v>
      </c>
      <c r="BJ66" s="183">
        <f t="shared" si="8"/>
        <v>18957.8</v>
      </c>
      <c r="BK66" s="184">
        <f t="shared" si="8"/>
        <v>13576.5</v>
      </c>
      <c r="BL66" s="185">
        <v>0</v>
      </c>
      <c r="BM66" s="185">
        <v>0</v>
      </c>
      <c r="BN66" s="185">
        <v>5233.2</v>
      </c>
      <c r="BO66" s="185">
        <v>5231.2</v>
      </c>
      <c r="BP66" s="185">
        <v>13724.6</v>
      </c>
      <c r="BQ66" s="186">
        <v>8345.2999999999993</v>
      </c>
      <c r="BR66" s="183">
        <f t="shared" si="9"/>
        <v>3749489.2</v>
      </c>
      <c r="BS66" s="184">
        <f t="shared" si="9"/>
        <v>3593169.0000000005</v>
      </c>
      <c r="BT66" s="185">
        <v>639773.69999999995</v>
      </c>
      <c r="BU66" s="185">
        <v>635996.69999999995</v>
      </c>
      <c r="BV66" s="185">
        <v>2397946.2000000002</v>
      </c>
      <c r="BW66" s="185">
        <v>2275583.7000000002</v>
      </c>
      <c r="BX66" s="185">
        <v>383173.4</v>
      </c>
      <c r="BY66" s="185">
        <v>366446.7</v>
      </c>
      <c r="BZ66" s="185">
        <v>2125.3000000000002</v>
      </c>
      <c r="CA66" s="185">
        <v>2017.8</v>
      </c>
      <c r="CB66" s="185">
        <v>31973.4</v>
      </c>
      <c r="CC66" s="185">
        <v>29470.1</v>
      </c>
      <c r="CD66" s="185">
        <v>294497.2</v>
      </c>
      <c r="CE66" s="186">
        <v>283654</v>
      </c>
      <c r="CF66" s="183">
        <f t="shared" si="10"/>
        <v>592642</v>
      </c>
      <c r="CG66" s="184">
        <f t="shared" si="10"/>
        <v>577003.80000000005</v>
      </c>
      <c r="CH66" s="185">
        <v>469513.8</v>
      </c>
      <c r="CI66" s="185">
        <v>456465.9</v>
      </c>
      <c r="CJ66" s="185">
        <v>0</v>
      </c>
      <c r="CK66" s="185">
        <v>0</v>
      </c>
      <c r="CL66" s="185">
        <v>123128.2</v>
      </c>
      <c r="CM66" s="186">
        <v>120537.9</v>
      </c>
      <c r="CN66" s="183">
        <f t="shared" si="11"/>
        <v>0</v>
      </c>
      <c r="CO66" s="195">
        <f t="shared" si="11"/>
        <v>0</v>
      </c>
      <c r="CP66" s="185">
        <v>0</v>
      </c>
      <c r="CQ66" s="185">
        <v>0</v>
      </c>
      <c r="CR66" s="185">
        <v>0</v>
      </c>
      <c r="CS66" s="185">
        <v>0</v>
      </c>
      <c r="CT66" s="185">
        <v>0</v>
      </c>
      <c r="CU66" s="186">
        <v>0</v>
      </c>
      <c r="CV66" s="183">
        <f t="shared" si="12"/>
        <v>1084507.8999999999</v>
      </c>
      <c r="CW66" s="184">
        <f t="shared" si="12"/>
        <v>1057933.3</v>
      </c>
      <c r="CX66" s="185">
        <v>21905.9</v>
      </c>
      <c r="CY66" s="185">
        <v>21237.3</v>
      </c>
      <c r="CZ66" s="185">
        <v>1050605.3999999999</v>
      </c>
      <c r="DA66" s="185">
        <v>1026049.5</v>
      </c>
      <c r="DB66" s="185">
        <v>10074.5</v>
      </c>
      <c r="DC66" s="185">
        <v>8724.4</v>
      </c>
      <c r="DD66" s="185">
        <v>1922.1</v>
      </c>
      <c r="DE66" s="186">
        <v>1922.1</v>
      </c>
      <c r="DF66" s="183">
        <f t="shared" si="13"/>
        <v>189563.5</v>
      </c>
      <c r="DG66" s="196">
        <f t="shared" si="13"/>
        <v>178287.5</v>
      </c>
      <c r="DH66" s="185">
        <v>76150.899999999994</v>
      </c>
      <c r="DI66" s="185">
        <v>76150.899999999994</v>
      </c>
      <c r="DJ66" s="185">
        <v>99745.5</v>
      </c>
      <c r="DK66" s="185">
        <v>89771.6</v>
      </c>
      <c r="DL66" s="185">
        <v>0</v>
      </c>
      <c r="DM66" s="185">
        <v>0</v>
      </c>
      <c r="DN66" s="185">
        <v>13667.1</v>
      </c>
      <c r="DO66" s="186">
        <v>12365</v>
      </c>
      <c r="DP66" s="183">
        <f t="shared" si="14"/>
        <v>21447.3</v>
      </c>
      <c r="DQ66" s="184">
        <f t="shared" si="14"/>
        <v>21247.1</v>
      </c>
      <c r="DR66" s="185">
        <v>0</v>
      </c>
      <c r="DS66" s="185">
        <v>0</v>
      </c>
      <c r="DT66" s="185">
        <v>21447.3</v>
      </c>
      <c r="DU66" s="185">
        <v>21247.1</v>
      </c>
      <c r="DV66" s="185">
        <v>0</v>
      </c>
      <c r="DW66" s="186">
        <v>0</v>
      </c>
      <c r="DX66" s="275">
        <v>37.700000000000003</v>
      </c>
      <c r="DY66" s="200">
        <v>0</v>
      </c>
      <c r="DZ66" s="275">
        <v>93918.6</v>
      </c>
      <c r="EA66" s="200">
        <v>93918.6</v>
      </c>
      <c r="EB66" s="183">
        <f t="shared" si="17"/>
        <v>9844795.1999999993</v>
      </c>
      <c r="EC66" s="276">
        <f t="shared" si="17"/>
        <v>9351422</v>
      </c>
      <c r="ED66" s="201">
        <v>-290963.8</v>
      </c>
      <c r="EE66" s="192">
        <v>60902.2</v>
      </c>
      <c r="EF66" s="201">
        <v>320571.90000000002</v>
      </c>
      <c r="EG66" s="202">
        <v>382543.2</v>
      </c>
      <c r="EH66" s="120"/>
      <c r="EI66" s="100"/>
      <c r="EJ66" s="100"/>
    </row>
    <row r="67" spans="1:140" s="102" customFormat="1" ht="15.75" hidden="1" thickBot="1" x14ac:dyDescent="0.3">
      <c r="A67" s="205" t="s">
        <v>268</v>
      </c>
      <c r="B67" s="206">
        <f t="shared" si="4"/>
        <v>886652.29999999981</v>
      </c>
      <c r="C67" s="207">
        <f t="shared" si="4"/>
        <v>857498.1</v>
      </c>
      <c r="D67" s="208">
        <v>43128.3</v>
      </c>
      <c r="E67" s="208">
        <v>41750.6</v>
      </c>
      <c r="F67" s="208">
        <v>64948.5</v>
      </c>
      <c r="G67" s="208">
        <v>61820</v>
      </c>
      <c r="H67" s="208">
        <v>444752.8</v>
      </c>
      <c r="I67" s="208">
        <v>431896.1</v>
      </c>
      <c r="J67" s="208">
        <v>21.6</v>
      </c>
      <c r="K67" s="208">
        <v>0</v>
      </c>
      <c r="L67" s="208">
        <v>52289.5</v>
      </c>
      <c r="M67" s="208">
        <v>52021.4</v>
      </c>
      <c r="N67" s="208">
        <v>20780.599999999999</v>
      </c>
      <c r="O67" s="208">
        <v>19900.599999999999</v>
      </c>
      <c r="P67" s="208">
        <v>2968.2</v>
      </c>
      <c r="Q67" s="208">
        <v>0</v>
      </c>
      <c r="R67" s="208">
        <v>0</v>
      </c>
      <c r="S67" s="208">
        <v>0</v>
      </c>
      <c r="T67" s="208">
        <v>257762.8</v>
      </c>
      <c r="U67" s="209">
        <v>250109.4</v>
      </c>
      <c r="V67" s="210">
        <f t="shared" si="16"/>
        <v>1170.5999999999999</v>
      </c>
      <c r="W67" s="211">
        <f t="shared" si="16"/>
        <v>1129</v>
      </c>
      <c r="X67" s="208">
        <v>1170.5999999999999</v>
      </c>
      <c r="Y67" s="209">
        <v>1129</v>
      </c>
      <c r="Z67" s="206">
        <f t="shared" si="5"/>
        <v>58063.3</v>
      </c>
      <c r="AA67" s="207">
        <f t="shared" si="5"/>
        <v>54088</v>
      </c>
      <c r="AB67" s="208">
        <v>0</v>
      </c>
      <c r="AC67" s="208">
        <v>0</v>
      </c>
      <c r="AD67" s="208">
        <v>55468.800000000003</v>
      </c>
      <c r="AE67" s="208">
        <v>51609.1</v>
      </c>
      <c r="AF67" s="208">
        <v>2594.5</v>
      </c>
      <c r="AG67" s="209">
        <v>2478.9</v>
      </c>
      <c r="AH67" s="216">
        <f t="shared" si="6"/>
        <v>1210927.3</v>
      </c>
      <c r="AI67" s="218">
        <f t="shared" si="6"/>
        <v>1192471.3999999999</v>
      </c>
      <c r="AJ67" s="289">
        <v>0</v>
      </c>
      <c r="AK67" s="208">
        <v>0</v>
      </c>
      <c r="AL67" s="208">
        <v>7353.3</v>
      </c>
      <c r="AM67" s="208">
        <v>7332.4</v>
      </c>
      <c r="AN67" s="208">
        <v>0</v>
      </c>
      <c r="AO67" s="208">
        <v>0</v>
      </c>
      <c r="AP67" s="208">
        <v>0</v>
      </c>
      <c r="AQ67" s="208">
        <v>0</v>
      </c>
      <c r="AR67" s="208">
        <v>304068.5</v>
      </c>
      <c r="AS67" s="208">
        <v>302894.3</v>
      </c>
      <c r="AT67" s="208">
        <v>597631.69999999995</v>
      </c>
      <c r="AU67" s="208">
        <v>595502.69999999995</v>
      </c>
      <c r="AV67" s="208">
        <v>108647.6</v>
      </c>
      <c r="AW67" s="208">
        <v>108555.6</v>
      </c>
      <c r="AX67" s="208">
        <v>193226.2</v>
      </c>
      <c r="AY67" s="209">
        <v>178186.4</v>
      </c>
      <c r="AZ67" s="206">
        <f t="shared" si="7"/>
        <v>2900965.8000000003</v>
      </c>
      <c r="BA67" s="207">
        <f t="shared" si="7"/>
        <v>2869531.0999999996</v>
      </c>
      <c r="BB67" s="208">
        <v>163993.1</v>
      </c>
      <c r="BC67" s="208">
        <v>161567.79999999999</v>
      </c>
      <c r="BD67" s="208">
        <v>2598537.1</v>
      </c>
      <c r="BE67" s="208">
        <v>2573049.7999999998</v>
      </c>
      <c r="BF67" s="208">
        <v>92849.7</v>
      </c>
      <c r="BG67" s="208">
        <v>90590.8</v>
      </c>
      <c r="BH67" s="208">
        <v>45585.9</v>
      </c>
      <c r="BI67" s="209">
        <v>44322.7</v>
      </c>
      <c r="BJ67" s="206">
        <f t="shared" si="8"/>
        <v>6148.5</v>
      </c>
      <c r="BK67" s="207">
        <f t="shared" si="8"/>
        <v>6129.7</v>
      </c>
      <c r="BL67" s="208">
        <v>0</v>
      </c>
      <c r="BM67" s="208">
        <v>0</v>
      </c>
      <c r="BN67" s="208">
        <v>6148.5</v>
      </c>
      <c r="BO67" s="208">
        <v>6129.7</v>
      </c>
      <c r="BP67" s="208">
        <v>0</v>
      </c>
      <c r="BQ67" s="209">
        <v>0</v>
      </c>
      <c r="BR67" s="206">
        <f t="shared" si="9"/>
        <v>2299271.1999999997</v>
      </c>
      <c r="BS67" s="207">
        <f t="shared" si="9"/>
        <v>2240733.5999999996</v>
      </c>
      <c r="BT67" s="208">
        <v>596742.40000000002</v>
      </c>
      <c r="BU67" s="208">
        <v>592475.6</v>
      </c>
      <c r="BV67" s="208">
        <v>1340190.3999999999</v>
      </c>
      <c r="BW67" s="208">
        <v>1296635</v>
      </c>
      <c r="BX67" s="208">
        <v>242957.5</v>
      </c>
      <c r="BY67" s="208">
        <v>239918.5</v>
      </c>
      <c r="BZ67" s="208">
        <v>33333</v>
      </c>
      <c r="CA67" s="208">
        <v>31353.3</v>
      </c>
      <c r="CB67" s="208">
        <v>43722.9</v>
      </c>
      <c r="CC67" s="208">
        <v>41720.300000000003</v>
      </c>
      <c r="CD67" s="208">
        <v>42325</v>
      </c>
      <c r="CE67" s="209">
        <v>38630.9</v>
      </c>
      <c r="CF67" s="206">
        <f t="shared" si="10"/>
        <v>450077.69999999995</v>
      </c>
      <c r="CG67" s="207">
        <f t="shared" si="10"/>
        <v>444559.30000000005</v>
      </c>
      <c r="CH67" s="208">
        <v>350817.6</v>
      </c>
      <c r="CI67" s="208">
        <v>349758.7</v>
      </c>
      <c r="CJ67" s="208">
        <v>0</v>
      </c>
      <c r="CK67" s="208">
        <v>0</v>
      </c>
      <c r="CL67" s="208">
        <v>99260.1</v>
      </c>
      <c r="CM67" s="209">
        <v>94800.6</v>
      </c>
      <c r="CN67" s="206">
        <f t="shared" si="11"/>
        <v>5727.4</v>
      </c>
      <c r="CO67" s="218">
        <f t="shared" si="11"/>
        <v>5639</v>
      </c>
      <c r="CP67" s="208">
        <v>0</v>
      </c>
      <c r="CQ67" s="208">
        <v>0</v>
      </c>
      <c r="CR67" s="208">
        <v>0</v>
      </c>
      <c r="CS67" s="208">
        <v>0</v>
      </c>
      <c r="CT67" s="208">
        <v>5727.4</v>
      </c>
      <c r="CU67" s="209">
        <v>5639</v>
      </c>
      <c r="CV67" s="206">
        <f t="shared" si="12"/>
        <v>182999</v>
      </c>
      <c r="CW67" s="207">
        <f t="shared" si="12"/>
        <v>167193</v>
      </c>
      <c r="CX67" s="208">
        <v>4254.3999999999996</v>
      </c>
      <c r="CY67" s="208">
        <v>3724.8</v>
      </c>
      <c r="CZ67" s="208">
        <v>161658.79999999999</v>
      </c>
      <c r="DA67" s="208">
        <v>149204.6</v>
      </c>
      <c r="DB67" s="208">
        <v>12246.6</v>
      </c>
      <c r="DC67" s="208">
        <v>11146.6</v>
      </c>
      <c r="DD67" s="208">
        <v>4839.2</v>
      </c>
      <c r="DE67" s="209">
        <v>3117</v>
      </c>
      <c r="DF67" s="206">
        <f t="shared" si="13"/>
        <v>2994.9</v>
      </c>
      <c r="DG67" s="219">
        <f t="shared" si="13"/>
        <v>2275.5</v>
      </c>
      <c r="DH67" s="208">
        <v>2994.9</v>
      </c>
      <c r="DI67" s="208">
        <v>2275.5</v>
      </c>
      <c r="DJ67" s="208">
        <v>0</v>
      </c>
      <c r="DK67" s="208">
        <v>0</v>
      </c>
      <c r="DL67" s="208">
        <v>0</v>
      </c>
      <c r="DM67" s="208">
        <v>0</v>
      </c>
      <c r="DN67" s="208">
        <v>0</v>
      </c>
      <c r="DO67" s="209">
        <v>0</v>
      </c>
      <c r="DP67" s="206">
        <f t="shared" si="14"/>
        <v>34829.800000000003</v>
      </c>
      <c r="DQ67" s="207">
        <f t="shared" si="14"/>
        <v>34091</v>
      </c>
      <c r="DR67" s="208">
        <v>0</v>
      </c>
      <c r="DS67" s="208">
        <v>0</v>
      </c>
      <c r="DT67" s="208">
        <v>21188.6</v>
      </c>
      <c r="DU67" s="208">
        <v>20939</v>
      </c>
      <c r="DV67" s="208">
        <v>13641.2</v>
      </c>
      <c r="DW67" s="209">
        <v>13152</v>
      </c>
      <c r="DX67" s="278">
        <v>0</v>
      </c>
      <c r="DY67" s="223">
        <v>0</v>
      </c>
      <c r="DZ67" s="278">
        <v>2281.3000000000002</v>
      </c>
      <c r="EA67" s="223">
        <v>2281.3000000000002</v>
      </c>
      <c r="EB67" s="206">
        <f t="shared" si="17"/>
        <v>8042109.0999999987</v>
      </c>
      <c r="EC67" s="279">
        <f t="shared" si="17"/>
        <v>7877620</v>
      </c>
      <c r="ED67" s="224">
        <v>-114989.6</v>
      </c>
      <c r="EE67" s="215">
        <v>-8451.2000000000007</v>
      </c>
      <c r="EF67" s="224">
        <v>99818.7</v>
      </c>
      <c r="EG67" s="225">
        <v>95297.600000000006</v>
      </c>
      <c r="EH67" s="120"/>
      <c r="EI67" s="100"/>
      <c r="EJ67" s="100"/>
    </row>
  </sheetData>
  <mergeCells count="139">
    <mergeCell ref="ED4:EE4"/>
    <mergeCell ref="EF4:EF5"/>
    <mergeCell ref="EG4:EG5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EB3:EC3"/>
    <mergeCell ref="ED3:EE3"/>
    <mergeCell ref="EF3:EG3"/>
    <mergeCell ref="DT3:DU3"/>
    <mergeCell ref="DV3:DW3"/>
    <mergeCell ref="DX3:DY3"/>
    <mergeCell ref="DZ3:EA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A4:A6"/>
    <mergeCell ref="B4:C4"/>
    <mergeCell ref="D4:E4"/>
    <mergeCell ref="F4:G4"/>
    <mergeCell ref="H4:I4"/>
    <mergeCell ref="J4:K4"/>
    <mergeCell ref="L4:M4"/>
    <mergeCell ref="DP3:DQ3"/>
    <mergeCell ref="DR3:DS3"/>
    <mergeCell ref="DD3:DE3"/>
    <mergeCell ref="DF3:DG3"/>
    <mergeCell ref="DH3:DI3"/>
    <mergeCell ref="DJ3:DK3"/>
    <mergeCell ref="DL3:DM3"/>
    <mergeCell ref="DN3:DO3"/>
    <mergeCell ref="CR3:CS3"/>
    <mergeCell ref="CT3:CU3"/>
    <mergeCell ref="CV3:CW3"/>
    <mergeCell ref="CX3:CY3"/>
    <mergeCell ref="CZ3:DA3"/>
    <mergeCell ref="DB3:DC3"/>
    <mergeCell ref="CF3:CG3"/>
    <mergeCell ref="CH3:CI3"/>
    <mergeCell ref="CJ3:CK3"/>
    <mergeCell ref="BL3:BM3"/>
    <mergeCell ref="BN3:BO3"/>
    <mergeCell ref="BP3:BQ3"/>
    <mergeCell ref="BR3:BS3"/>
    <mergeCell ref="AV3:AW3"/>
    <mergeCell ref="AX3:AY3"/>
    <mergeCell ref="AZ3:BA3"/>
    <mergeCell ref="BB3:BC3"/>
    <mergeCell ref="BD3:BE3"/>
    <mergeCell ref="BF3:BG3"/>
    <mergeCell ref="AJ3:AK3"/>
    <mergeCell ref="AL3:AM3"/>
    <mergeCell ref="AN3:AO3"/>
    <mergeCell ref="AP3:AQ3"/>
    <mergeCell ref="AR3:AS3"/>
    <mergeCell ref="AT3:AU3"/>
    <mergeCell ref="X3:Y3"/>
    <mergeCell ref="Z3:AA3"/>
    <mergeCell ref="AB3:AC3"/>
    <mergeCell ref="AD3:AE3"/>
    <mergeCell ref="AF3:AG3"/>
    <mergeCell ref="AH3:AI3"/>
    <mergeCell ref="L3:M3"/>
    <mergeCell ref="N3:O3"/>
    <mergeCell ref="P3:Q3"/>
    <mergeCell ref="R3:S3"/>
    <mergeCell ref="T3:U3"/>
    <mergeCell ref="V3:W3"/>
    <mergeCell ref="A2:A3"/>
    <mergeCell ref="B3:C3"/>
    <mergeCell ref="D3:E3"/>
    <mergeCell ref="F3:G3"/>
    <mergeCell ref="H3:I3"/>
    <mergeCell ref="J3:K3"/>
  </mergeCells>
  <conditionalFormatting sqref="B7:EG67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workbookViewId="0">
      <selection activeCell="C78" sqref="C78"/>
    </sheetView>
  </sheetViews>
  <sheetFormatPr defaultColWidth="8.85546875" defaultRowHeight="12.75" x14ac:dyDescent="0.2"/>
  <cols>
    <col min="1" max="1" width="22.42578125" style="1" customWidth="1"/>
    <col min="2" max="2" width="11.7109375" style="1" customWidth="1"/>
    <col min="3" max="3" width="12.140625" style="1" customWidth="1"/>
    <col min="4" max="4" width="11.42578125" style="1" customWidth="1"/>
    <col min="5" max="5" width="11.28515625" style="1" customWidth="1"/>
    <col min="6" max="6" width="11.42578125" style="1" customWidth="1"/>
    <col min="7" max="8" width="10.5703125" style="1" customWidth="1"/>
    <col min="9" max="11" width="10.7109375" style="1" customWidth="1"/>
    <col min="12" max="12" width="12.28515625" style="1" customWidth="1"/>
    <col min="13" max="14" width="11.42578125" style="1" customWidth="1"/>
    <col min="15" max="15" width="11" style="1" customWidth="1"/>
    <col min="16" max="16" width="10.28515625" style="1" customWidth="1"/>
    <col min="17" max="17" width="10.85546875" style="1" customWidth="1"/>
    <col min="18" max="19" width="11.7109375" style="1" customWidth="1"/>
    <col min="20" max="21" width="11.140625" style="1" customWidth="1"/>
    <col min="22" max="22" width="11" style="1" customWidth="1"/>
    <col min="23" max="23" width="10.7109375" style="1" customWidth="1"/>
    <col min="24" max="24" width="11.140625" style="1" customWidth="1"/>
    <col min="25" max="25" width="10.7109375" style="1" customWidth="1"/>
    <col min="26" max="26" width="11.5703125" style="1" customWidth="1"/>
    <col min="27" max="27" width="12.7109375" style="1" customWidth="1"/>
    <col min="28" max="30" width="11.28515625" style="1" customWidth="1"/>
    <col min="31" max="31" width="10.7109375" style="1" customWidth="1"/>
    <col min="32" max="32" width="11.28515625" style="1" customWidth="1"/>
    <col min="33" max="16384" width="8.85546875" style="1"/>
  </cols>
  <sheetData>
    <row r="1" spans="1:32" ht="20.100000000000001" customHeight="1" x14ac:dyDescent="0.2">
      <c r="A1" s="131"/>
      <c r="B1" s="131"/>
      <c r="C1" s="291" t="s">
        <v>24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0.100000000000001" customHeight="1" x14ac:dyDescent="0.2">
      <c r="A2" s="16"/>
      <c r="B2" s="16"/>
      <c r="C2" s="307" t="s">
        <v>274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13.5" thickBot="1" x14ac:dyDescent="0.25">
      <c r="P3" s="17"/>
      <c r="AF3" s="15" t="s">
        <v>25</v>
      </c>
    </row>
    <row r="4" spans="1:32" ht="19.5" thickBot="1" x14ac:dyDescent="0.25">
      <c r="A4" s="292" t="s">
        <v>0</v>
      </c>
      <c r="B4" s="294" t="s">
        <v>275</v>
      </c>
      <c r="C4" s="357" t="s">
        <v>8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9"/>
      <c r="R4" s="357" t="s">
        <v>8</v>
      </c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9"/>
    </row>
    <row r="5" spans="1:32" s="132" customFormat="1" ht="18.600000000000001" customHeight="1" x14ac:dyDescent="0.2">
      <c r="A5" s="293"/>
      <c r="B5" s="295"/>
      <c r="C5" s="360" t="s">
        <v>276</v>
      </c>
      <c r="D5" s="376" t="s">
        <v>9</v>
      </c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7"/>
      <c r="R5" s="364" t="s">
        <v>277</v>
      </c>
      <c r="S5" s="376" t="s">
        <v>23</v>
      </c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7"/>
    </row>
    <row r="6" spans="1:32" s="280" customFormat="1" ht="19.899999999999999" customHeight="1" x14ac:dyDescent="0.2">
      <c r="A6" s="293"/>
      <c r="B6" s="295"/>
      <c r="C6" s="361"/>
      <c r="D6" s="369" t="s">
        <v>10</v>
      </c>
      <c r="E6" s="380" t="s">
        <v>22</v>
      </c>
      <c r="F6" s="381"/>
      <c r="G6" s="381"/>
      <c r="H6" s="381"/>
      <c r="I6" s="381"/>
      <c r="J6" s="382"/>
      <c r="K6" s="367" t="s">
        <v>21</v>
      </c>
      <c r="L6" s="367" t="s">
        <v>16</v>
      </c>
      <c r="M6" s="378" t="s">
        <v>22</v>
      </c>
      <c r="N6" s="378"/>
      <c r="O6" s="378"/>
      <c r="P6" s="378"/>
      <c r="Q6" s="379"/>
      <c r="R6" s="365"/>
      <c r="S6" s="367" t="s">
        <v>10</v>
      </c>
      <c r="T6" s="378" t="s">
        <v>22</v>
      </c>
      <c r="U6" s="378"/>
      <c r="V6" s="378"/>
      <c r="W6" s="378"/>
      <c r="X6" s="378"/>
      <c r="Y6" s="378"/>
      <c r="Z6" s="367" t="s">
        <v>21</v>
      </c>
      <c r="AA6" s="367" t="s">
        <v>16</v>
      </c>
      <c r="AB6" s="378" t="s">
        <v>22</v>
      </c>
      <c r="AC6" s="378"/>
      <c r="AD6" s="378"/>
      <c r="AE6" s="378"/>
      <c r="AF6" s="379"/>
    </row>
    <row r="7" spans="1:32" s="132" customFormat="1" ht="39.6" customHeight="1" x14ac:dyDescent="0.2">
      <c r="A7" s="293"/>
      <c r="B7" s="295"/>
      <c r="C7" s="361"/>
      <c r="D7" s="370"/>
      <c r="E7" s="133" t="s">
        <v>11</v>
      </c>
      <c r="F7" s="133" t="s">
        <v>12</v>
      </c>
      <c r="G7" s="133" t="s">
        <v>13</v>
      </c>
      <c r="H7" s="133" t="s">
        <v>14</v>
      </c>
      <c r="I7" s="133" t="s">
        <v>15</v>
      </c>
      <c r="J7" s="133" t="s">
        <v>26</v>
      </c>
      <c r="K7" s="367"/>
      <c r="L7" s="367"/>
      <c r="M7" s="133" t="s">
        <v>17</v>
      </c>
      <c r="N7" s="133" t="s">
        <v>18</v>
      </c>
      <c r="O7" s="133" t="s">
        <v>19</v>
      </c>
      <c r="P7" s="133" t="s">
        <v>20</v>
      </c>
      <c r="Q7" s="134" t="s">
        <v>27</v>
      </c>
      <c r="R7" s="365"/>
      <c r="S7" s="367"/>
      <c r="T7" s="133" t="s">
        <v>11</v>
      </c>
      <c r="U7" s="133" t="s">
        <v>12</v>
      </c>
      <c r="V7" s="133" t="s">
        <v>13</v>
      </c>
      <c r="W7" s="133" t="s">
        <v>14</v>
      </c>
      <c r="X7" s="133" t="s">
        <v>15</v>
      </c>
      <c r="Y7" s="133" t="s">
        <v>26</v>
      </c>
      <c r="Z7" s="367"/>
      <c r="AA7" s="367"/>
      <c r="AB7" s="133" t="s">
        <v>17</v>
      </c>
      <c r="AC7" s="133" t="s">
        <v>18</v>
      </c>
      <c r="AD7" s="133" t="s">
        <v>19</v>
      </c>
      <c r="AE7" s="133" t="s">
        <v>20</v>
      </c>
      <c r="AF7" s="134" t="s">
        <v>27</v>
      </c>
    </row>
    <row r="8" spans="1:32" ht="15.75" thickBot="1" x14ac:dyDescent="0.25">
      <c r="A8" s="135">
        <v>1</v>
      </c>
      <c r="B8" s="136">
        <v>2</v>
      </c>
      <c r="C8" s="137">
        <v>3</v>
      </c>
      <c r="D8" s="138">
        <f>C8+1</f>
        <v>4</v>
      </c>
      <c r="E8" s="138">
        <f t="shared" ref="E8:Q8" si="0">D8+1</f>
        <v>5</v>
      </c>
      <c r="F8" s="138">
        <f>E8+1</f>
        <v>6</v>
      </c>
      <c r="G8" s="138">
        <f t="shared" ref="G8:H8" si="1">F8+1</f>
        <v>7</v>
      </c>
      <c r="H8" s="138">
        <f t="shared" si="1"/>
        <v>8</v>
      </c>
      <c r="I8" s="138">
        <f t="shared" si="0"/>
        <v>9</v>
      </c>
      <c r="J8" s="138">
        <f t="shared" si="0"/>
        <v>10</v>
      </c>
      <c r="K8" s="138">
        <f>J8+1</f>
        <v>11</v>
      </c>
      <c r="L8" s="138">
        <f>K8+1</f>
        <v>12</v>
      </c>
      <c r="M8" s="138">
        <f t="shared" si="0"/>
        <v>13</v>
      </c>
      <c r="N8" s="138">
        <f t="shared" si="0"/>
        <v>14</v>
      </c>
      <c r="O8" s="138">
        <f t="shared" si="0"/>
        <v>15</v>
      </c>
      <c r="P8" s="138">
        <f t="shared" si="0"/>
        <v>16</v>
      </c>
      <c r="Q8" s="139">
        <f t="shared" si="0"/>
        <v>17</v>
      </c>
      <c r="R8" s="140">
        <v>18</v>
      </c>
      <c r="S8" s="138">
        <v>19</v>
      </c>
      <c r="T8" s="138">
        <f>S8+1</f>
        <v>20</v>
      </c>
      <c r="U8" s="138">
        <f t="shared" ref="U8:AF8" si="2">T8+1</f>
        <v>21</v>
      </c>
      <c r="V8" s="138">
        <f t="shared" si="2"/>
        <v>22</v>
      </c>
      <c r="W8" s="138">
        <f t="shared" si="2"/>
        <v>23</v>
      </c>
      <c r="X8" s="138">
        <f t="shared" si="2"/>
        <v>24</v>
      </c>
      <c r="Y8" s="138">
        <f t="shared" si="2"/>
        <v>25</v>
      </c>
      <c r="Z8" s="138">
        <f t="shared" si="2"/>
        <v>26</v>
      </c>
      <c r="AA8" s="138">
        <f>Z8+1</f>
        <v>27</v>
      </c>
      <c r="AB8" s="138">
        <f t="shared" si="2"/>
        <v>28</v>
      </c>
      <c r="AC8" s="138">
        <f t="shared" si="2"/>
        <v>29</v>
      </c>
      <c r="AD8" s="138">
        <f t="shared" si="2"/>
        <v>30</v>
      </c>
      <c r="AE8" s="138">
        <f t="shared" si="2"/>
        <v>31</v>
      </c>
      <c r="AF8" s="139">
        <f t="shared" si="2"/>
        <v>32</v>
      </c>
    </row>
    <row r="9" spans="1:32" ht="15" hidden="1" x14ac:dyDescent="0.25">
      <c r="A9" s="141" t="s">
        <v>190</v>
      </c>
      <c r="B9" s="142">
        <v>1322109.1000000001</v>
      </c>
      <c r="C9" s="143">
        <f>D9+K9+L9</f>
        <v>4875660.6081300005</v>
      </c>
      <c r="D9" s="144">
        <v>1121206.632</v>
      </c>
      <c r="E9" s="144">
        <v>23245.4</v>
      </c>
      <c r="F9" s="145">
        <v>749776</v>
      </c>
      <c r="G9" s="145">
        <v>61895.5</v>
      </c>
      <c r="H9" s="145">
        <v>177644.5</v>
      </c>
      <c r="I9" s="145">
        <v>82411</v>
      </c>
      <c r="J9" s="144">
        <f>D9-SUM(E9:I9)</f>
        <v>26234.232000000076</v>
      </c>
      <c r="K9" s="144">
        <v>240352.57613000018</v>
      </c>
      <c r="L9" s="144">
        <v>3514101.4</v>
      </c>
      <c r="M9" s="144">
        <v>588446.4</v>
      </c>
      <c r="N9" s="144">
        <v>1029807.1</v>
      </c>
      <c r="O9" s="144">
        <v>1748694.7</v>
      </c>
      <c r="P9" s="144">
        <v>124322</v>
      </c>
      <c r="Q9" s="146">
        <f>L9-M9-N9-O9-P9</f>
        <v>22831.199999999953</v>
      </c>
      <c r="R9" s="147">
        <f>S9+Z9+AA9</f>
        <v>4918326.7991700005</v>
      </c>
      <c r="S9" s="148">
        <v>1178218.8602400003</v>
      </c>
      <c r="T9" s="145">
        <v>25288.9</v>
      </c>
      <c r="U9" s="145">
        <v>788335.4</v>
      </c>
      <c r="V9" s="145">
        <v>61536.1</v>
      </c>
      <c r="W9" s="145">
        <v>190620.7</v>
      </c>
      <c r="X9" s="145">
        <v>84869.6</v>
      </c>
      <c r="Y9" s="144">
        <f>S9-SUM(T9:X9)</f>
        <v>27568.160240000114</v>
      </c>
      <c r="Z9" s="144">
        <v>243474.53892999981</v>
      </c>
      <c r="AA9" s="149">
        <v>3496633.4</v>
      </c>
      <c r="AB9" s="145">
        <v>588446.4</v>
      </c>
      <c r="AC9" s="144">
        <v>998101.6</v>
      </c>
      <c r="AD9" s="144">
        <v>1767636.5</v>
      </c>
      <c r="AE9" s="144">
        <v>119617.60000000001</v>
      </c>
      <c r="AF9" s="146">
        <f>AA9-AB9-AC9-AD9-AE9</f>
        <v>22831.299999999901</v>
      </c>
    </row>
    <row r="10" spans="1:32" ht="15" hidden="1" x14ac:dyDescent="0.25">
      <c r="A10" s="5" t="s">
        <v>191</v>
      </c>
      <c r="B10" s="142">
        <v>174379.5</v>
      </c>
      <c r="C10" s="143">
        <f t="shared" ref="C10:C69" si="3">D10+K10+L10</f>
        <v>2564717.6383800004</v>
      </c>
      <c r="D10" s="144">
        <v>166825.89074999999</v>
      </c>
      <c r="E10" s="144">
        <v>2740</v>
      </c>
      <c r="F10" s="145">
        <v>124022.3</v>
      </c>
      <c r="G10" s="145">
        <v>2529.6999999999998</v>
      </c>
      <c r="H10" s="145">
        <v>25503.4</v>
      </c>
      <c r="I10" s="145">
        <v>6640</v>
      </c>
      <c r="J10" s="144">
        <f t="shared" ref="J10:J69" si="4">D10-SUM(E10:I10)</f>
        <v>5390.4907499999972</v>
      </c>
      <c r="K10" s="144">
        <v>14368.047630000015</v>
      </c>
      <c r="L10" s="144">
        <v>2383523.7000000002</v>
      </c>
      <c r="M10" s="144">
        <v>271130.8</v>
      </c>
      <c r="N10" s="144">
        <v>1747149.1</v>
      </c>
      <c r="O10" s="144">
        <v>321521.40000000002</v>
      </c>
      <c r="P10" s="144">
        <v>35987</v>
      </c>
      <c r="Q10" s="146">
        <f>L10-M10-N10-O10-P10</f>
        <v>7735.4000000002561</v>
      </c>
      <c r="R10" s="151">
        <f t="shared" ref="R10:R69" si="5">S10+Z10+AA10</f>
        <v>1972100.8851300001</v>
      </c>
      <c r="S10" s="148">
        <v>171931.16232</v>
      </c>
      <c r="T10" s="145">
        <v>2648.9</v>
      </c>
      <c r="U10" s="145">
        <v>127434.5</v>
      </c>
      <c r="V10" s="145">
        <v>2919.2</v>
      </c>
      <c r="W10" s="145">
        <v>26625.3</v>
      </c>
      <c r="X10" s="145">
        <v>6914.3</v>
      </c>
      <c r="Y10" s="144">
        <f t="shared" ref="Y10:Y69" si="6">S10-SUM(T10:X10)</f>
        <v>5388.9623200000206</v>
      </c>
      <c r="Z10" s="144">
        <v>14532.922809999989</v>
      </c>
      <c r="AA10" s="149">
        <v>1785636.8</v>
      </c>
      <c r="AB10" s="145">
        <v>271130.8</v>
      </c>
      <c r="AC10" s="144">
        <v>1158023.3999999999</v>
      </c>
      <c r="AD10" s="144">
        <v>313787.59999999998</v>
      </c>
      <c r="AE10" s="144">
        <v>34959.599999999999</v>
      </c>
      <c r="AF10" s="146">
        <f t="shared" ref="AF10:AF69" si="7">AA10-AB10-AC10-AD10-AE10</f>
        <v>7735.4000000001179</v>
      </c>
    </row>
    <row r="11" spans="1:32" ht="15" hidden="1" x14ac:dyDescent="0.25">
      <c r="A11" s="5" t="s">
        <v>192</v>
      </c>
      <c r="B11" s="142">
        <v>231457.4</v>
      </c>
      <c r="C11" s="143">
        <f>D11+K11+L11</f>
        <v>941090.73704000004</v>
      </c>
      <c r="D11" s="144">
        <v>196527.92955999999</v>
      </c>
      <c r="E11" s="144">
        <v>34962.300000000003</v>
      </c>
      <c r="F11" s="145">
        <v>121101</v>
      </c>
      <c r="G11" s="145">
        <v>1437.2</v>
      </c>
      <c r="H11" s="145">
        <v>22829.7</v>
      </c>
      <c r="I11" s="145">
        <v>11855.3</v>
      </c>
      <c r="J11" s="144">
        <f t="shared" si="4"/>
        <v>4342.4295599999896</v>
      </c>
      <c r="K11" s="144">
        <v>19333.207480000012</v>
      </c>
      <c r="L11" s="144">
        <v>725229.6</v>
      </c>
      <c r="M11" s="144">
        <v>188937.2</v>
      </c>
      <c r="N11" s="144">
        <v>210160.5</v>
      </c>
      <c r="O11" s="144">
        <v>288740.09999999998</v>
      </c>
      <c r="P11" s="144">
        <v>24749.9</v>
      </c>
      <c r="Q11" s="146">
        <f>L11-M11-N11-O11-P11</f>
        <v>12641.899999999929</v>
      </c>
      <c r="R11" s="151">
        <f>S11+Z11+AA11</f>
        <v>934587.42969999998</v>
      </c>
      <c r="S11" s="148">
        <v>197945.48116999998</v>
      </c>
      <c r="T11" s="145">
        <v>34919.199999999997</v>
      </c>
      <c r="U11" s="145">
        <v>122879.5</v>
      </c>
      <c r="V11" s="145">
        <v>1658.5</v>
      </c>
      <c r="W11" s="145">
        <v>22684.5</v>
      </c>
      <c r="X11" s="145">
        <v>11564.3</v>
      </c>
      <c r="Y11" s="144">
        <f t="shared" si="6"/>
        <v>4239.4811699999846</v>
      </c>
      <c r="Z11" s="144">
        <v>19445.448529999994</v>
      </c>
      <c r="AA11" s="149">
        <v>717196.5</v>
      </c>
      <c r="AB11" s="145">
        <v>188937.2</v>
      </c>
      <c r="AC11" s="144">
        <v>207378.7</v>
      </c>
      <c r="AD11" s="144">
        <v>283631.2</v>
      </c>
      <c r="AE11" s="144">
        <v>24610.5</v>
      </c>
      <c r="AF11" s="146">
        <f t="shared" si="7"/>
        <v>12638.900000000023</v>
      </c>
    </row>
    <row r="12" spans="1:32" ht="15" hidden="1" x14ac:dyDescent="0.25">
      <c r="A12" s="5" t="s">
        <v>193</v>
      </c>
      <c r="B12" s="142">
        <v>670625.69999999995</v>
      </c>
      <c r="C12" s="143">
        <f t="shared" si="3"/>
        <v>2046207.2458900001</v>
      </c>
      <c r="D12" s="144">
        <v>561691.73387999996</v>
      </c>
      <c r="E12" s="144">
        <v>277021.59999999998</v>
      </c>
      <c r="F12" s="145">
        <v>184135.6</v>
      </c>
      <c r="G12" s="145">
        <v>3147.1</v>
      </c>
      <c r="H12" s="145">
        <v>47840.4</v>
      </c>
      <c r="I12" s="145">
        <v>41870.400000000001</v>
      </c>
      <c r="J12" s="144">
        <f t="shared" si="4"/>
        <v>7676.6338799999794</v>
      </c>
      <c r="K12" s="144">
        <v>97416.912010000087</v>
      </c>
      <c r="L12" s="144">
        <v>1387098.6</v>
      </c>
      <c r="M12" s="144">
        <v>42388.2</v>
      </c>
      <c r="N12" s="144">
        <v>711972.6</v>
      </c>
      <c r="O12" s="144">
        <v>505855.7</v>
      </c>
      <c r="P12" s="144">
        <v>132679.1</v>
      </c>
      <c r="Q12" s="146">
        <f t="shared" ref="Q12:Q69" si="8">L12-M12-N12-O12-P12</f>
        <v>-5796.9999999998545</v>
      </c>
      <c r="R12" s="151">
        <f t="shared" si="5"/>
        <v>1850811.6980299999</v>
      </c>
      <c r="S12" s="148">
        <v>574612.90547</v>
      </c>
      <c r="T12" s="145">
        <v>263355.2</v>
      </c>
      <c r="U12" s="145">
        <v>197873.8</v>
      </c>
      <c r="V12" s="145">
        <v>3631.5</v>
      </c>
      <c r="W12" s="145">
        <v>55231.3</v>
      </c>
      <c r="X12" s="145">
        <v>46731</v>
      </c>
      <c r="Y12" s="144">
        <f t="shared" si="6"/>
        <v>7790.1054699999513</v>
      </c>
      <c r="Z12" s="144">
        <v>100641.89255999995</v>
      </c>
      <c r="AA12" s="149">
        <v>1175556.8999999999</v>
      </c>
      <c r="AB12" s="145">
        <v>42388.2</v>
      </c>
      <c r="AC12" s="144">
        <v>503396.4</v>
      </c>
      <c r="AD12" s="144">
        <v>503113.5</v>
      </c>
      <c r="AE12" s="144">
        <v>132501.1</v>
      </c>
      <c r="AF12" s="146">
        <f t="shared" si="7"/>
        <v>-5842.3000000000757</v>
      </c>
    </row>
    <row r="13" spans="1:32" ht="15" hidden="1" x14ac:dyDescent="0.25">
      <c r="A13" s="5" t="s">
        <v>194</v>
      </c>
      <c r="B13" s="142">
        <v>233735.7</v>
      </c>
      <c r="C13" s="143">
        <f t="shared" si="3"/>
        <v>1240078.5</v>
      </c>
      <c r="D13" s="144">
        <v>208587.18855000002</v>
      </c>
      <c r="E13" s="144">
        <v>3450</v>
      </c>
      <c r="F13" s="145">
        <v>146107.5</v>
      </c>
      <c r="G13" s="145">
        <v>1565.7</v>
      </c>
      <c r="H13" s="145">
        <v>40816</v>
      </c>
      <c r="I13" s="145">
        <v>9348</v>
      </c>
      <c r="J13" s="144">
        <f t="shared" si="4"/>
        <v>7299.9885500000091</v>
      </c>
      <c r="K13" s="144">
        <v>21412.811449999979</v>
      </c>
      <c r="L13" s="144">
        <v>1010078.5</v>
      </c>
      <c r="M13" s="144">
        <v>339237.2</v>
      </c>
      <c r="N13" s="144">
        <v>245396.8</v>
      </c>
      <c r="O13" s="144">
        <v>378860</v>
      </c>
      <c r="P13" s="144">
        <v>48017.7</v>
      </c>
      <c r="Q13" s="146">
        <f t="shared" si="8"/>
        <v>-1433.1999999999389</v>
      </c>
      <c r="R13" s="151">
        <f t="shared" si="5"/>
        <v>1239658.0878600001</v>
      </c>
      <c r="S13" s="148">
        <v>213639.32031000004</v>
      </c>
      <c r="T13" s="145">
        <v>3582.8</v>
      </c>
      <c r="U13" s="145">
        <v>148903.20000000001</v>
      </c>
      <c r="V13" s="145">
        <v>1806.8</v>
      </c>
      <c r="W13" s="145">
        <v>43955.3</v>
      </c>
      <c r="X13" s="145">
        <v>7126.8</v>
      </c>
      <c r="Y13" s="144">
        <f t="shared" si="6"/>
        <v>8264.4203100000741</v>
      </c>
      <c r="Z13" s="144">
        <v>22973.467549999972</v>
      </c>
      <c r="AA13" s="149">
        <v>1003045.3</v>
      </c>
      <c r="AB13" s="145">
        <v>339237.2</v>
      </c>
      <c r="AC13" s="144">
        <v>239996.4</v>
      </c>
      <c r="AD13" s="144">
        <v>377553.9</v>
      </c>
      <c r="AE13" s="144">
        <v>47691</v>
      </c>
      <c r="AF13" s="146">
        <f t="shared" si="7"/>
        <v>-1433.1999999999534</v>
      </c>
    </row>
    <row r="14" spans="1:32" ht="15" hidden="1" x14ac:dyDescent="0.25">
      <c r="A14" s="5" t="s">
        <v>195</v>
      </c>
      <c r="B14" s="142">
        <v>814467.3</v>
      </c>
      <c r="C14" s="143">
        <f t="shared" si="3"/>
        <v>3222393.5775699997</v>
      </c>
      <c r="D14" s="144">
        <v>768587.05067000003</v>
      </c>
      <c r="E14" s="144">
        <v>9847.2000000000007</v>
      </c>
      <c r="F14" s="145">
        <v>422708.8</v>
      </c>
      <c r="G14" s="145">
        <v>62589.3</v>
      </c>
      <c r="H14" s="145">
        <v>188649.8</v>
      </c>
      <c r="I14" s="145">
        <v>62040.3</v>
      </c>
      <c r="J14" s="144">
        <f t="shared" si="4"/>
        <v>22751.650670000003</v>
      </c>
      <c r="K14" s="144">
        <v>69267.626900000032</v>
      </c>
      <c r="L14" s="144">
        <v>2384538.9</v>
      </c>
      <c r="M14" s="144">
        <v>434176.7</v>
      </c>
      <c r="N14" s="144">
        <v>535868.30000000005</v>
      </c>
      <c r="O14" s="144">
        <v>1240157.3</v>
      </c>
      <c r="P14" s="144">
        <v>173493.9</v>
      </c>
      <c r="Q14" s="146">
        <f t="shared" si="8"/>
        <v>842.69999999986612</v>
      </c>
      <c r="R14" s="151">
        <f t="shared" si="5"/>
        <v>3219557.4157100003</v>
      </c>
      <c r="S14" s="148">
        <v>793397.65586000006</v>
      </c>
      <c r="T14" s="145">
        <v>11215.8</v>
      </c>
      <c r="U14" s="145">
        <v>432717.1</v>
      </c>
      <c r="V14" s="145">
        <v>64163.1</v>
      </c>
      <c r="W14" s="145">
        <v>194658.4</v>
      </c>
      <c r="X14" s="145">
        <v>66766.2</v>
      </c>
      <c r="Y14" s="144">
        <f t="shared" si="6"/>
        <v>23877.055860000197</v>
      </c>
      <c r="Z14" s="144">
        <v>74574.659849999938</v>
      </c>
      <c r="AA14" s="149">
        <v>2351585.1</v>
      </c>
      <c r="AB14" s="145">
        <v>434176.7</v>
      </c>
      <c r="AC14" s="144">
        <v>523265.9</v>
      </c>
      <c r="AD14" s="144">
        <v>1221264.8999999999</v>
      </c>
      <c r="AE14" s="144">
        <v>172034.9</v>
      </c>
      <c r="AF14" s="146">
        <f t="shared" si="7"/>
        <v>842.70000000009895</v>
      </c>
    </row>
    <row r="15" spans="1:32" ht="15" hidden="1" x14ac:dyDescent="0.25">
      <c r="A15" s="5" t="s">
        <v>196</v>
      </c>
      <c r="B15" s="152">
        <v>23968059</v>
      </c>
      <c r="C15" s="143">
        <f t="shared" si="3"/>
        <v>51554088.876330003</v>
      </c>
      <c r="D15" s="144">
        <v>24496108.539999999</v>
      </c>
      <c r="E15" s="144">
        <v>4803275.5</v>
      </c>
      <c r="F15" s="145">
        <v>12023857.800000001</v>
      </c>
      <c r="G15" s="145">
        <v>1240709.1000000001</v>
      </c>
      <c r="H15" s="145">
        <v>4771651.9000000004</v>
      </c>
      <c r="I15" s="145">
        <v>1371809.8</v>
      </c>
      <c r="J15" s="144">
        <f t="shared" si="4"/>
        <v>284804.43999999389</v>
      </c>
      <c r="K15" s="144">
        <v>1956802.836330004</v>
      </c>
      <c r="L15" s="144">
        <v>25101177.5</v>
      </c>
      <c r="M15" s="144">
        <v>0</v>
      </c>
      <c r="N15" s="144">
        <v>9036545.9000000004</v>
      </c>
      <c r="O15" s="144">
        <v>14813473.5</v>
      </c>
      <c r="P15" s="144">
        <v>1303535.3999999999</v>
      </c>
      <c r="Q15" s="146">
        <f t="shared" si="8"/>
        <v>-52377.300000000279</v>
      </c>
      <c r="R15" s="151">
        <f t="shared" si="5"/>
        <v>52102555.502990007</v>
      </c>
      <c r="S15" s="148">
        <v>25325465.823849998</v>
      </c>
      <c r="T15" s="145">
        <v>4163759.6</v>
      </c>
      <c r="U15" s="145">
        <v>12879185.199999999</v>
      </c>
      <c r="V15" s="145">
        <v>1431701.7</v>
      </c>
      <c r="W15" s="145">
        <v>5254868.2</v>
      </c>
      <c r="X15" s="145">
        <v>1321028.3999999999</v>
      </c>
      <c r="Y15" s="144">
        <f t="shared" si="6"/>
        <v>274922.72385000065</v>
      </c>
      <c r="Z15" s="144">
        <v>1744894.8791400045</v>
      </c>
      <c r="AA15" s="149">
        <v>25032194.800000001</v>
      </c>
      <c r="AB15" s="145">
        <v>0</v>
      </c>
      <c r="AC15" s="144">
        <v>9009418.9000000004</v>
      </c>
      <c r="AD15" s="144">
        <v>14783778.6</v>
      </c>
      <c r="AE15" s="144">
        <v>1288909.8999999999</v>
      </c>
      <c r="AF15" s="146">
        <f t="shared" si="7"/>
        <v>-49912.599999999162</v>
      </c>
    </row>
    <row r="16" spans="1:32" ht="15" hidden="1" x14ac:dyDescent="0.25">
      <c r="A16" s="5" t="s">
        <v>197</v>
      </c>
      <c r="B16" s="142">
        <v>774225.9</v>
      </c>
      <c r="C16" s="143">
        <f t="shared" si="3"/>
        <v>6017713.4419999998</v>
      </c>
      <c r="D16" s="144">
        <v>681732.47900000005</v>
      </c>
      <c r="E16" s="144">
        <v>28925</v>
      </c>
      <c r="F16" s="145">
        <v>435050.6</v>
      </c>
      <c r="G16" s="145">
        <v>62380</v>
      </c>
      <c r="H16" s="145">
        <v>109853.7</v>
      </c>
      <c r="I16" s="145">
        <v>30607.8</v>
      </c>
      <c r="J16" s="144">
        <f t="shared" si="4"/>
        <v>14915.379000000074</v>
      </c>
      <c r="K16" s="144">
        <v>144877.16299999994</v>
      </c>
      <c r="L16" s="144">
        <v>5191103.8</v>
      </c>
      <c r="M16" s="144">
        <v>523427.6</v>
      </c>
      <c r="N16" s="144">
        <v>3514866.1</v>
      </c>
      <c r="O16" s="144">
        <v>1017165.3</v>
      </c>
      <c r="P16" s="144">
        <v>143921.79999999999</v>
      </c>
      <c r="Q16" s="146">
        <f t="shared" si="8"/>
        <v>-8276.9999999999418</v>
      </c>
      <c r="R16" s="151">
        <f t="shared" si="5"/>
        <v>5399436.0256699994</v>
      </c>
      <c r="S16" s="148">
        <v>697712.75910999998</v>
      </c>
      <c r="T16" s="145">
        <v>29264.2</v>
      </c>
      <c r="U16" s="145">
        <v>445761.5</v>
      </c>
      <c r="V16" s="145">
        <v>61515.9</v>
      </c>
      <c r="W16" s="145">
        <v>113504.1</v>
      </c>
      <c r="X16" s="145">
        <v>32200.1</v>
      </c>
      <c r="Y16" s="144">
        <f t="shared" si="6"/>
        <v>15466.959110000054</v>
      </c>
      <c r="Z16" s="144">
        <v>153629.66655999993</v>
      </c>
      <c r="AA16" s="149">
        <v>4548093.5999999996</v>
      </c>
      <c r="AB16" s="145">
        <v>523427.6</v>
      </c>
      <c r="AC16" s="144">
        <v>2884558.5</v>
      </c>
      <c r="AD16" s="144">
        <v>1006151.4</v>
      </c>
      <c r="AE16" s="144">
        <v>142394.6</v>
      </c>
      <c r="AF16" s="146">
        <f t="shared" si="7"/>
        <v>-8438.5000000004948</v>
      </c>
    </row>
    <row r="17" spans="1:32" s="132" customFormat="1" ht="15" hidden="1" x14ac:dyDescent="0.25">
      <c r="A17" s="153" t="s">
        <v>198</v>
      </c>
      <c r="B17" s="142">
        <v>659761.69999999995</v>
      </c>
      <c r="C17" s="143">
        <f t="shared" si="3"/>
        <v>4370379.5390499998</v>
      </c>
      <c r="D17" s="144">
        <v>634391.55185999989</v>
      </c>
      <c r="E17" s="144">
        <v>8800</v>
      </c>
      <c r="F17" s="145">
        <v>372741.5</v>
      </c>
      <c r="G17" s="145">
        <v>61995.7</v>
      </c>
      <c r="H17" s="145">
        <v>133268.5</v>
      </c>
      <c r="I17" s="145">
        <v>40585.699999999997</v>
      </c>
      <c r="J17" s="144">
        <f t="shared" si="4"/>
        <v>17000.151859999984</v>
      </c>
      <c r="K17" s="144">
        <v>74586.987190000014</v>
      </c>
      <c r="L17" s="144">
        <v>3661401</v>
      </c>
      <c r="M17" s="144">
        <v>582119.30000000005</v>
      </c>
      <c r="N17" s="144">
        <v>1789959.7</v>
      </c>
      <c r="O17" s="144">
        <v>1232228.5</v>
      </c>
      <c r="P17" s="144">
        <v>76461.600000000006</v>
      </c>
      <c r="Q17" s="146">
        <f t="shared" si="8"/>
        <v>-19368.099999999773</v>
      </c>
      <c r="R17" s="157">
        <f t="shared" si="5"/>
        <v>4203340.0693499995</v>
      </c>
      <c r="S17" s="148">
        <v>662368.27244999993</v>
      </c>
      <c r="T17" s="145">
        <v>9691</v>
      </c>
      <c r="U17" s="145">
        <v>385875.4</v>
      </c>
      <c r="V17" s="145">
        <v>64145.2</v>
      </c>
      <c r="W17" s="145">
        <v>141712.5</v>
      </c>
      <c r="X17" s="145">
        <v>42383.3</v>
      </c>
      <c r="Y17" s="144">
        <f t="shared" si="6"/>
        <v>18560.872449999792</v>
      </c>
      <c r="Z17" s="144">
        <v>88179.496900000144</v>
      </c>
      <c r="AA17" s="149">
        <v>3452792.3</v>
      </c>
      <c r="AB17" s="145">
        <v>582119.30000000005</v>
      </c>
      <c r="AC17" s="144">
        <v>1591048.3</v>
      </c>
      <c r="AD17" s="144">
        <v>1224598.7</v>
      </c>
      <c r="AE17" s="144">
        <v>74394.2</v>
      </c>
      <c r="AF17" s="146">
        <f t="shared" si="7"/>
        <v>-19368.199999999997</v>
      </c>
    </row>
    <row r="18" spans="1:32" ht="15" hidden="1" x14ac:dyDescent="0.25">
      <c r="A18" s="5" t="s">
        <v>199</v>
      </c>
      <c r="B18" s="142">
        <v>451604.3</v>
      </c>
      <c r="C18" s="143">
        <f t="shared" si="3"/>
        <v>2109914.0099999998</v>
      </c>
      <c r="D18" s="144">
        <v>442505.71023000003</v>
      </c>
      <c r="E18" s="144">
        <v>84462.8</v>
      </c>
      <c r="F18" s="145">
        <v>245385</v>
      </c>
      <c r="G18" s="145">
        <v>4569.7</v>
      </c>
      <c r="H18" s="145">
        <v>60640.1</v>
      </c>
      <c r="I18" s="145">
        <v>35572.199999999997</v>
      </c>
      <c r="J18" s="144">
        <f t="shared" si="4"/>
        <v>11875.910230000038</v>
      </c>
      <c r="K18" s="144">
        <v>39912.099769999972</v>
      </c>
      <c r="L18" s="144">
        <v>1627496.2</v>
      </c>
      <c r="M18" s="144">
        <v>320209.90000000002</v>
      </c>
      <c r="N18" s="144">
        <v>523697.1</v>
      </c>
      <c r="O18" s="144">
        <v>723942.9</v>
      </c>
      <c r="P18" s="144">
        <v>65736.600000000006</v>
      </c>
      <c r="Q18" s="146">
        <f t="shared" si="8"/>
        <v>-6090.3000000001921</v>
      </c>
      <c r="R18" s="151">
        <f t="shared" si="5"/>
        <v>2076779.3124200001</v>
      </c>
      <c r="S18" s="148">
        <v>440924.89825000003</v>
      </c>
      <c r="T18" s="145">
        <v>82423.600000000006</v>
      </c>
      <c r="U18" s="145">
        <v>244834.7</v>
      </c>
      <c r="V18" s="145">
        <v>4559.6000000000004</v>
      </c>
      <c r="W18" s="145">
        <v>61525</v>
      </c>
      <c r="X18" s="145">
        <v>36061.9</v>
      </c>
      <c r="Y18" s="144">
        <f t="shared" si="6"/>
        <v>11520.098249999981</v>
      </c>
      <c r="Z18" s="144">
        <v>41341.114170000015</v>
      </c>
      <c r="AA18" s="149">
        <v>1594513.3</v>
      </c>
      <c r="AB18" s="145">
        <v>320209.90000000002</v>
      </c>
      <c r="AC18" s="144">
        <v>493471.3</v>
      </c>
      <c r="AD18" s="144">
        <v>722293.7</v>
      </c>
      <c r="AE18" s="144">
        <v>64626.1</v>
      </c>
      <c r="AF18" s="146">
        <f t="shared" si="7"/>
        <v>-6087.7000000000917</v>
      </c>
    </row>
    <row r="19" spans="1:32" ht="15" hidden="1" x14ac:dyDescent="0.25">
      <c r="A19" s="5" t="s">
        <v>200</v>
      </c>
      <c r="B19" s="152">
        <v>13608700.5</v>
      </c>
      <c r="C19" s="143">
        <f t="shared" si="3"/>
        <v>25706712.600000001</v>
      </c>
      <c r="D19" s="144">
        <v>12979752.800000001</v>
      </c>
      <c r="E19" s="144">
        <v>5405742.9000000004</v>
      </c>
      <c r="F19" s="145">
        <v>6442522.4000000004</v>
      </c>
      <c r="G19" s="145">
        <v>51792.4</v>
      </c>
      <c r="H19" s="145">
        <v>925238.4</v>
      </c>
      <c r="I19" s="145">
        <v>76963.399999999994</v>
      </c>
      <c r="J19" s="144">
        <f t="shared" si="4"/>
        <v>77493.299999998882</v>
      </c>
      <c r="K19" s="144">
        <v>2810230.8999999985</v>
      </c>
      <c r="L19" s="144">
        <v>9916728.9000000004</v>
      </c>
      <c r="M19" s="144">
        <v>0</v>
      </c>
      <c r="N19" s="144">
        <v>755899.5</v>
      </c>
      <c r="O19" s="144">
        <v>7488675.7999999998</v>
      </c>
      <c r="P19" s="144">
        <v>241601.6</v>
      </c>
      <c r="Q19" s="146">
        <f t="shared" si="8"/>
        <v>1430552.0000000005</v>
      </c>
      <c r="R19" s="151">
        <f t="shared" si="5"/>
        <v>26648878.392020002</v>
      </c>
      <c r="S19" s="148">
        <v>13486444.538379999</v>
      </c>
      <c r="T19" s="145">
        <v>5555893.4000000004</v>
      </c>
      <c r="U19" s="145">
        <v>6730085.2999999998</v>
      </c>
      <c r="V19" s="145">
        <v>59765.3</v>
      </c>
      <c r="W19" s="145">
        <v>983579.2</v>
      </c>
      <c r="X19" s="145">
        <v>80772.399999999994</v>
      </c>
      <c r="Y19" s="144">
        <f t="shared" si="6"/>
        <v>76348.93837999925</v>
      </c>
      <c r="Z19" s="144">
        <v>3019963.0536400024</v>
      </c>
      <c r="AA19" s="149">
        <v>10142470.800000001</v>
      </c>
      <c r="AB19" s="145">
        <v>0</v>
      </c>
      <c r="AC19" s="144">
        <v>678775.9</v>
      </c>
      <c r="AD19" s="144">
        <v>7759191.4000000004</v>
      </c>
      <c r="AE19" s="144">
        <v>221055.8</v>
      </c>
      <c r="AF19" s="146">
        <f t="shared" si="7"/>
        <v>1483447.7</v>
      </c>
    </row>
    <row r="20" spans="1:32" ht="15" hidden="1" x14ac:dyDescent="0.25">
      <c r="A20" s="5" t="s">
        <v>201</v>
      </c>
      <c r="B20" s="142">
        <v>293860.59999999998</v>
      </c>
      <c r="C20" s="143">
        <f t="shared" si="3"/>
        <v>1685231.9235099999</v>
      </c>
      <c r="D20" s="144">
        <v>270946.70635000005</v>
      </c>
      <c r="E20" s="144">
        <v>15000</v>
      </c>
      <c r="F20" s="145">
        <v>141316.79999999999</v>
      </c>
      <c r="G20" s="145">
        <v>434.4</v>
      </c>
      <c r="H20" s="145">
        <v>71695.399999999994</v>
      </c>
      <c r="I20" s="145">
        <v>34887.199999999997</v>
      </c>
      <c r="J20" s="144">
        <f t="shared" si="4"/>
        <v>7612.906350000063</v>
      </c>
      <c r="K20" s="144">
        <v>42590.817159999919</v>
      </c>
      <c r="L20" s="144">
        <v>1371694.4</v>
      </c>
      <c r="M20" s="144">
        <v>332726.7</v>
      </c>
      <c r="N20" s="144">
        <v>239972.4</v>
      </c>
      <c r="O20" s="144">
        <v>670547</v>
      </c>
      <c r="P20" s="144">
        <v>128121</v>
      </c>
      <c r="Q20" s="146">
        <f t="shared" si="8"/>
        <v>327.29999999993015</v>
      </c>
      <c r="R20" s="151">
        <f t="shared" si="5"/>
        <v>1700683.01401</v>
      </c>
      <c r="S20" s="148">
        <v>291569.38688000006</v>
      </c>
      <c r="T20" s="145">
        <v>17368.5</v>
      </c>
      <c r="U20" s="145">
        <v>155715.29999999999</v>
      </c>
      <c r="V20" s="145">
        <v>501.1</v>
      </c>
      <c r="W20" s="145">
        <v>76155.600000000006</v>
      </c>
      <c r="X20" s="145">
        <v>33860</v>
      </c>
      <c r="Y20" s="144">
        <f t="shared" si="6"/>
        <v>7968.8868800000637</v>
      </c>
      <c r="Z20" s="144">
        <v>44062.627129999921</v>
      </c>
      <c r="AA20" s="149">
        <v>1365051</v>
      </c>
      <c r="AB20" s="145">
        <v>332726.7</v>
      </c>
      <c r="AC20" s="144">
        <v>236288.9</v>
      </c>
      <c r="AD20" s="144">
        <v>668749.69999999995</v>
      </c>
      <c r="AE20" s="144">
        <v>126958.39999999999</v>
      </c>
      <c r="AF20" s="146">
        <f t="shared" si="7"/>
        <v>327.30000000007567</v>
      </c>
    </row>
    <row r="21" spans="1:32" ht="15" hidden="1" x14ac:dyDescent="0.25">
      <c r="A21" s="5" t="s">
        <v>202</v>
      </c>
      <c r="B21" s="142">
        <v>284049.40000000002</v>
      </c>
      <c r="C21" s="143">
        <f t="shared" si="3"/>
        <v>1776519.78</v>
      </c>
      <c r="D21" s="144">
        <v>268253.90000000002</v>
      </c>
      <c r="E21" s="144">
        <v>7600</v>
      </c>
      <c r="F21" s="145">
        <v>151144</v>
      </c>
      <c r="G21" s="145">
        <v>4081.9</v>
      </c>
      <c r="H21" s="145">
        <v>65805</v>
      </c>
      <c r="I21" s="145">
        <v>27423</v>
      </c>
      <c r="J21" s="144">
        <f t="shared" si="4"/>
        <v>12200.000000000029</v>
      </c>
      <c r="K21" s="144">
        <v>18872.079999999958</v>
      </c>
      <c r="L21" s="144">
        <v>1489393.8</v>
      </c>
      <c r="M21" s="144">
        <v>515814.40000000002</v>
      </c>
      <c r="N21" s="144">
        <v>223464</v>
      </c>
      <c r="O21" s="144">
        <v>694153.8</v>
      </c>
      <c r="P21" s="144">
        <v>55961.5</v>
      </c>
      <c r="Q21" s="146">
        <f t="shared" si="8"/>
        <v>9.9999999976716936E-2</v>
      </c>
      <c r="R21" s="151">
        <f t="shared" si="5"/>
        <v>1779383.11289</v>
      </c>
      <c r="S21" s="148">
        <v>295412.8811</v>
      </c>
      <c r="T21" s="145">
        <v>26972.5</v>
      </c>
      <c r="U21" s="145">
        <v>150253.4</v>
      </c>
      <c r="V21" s="145">
        <v>4710.2</v>
      </c>
      <c r="W21" s="145">
        <v>72554.100000000006</v>
      </c>
      <c r="X21" s="145">
        <v>27931</v>
      </c>
      <c r="Y21" s="144">
        <f t="shared" si="6"/>
        <v>12991.681099999987</v>
      </c>
      <c r="Z21" s="144">
        <v>20092.731789999991</v>
      </c>
      <c r="AA21" s="149">
        <v>1463877.5</v>
      </c>
      <c r="AB21" s="145">
        <v>515814.40000000002</v>
      </c>
      <c r="AC21" s="144">
        <v>209052.5</v>
      </c>
      <c r="AD21" s="144">
        <v>684966.1</v>
      </c>
      <c r="AE21" s="144">
        <v>54385.3</v>
      </c>
      <c r="AF21" s="146">
        <f t="shared" si="7"/>
        <v>-340.80000000000291</v>
      </c>
    </row>
    <row r="22" spans="1:32" ht="15" hidden="1" x14ac:dyDescent="0.25">
      <c r="A22" s="5" t="s">
        <v>203</v>
      </c>
      <c r="B22" s="142">
        <v>139947.29999999999</v>
      </c>
      <c r="C22" s="143">
        <f t="shared" si="3"/>
        <v>1335241.9809999999</v>
      </c>
      <c r="D22" s="144">
        <v>132944.98929999999</v>
      </c>
      <c r="E22" s="144">
        <v>200</v>
      </c>
      <c r="F22" s="145">
        <v>67939.5</v>
      </c>
      <c r="G22" s="145">
        <v>5949.4</v>
      </c>
      <c r="H22" s="145">
        <v>50928.5</v>
      </c>
      <c r="I22" s="145">
        <v>4592.8999999999996</v>
      </c>
      <c r="J22" s="144">
        <f t="shared" si="4"/>
        <v>3334.6892999999982</v>
      </c>
      <c r="K22" s="144">
        <v>38979.491700000013</v>
      </c>
      <c r="L22" s="144">
        <v>1163317.5</v>
      </c>
      <c r="M22" s="144">
        <v>478151.4</v>
      </c>
      <c r="N22" s="144">
        <v>119047.3</v>
      </c>
      <c r="O22" s="144">
        <v>488857.2</v>
      </c>
      <c r="P22" s="144">
        <v>79388.399999999994</v>
      </c>
      <c r="Q22" s="146">
        <f t="shared" si="8"/>
        <v>-2126.8000000000757</v>
      </c>
      <c r="R22" s="151">
        <f t="shared" si="5"/>
        <v>1312023.1854600001</v>
      </c>
      <c r="S22" s="148">
        <v>112467.34122999998</v>
      </c>
      <c r="T22" s="145">
        <v>142</v>
      </c>
      <c r="U22" s="145">
        <v>59581.599999999999</v>
      </c>
      <c r="V22" s="145">
        <v>6845.1</v>
      </c>
      <c r="W22" s="145">
        <v>37642.9</v>
      </c>
      <c r="X22" s="145">
        <v>4956</v>
      </c>
      <c r="Y22" s="144">
        <f t="shared" si="6"/>
        <v>3299.7412299999705</v>
      </c>
      <c r="Z22" s="144">
        <v>38003.544230000043</v>
      </c>
      <c r="AA22" s="149">
        <v>1161552.3</v>
      </c>
      <c r="AB22" s="145">
        <v>478151.4</v>
      </c>
      <c r="AC22" s="144">
        <v>118379</v>
      </c>
      <c r="AD22" s="144">
        <v>488527</v>
      </c>
      <c r="AE22" s="144">
        <v>78621.7</v>
      </c>
      <c r="AF22" s="146">
        <f t="shared" si="7"/>
        <v>-2126.7999999999738</v>
      </c>
    </row>
    <row r="23" spans="1:32" ht="15" hidden="1" x14ac:dyDescent="0.25">
      <c r="A23" s="5" t="s">
        <v>204</v>
      </c>
      <c r="B23" s="142">
        <v>135189.70000000001</v>
      </c>
      <c r="C23" s="143">
        <f t="shared" si="3"/>
        <v>1030302.7014899999</v>
      </c>
      <c r="D23" s="144">
        <v>87024.977499999994</v>
      </c>
      <c r="E23" s="144">
        <v>157</v>
      </c>
      <c r="F23" s="145">
        <v>64923.1</v>
      </c>
      <c r="G23" s="145">
        <v>4773.2</v>
      </c>
      <c r="H23" s="145">
        <v>9013.1</v>
      </c>
      <c r="I23" s="145">
        <v>8142.4</v>
      </c>
      <c r="J23" s="144">
        <f t="shared" si="4"/>
        <v>16.177499999990687</v>
      </c>
      <c r="K23" s="144">
        <v>49627.523990000002</v>
      </c>
      <c r="L23" s="144">
        <v>893650.2</v>
      </c>
      <c r="M23" s="144">
        <v>307309.90000000002</v>
      </c>
      <c r="N23" s="144">
        <v>119492.1</v>
      </c>
      <c r="O23" s="144">
        <v>383513.4</v>
      </c>
      <c r="P23" s="144">
        <v>65237.9</v>
      </c>
      <c r="Q23" s="146">
        <f t="shared" si="8"/>
        <v>18096.899999999929</v>
      </c>
      <c r="R23" s="151">
        <f t="shared" si="5"/>
        <v>1038329.97069</v>
      </c>
      <c r="S23" s="148">
        <v>93804.478699999992</v>
      </c>
      <c r="T23" s="145">
        <v>110</v>
      </c>
      <c r="U23" s="145">
        <v>68645.3</v>
      </c>
      <c r="V23" s="145">
        <v>5508</v>
      </c>
      <c r="W23" s="145">
        <v>9803</v>
      </c>
      <c r="X23" s="145">
        <v>9320.7999999999993</v>
      </c>
      <c r="Y23" s="144">
        <f t="shared" si="6"/>
        <v>417.37869999998657</v>
      </c>
      <c r="Z23" s="144">
        <v>57790.391990000018</v>
      </c>
      <c r="AA23" s="149">
        <v>886735.1</v>
      </c>
      <c r="AB23" s="145">
        <v>307309.90000000002</v>
      </c>
      <c r="AC23" s="144">
        <v>118406.9</v>
      </c>
      <c r="AD23" s="144">
        <v>378964.9</v>
      </c>
      <c r="AE23" s="144">
        <v>63972.6</v>
      </c>
      <c r="AF23" s="146">
        <f t="shared" si="7"/>
        <v>18080.799999999908</v>
      </c>
    </row>
    <row r="24" spans="1:32" ht="15" hidden="1" x14ac:dyDescent="0.25">
      <c r="A24" s="5" t="s">
        <v>205</v>
      </c>
      <c r="B24" s="142">
        <v>182692.8</v>
      </c>
      <c r="C24" s="143">
        <f t="shared" si="3"/>
        <v>1626194.34314</v>
      </c>
      <c r="D24" s="144">
        <v>168411.7775</v>
      </c>
      <c r="E24" s="144">
        <v>8902.2000000000007</v>
      </c>
      <c r="F24" s="145">
        <v>110854.3</v>
      </c>
      <c r="G24" s="145">
        <v>5351.6</v>
      </c>
      <c r="H24" s="145">
        <v>28543.3</v>
      </c>
      <c r="I24" s="145">
        <v>11978.9</v>
      </c>
      <c r="J24" s="144">
        <f t="shared" si="4"/>
        <v>2781.4775000000081</v>
      </c>
      <c r="K24" s="144">
        <v>29215.765639999998</v>
      </c>
      <c r="L24" s="144">
        <v>1428566.8</v>
      </c>
      <c r="M24" s="144">
        <v>508312.3</v>
      </c>
      <c r="N24" s="144">
        <v>274595</v>
      </c>
      <c r="O24" s="144">
        <v>454221.2</v>
      </c>
      <c r="P24" s="144">
        <v>186773.5</v>
      </c>
      <c r="Q24" s="146">
        <f t="shared" si="8"/>
        <v>4664.7999999999884</v>
      </c>
      <c r="R24" s="151">
        <f t="shared" si="5"/>
        <v>1562690.3861</v>
      </c>
      <c r="S24" s="148">
        <v>162649.63108000005</v>
      </c>
      <c r="T24" s="145">
        <v>842.3</v>
      </c>
      <c r="U24" s="145">
        <v>110525</v>
      </c>
      <c r="V24" s="145">
        <v>6175.4</v>
      </c>
      <c r="W24" s="145">
        <v>29928.1</v>
      </c>
      <c r="X24" s="145">
        <v>12281.2</v>
      </c>
      <c r="Y24" s="144">
        <f t="shared" si="6"/>
        <v>2897.6310800000501</v>
      </c>
      <c r="Z24" s="144">
        <v>30387.055019999942</v>
      </c>
      <c r="AA24" s="149">
        <v>1369653.7</v>
      </c>
      <c r="AB24" s="145">
        <v>508312.3</v>
      </c>
      <c r="AC24" s="144">
        <v>224007.9</v>
      </c>
      <c r="AD24" s="144">
        <v>450174.9</v>
      </c>
      <c r="AE24" s="144">
        <v>182496.6</v>
      </c>
      <c r="AF24" s="146">
        <f t="shared" si="7"/>
        <v>4661.9999999998545</v>
      </c>
    </row>
    <row r="25" spans="1:32" ht="15" hidden="1" x14ac:dyDescent="0.25">
      <c r="A25" s="5" t="s">
        <v>206</v>
      </c>
      <c r="B25" s="142">
        <v>509808.1</v>
      </c>
      <c r="C25" s="143">
        <f t="shared" si="3"/>
        <v>1623356.3516299999</v>
      </c>
      <c r="D25" s="144">
        <v>430435.03798999998</v>
      </c>
      <c r="E25" s="144">
        <v>28055.200000000001</v>
      </c>
      <c r="F25" s="145">
        <v>197079.9</v>
      </c>
      <c r="G25" s="145">
        <v>7464.7</v>
      </c>
      <c r="H25" s="145">
        <v>102630.6</v>
      </c>
      <c r="I25" s="145">
        <v>84459</v>
      </c>
      <c r="J25" s="144">
        <f t="shared" si="4"/>
        <v>10745.637989999959</v>
      </c>
      <c r="K25" s="144">
        <v>65623.013640000019</v>
      </c>
      <c r="L25" s="144">
        <v>1127298.3</v>
      </c>
      <c r="M25" s="144">
        <v>254926</v>
      </c>
      <c r="N25" s="144">
        <v>126768.2</v>
      </c>
      <c r="O25" s="144">
        <v>667368.80000000005</v>
      </c>
      <c r="P25" s="144">
        <v>77680.100000000006</v>
      </c>
      <c r="Q25" s="146">
        <f t="shared" si="8"/>
        <v>555.20000000004075</v>
      </c>
      <c r="R25" s="151">
        <f t="shared" si="5"/>
        <v>1689279.1822199998</v>
      </c>
      <c r="S25" s="148">
        <v>506729.11840000004</v>
      </c>
      <c r="T25" s="145">
        <v>29844</v>
      </c>
      <c r="U25" s="145">
        <v>244956.6</v>
      </c>
      <c r="V25" s="145">
        <v>8204.7000000000007</v>
      </c>
      <c r="W25" s="145">
        <v>121715.4</v>
      </c>
      <c r="X25" s="145">
        <v>90893.4</v>
      </c>
      <c r="Y25" s="144">
        <f t="shared" si="6"/>
        <v>11115.018400000059</v>
      </c>
      <c r="Z25" s="144">
        <v>62801.163820000016</v>
      </c>
      <c r="AA25" s="149">
        <v>1119748.8999999999</v>
      </c>
      <c r="AB25" s="145">
        <v>254926</v>
      </c>
      <c r="AC25" s="144">
        <v>124870</v>
      </c>
      <c r="AD25" s="144">
        <v>662305.9</v>
      </c>
      <c r="AE25" s="144">
        <v>77093.899999999994</v>
      </c>
      <c r="AF25" s="146">
        <f t="shared" si="7"/>
        <v>553.09999999988941</v>
      </c>
    </row>
    <row r="26" spans="1:32" ht="15" hidden="1" x14ac:dyDescent="0.25">
      <c r="A26" s="5" t="s">
        <v>207</v>
      </c>
      <c r="B26" s="142">
        <v>76446.3</v>
      </c>
      <c r="C26" s="143">
        <f t="shared" si="3"/>
        <v>1594782.33944</v>
      </c>
      <c r="D26" s="144">
        <v>66509.06</v>
      </c>
      <c r="E26" s="144">
        <v>1645</v>
      </c>
      <c r="F26" s="145">
        <v>38037.1</v>
      </c>
      <c r="G26" s="145">
        <v>2715</v>
      </c>
      <c r="H26" s="145">
        <v>18729.7</v>
      </c>
      <c r="I26" s="145">
        <v>3937.3</v>
      </c>
      <c r="J26" s="144">
        <f t="shared" si="4"/>
        <v>1444.9599999999919</v>
      </c>
      <c r="K26" s="144">
        <v>16509.579440000001</v>
      </c>
      <c r="L26" s="144">
        <v>1511763.7</v>
      </c>
      <c r="M26" s="144">
        <v>313845.2</v>
      </c>
      <c r="N26" s="144">
        <v>915396.3</v>
      </c>
      <c r="O26" s="144">
        <v>247105.1</v>
      </c>
      <c r="P26" s="144">
        <v>37607.199999999997</v>
      </c>
      <c r="Q26" s="146">
        <f t="shared" si="8"/>
        <v>-2190.1000000000495</v>
      </c>
      <c r="R26" s="151">
        <f t="shared" si="5"/>
        <v>1489922.57761</v>
      </c>
      <c r="S26" s="148">
        <v>67698.075360000003</v>
      </c>
      <c r="T26" s="145">
        <v>1641.8</v>
      </c>
      <c r="U26" s="145">
        <v>38782.199999999997</v>
      </c>
      <c r="V26" s="145">
        <v>3045</v>
      </c>
      <c r="W26" s="145">
        <v>18887.2</v>
      </c>
      <c r="X26" s="145">
        <v>3889.4</v>
      </c>
      <c r="Y26" s="144">
        <f t="shared" si="6"/>
        <v>1452.4753600000113</v>
      </c>
      <c r="Z26" s="144">
        <v>17296.802249999993</v>
      </c>
      <c r="AA26" s="149">
        <v>1404927.7</v>
      </c>
      <c r="AB26" s="145">
        <v>313845.2</v>
      </c>
      <c r="AC26" s="144">
        <v>808856.6</v>
      </c>
      <c r="AD26" s="144">
        <v>247104.5</v>
      </c>
      <c r="AE26" s="144">
        <v>37311.5</v>
      </c>
      <c r="AF26" s="146">
        <f t="shared" si="7"/>
        <v>-2190.0999999999767</v>
      </c>
    </row>
    <row r="27" spans="1:32" ht="15" hidden="1" x14ac:dyDescent="0.25">
      <c r="A27" s="5" t="s">
        <v>208</v>
      </c>
      <c r="B27" s="142">
        <v>44268.4</v>
      </c>
      <c r="C27" s="143">
        <f t="shared" si="3"/>
        <v>733102.00664000004</v>
      </c>
      <c r="D27" s="144">
        <v>36924.577149999997</v>
      </c>
      <c r="E27" s="144">
        <v>20.9</v>
      </c>
      <c r="F27" s="145">
        <v>26221.200000000001</v>
      </c>
      <c r="G27" s="145">
        <v>2888.1</v>
      </c>
      <c r="H27" s="145">
        <v>4592</v>
      </c>
      <c r="I27" s="145">
        <v>3194</v>
      </c>
      <c r="J27" s="144">
        <f t="shared" si="4"/>
        <v>8.3771500000002561</v>
      </c>
      <c r="K27" s="144">
        <v>9002.3294900000037</v>
      </c>
      <c r="L27" s="144">
        <v>687175.1</v>
      </c>
      <c r="M27" s="144">
        <v>348018.8</v>
      </c>
      <c r="N27" s="144">
        <v>44703.199999999997</v>
      </c>
      <c r="O27" s="144">
        <v>255566.2</v>
      </c>
      <c r="P27" s="144">
        <v>37916.699999999997</v>
      </c>
      <c r="Q27" s="146">
        <f t="shared" si="8"/>
        <v>970.19999999996799</v>
      </c>
      <c r="R27" s="151">
        <f t="shared" si="5"/>
        <v>727434.75387999997</v>
      </c>
      <c r="S27" s="148">
        <v>39011.61017</v>
      </c>
      <c r="T27" s="145">
        <v>21.6</v>
      </c>
      <c r="U27" s="145">
        <v>27285.599999999999</v>
      </c>
      <c r="V27" s="145">
        <v>3332.7</v>
      </c>
      <c r="W27" s="145">
        <v>5008.8</v>
      </c>
      <c r="X27" s="145">
        <v>3348.6</v>
      </c>
      <c r="Y27" s="144">
        <f t="shared" si="6"/>
        <v>14.310170000004291</v>
      </c>
      <c r="Z27" s="144">
        <v>8697.4437099999996</v>
      </c>
      <c r="AA27" s="149">
        <v>679725.7</v>
      </c>
      <c r="AB27" s="145">
        <v>348018.8</v>
      </c>
      <c r="AC27" s="144">
        <v>38718.300000000003</v>
      </c>
      <c r="AD27" s="144">
        <v>254756.1</v>
      </c>
      <c r="AE27" s="144">
        <v>37262.1</v>
      </c>
      <c r="AF27" s="146">
        <f t="shared" si="7"/>
        <v>970.39999999997235</v>
      </c>
    </row>
    <row r="28" spans="1:32" ht="15" hidden="1" x14ac:dyDescent="0.25">
      <c r="A28" s="5" t="s">
        <v>209</v>
      </c>
      <c r="B28" s="142">
        <v>732794.9</v>
      </c>
      <c r="C28" s="143">
        <f t="shared" si="3"/>
        <v>3311900.8727799999</v>
      </c>
      <c r="D28" s="144">
        <v>610803.67659999989</v>
      </c>
      <c r="E28" s="144">
        <v>26903</v>
      </c>
      <c r="F28" s="145">
        <v>373402.7</v>
      </c>
      <c r="G28" s="145">
        <v>7933.1</v>
      </c>
      <c r="H28" s="145">
        <v>168845.2</v>
      </c>
      <c r="I28" s="145">
        <v>26404.1</v>
      </c>
      <c r="J28" s="144">
        <f t="shared" si="4"/>
        <v>7315.576599999913</v>
      </c>
      <c r="K28" s="144">
        <v>127669.09618000011</v>
      </c>
      <c r="L28" s="144">
        <v>2573428.1</v>
      </c>
      <c r="M28" s="144">
        <v>726032.3</v>
      </c>
      <c r="N28" s="144">
        <v>524747.69999999995</v>
      </c>
      <c r="O28" s="144">
        <v>1167954.8999999999</v>
      </c>
      <c r="P28" s="144">
        <v>139796.20000000001</v>
      </c>
      <c r="Q28" s="146">
        <f t="shared" si="8"/>
        <v>14897.000000000175</v>
      </c>
      <c r="R28" s="151">
        <f t="shared" si="5"/>
        <v>3255799.49266</v>
      </c>
      <c r="S28" s="148">
        <v>588980.46721999999</v>
      </c>
      <c r="T28" s="145">
        <v>-7080.2</v>
      </c>
      <c r="U28" s="145">
        <v>387704.7</v>
      </c>
      <c r="V28" s="145">
        <v>9119.2999999999993</v>
      </c>
      <c r="W28" s="145">
        <v>168492.9</v>
      </c>
      <c r="X28" s="145">
        <v>22863.8</v>
      </c>
      <c r="Y28" s="144">
        <f t="shared" si="6"/>
        <v>7879.9672199999914</v>
      </c>
      <c r="Z28" s="144">
        <v>125708.82543999993</v>
      </c>
      <c r="AA28" s="149">
        <v>2541110.2000000002</v>
      </c>
      <c r="AB28" s="145">
        <v>726032.3</v>
      </c>
      <c r="AC28" s="144">
        <v>503108.4</v>
      </c>
      <c r="AD28" s="144">
        <v>1164109.5</v>
      </c>
      <c r="AE28" s="144">
        <v>135569.70000000001</v>
      </c>
      <c r="AF28" s="146">
        <f t="shared" si="7"/>
        <v>12290.299999999988</v>
      </c>
    </row>
    <row r="29" spans="1:32" ht="15" hidden="1" x14ac:dyDescent="0.25">
      <c r="A29" s="5" t="s">
        <v>210</v>
      </c>
      <c r="B29" s="142">
        <v>151044.9</v>
      </c>
      <c r="C29" s="143">
        <f t="shared" si="3"/>
        <v>1079839.6052299999</v>
      </c>
      <c r="D29" s="144">
        <v>135891.79999999999</v>
      </c>
      <c r="E29" s="144">
        <v>750</v>
      </c>
      <c r="F29" s="145">
        <v>77472.5</v>
      </c>
      <c r="G29" s="145">
        <v>8385.7000000000007</v>
      </c>
      <c r="H29" s="145">
        <v>39618.800000000003</v>
      </c>
      <c r="I29" s="145">
        <v>7246.5</v>
      </c>
      <c r="J29" s="144">
        <f t="shared" si="4"/>
        <v>2418.2999999999884</v>
      </c>
      <c r="K29" s="144">
        <v>20037.105229999986</v>
      </c>
      <c r="L29" s="144">
        <v>923910.7</v>
      </c>
      <c r="M29" s="144">
        <v>365774.9</v>
      </c>
      <c r="N29" s="144">
        <v>123981.7</v>
      </c>
      <c r="O29" s="144">
        <v>374866</v>
      </c>
      <c r="P29" s="144">
        <v>60738.7</v>
      </c>
      <c r="Q29" s="146">
        <f t="shared" si="8"/>
        <v>-1450.6000000000786</v>
      </c>
      <c r="R29" s="151">
        <f t="shared" si="5"/>
        <v>1075640.80042</v>
      </c>
      <c r="S29" s="148">
        <v>145800.34489000001</v>
      </c>
      <c r="T29" s="145">
        <v>885</v>
      </c>
      <c r="U29" s="145">
        <v>79949.3</v>
      </c>
      <c r="V29" s="145">
        <v>9676.6</v>
      </c>
      <c r="W29" s="145">
        <v>44934.7</v>
      </c>
      <c r="X29" s="145">
        <v>7837.4</v>
      </c>
      <c r="Y29" s="144">
        <f t="shared" si="6"/>
        <v>2517.3448900000076</v>
      </c>
      <c r="Z29" s="144">
        <v>24716.355529999972</v>
      </c>
      <c r="AA29" s="149">
        <v>905124.1</v>
      </c>
      <c r="AB29" s="145">
        <v>365774.9</v>
      </c>
      <c r="AC29" s="144">
        <v>119912.5</v>
      </c>
      <c r="AD29" s="144">
        <v>361756.2</v>
      </c>
      <c r="AE29" s="144">
        <v>59133.1</v>
      </c>
      <c r="AF29" s="146">
        <f t="shared" si="7"/>
        <v>-1452.6000000000568</v>
      </c>
    </row>
    <row r="30" spans="1:32" ht="15" hidden="1" x14ac:dyDescent="0.25">
      <c r="A30" s="5" t="s">
        <v>211</v>
      </c>
      <c r="B30" s="142">
        <v>303927.90000000002</v>
      </c>
      <c r="C30" s="143">
        <f t="shared" si="3"/>
        <v>773498.32435999997</v>
      </c>
      <c r="D30" s="144">
        <v>278576.66600000003</v>
      </c>
      <c r="E30" s="144">
        <v>22640</v>
      </c>
      <c r="F30" s="145">
        <v>208589.6</v>
      </c>
      <c r="G30" s="145">
        <v>2755.7</v>
      </c>
      <c r="H30" s="145">
        <v>8467.2000000000007</v>
      </c>
      <c r="I30" s="145">
        <v>35044.1</v>
      </c>
      <c r="J30" s="144">
        <f t="shared" si="4"/>
        <v>1080.0659999999916</v>
      </c>
      <c r="K30" s="144">
        <v>10891.95835999999</v>
      </c>
      <c r="L30" s="144">
        <v>484029.7</v>
      </c>
      <c r="M30" s="144">
        <v>161323.70000000001</v>
      </c>
      <c r="N30" s="144">
        <v>68161.8</v>
      </c>
      <c r="O30" s="144">
        <v>218930.3</v>
      </c>
      <c r="P30" s="144">
        <v>36392.699999999997</v>
      </c>
      <c r="Q30" s="146">
        <f t="shared" si="8"/>
        <v>-778.79999999997381</v>
      </c>
      <c r="R30" s="151">
        <f t="shared" si="5"/>
        <v>769158.12555</v>
      </c>
      <c r="S30" s="148">
        <v>277640.54868000001</v>
      </c>
      <c r="T30" s="145">
        <v>23418</v>
      </c>
      <c r="U30" s="145">
        <v>205921.3</v>
      </c>
      <c r="V30" s="145">
        <v>3179.8</v>
      </c>
      <c r="W30" s="145">
        <v>9154.5</v>
      </c>
      <c r="X30" s="145">
        <v>34883.5</v>
      </c>
      <c r="Y30" s="144">
        <f t="shared" si="6"/>
        <v>1083.4486800000304</v>
      </c>
      <c r="Z30" s="144">
        <v>10615.776870000002</v>
      </c>
      <c r="AA30" s="149">
        <v>480901.8</v>
      </c>
      <c r="AB30" s="145">
        <v>161323.70000000001</v>
      </c>
      <c r="AC30" s="144">
        <v>66671.5</v>
      </c>
      <c r="AD30" s="144">
        <v>218011.2</v>
      </c>
      <c r="AE30" s="144">
        <v>35674.199999999997</v>
      </c>
      <c r="AF30" s="146">
        <f t="shared" si="7"/>
        <v>-778.80000000003201</v>
      </c>
    </row>
    <row r="31" spans="1:32" ht="15" hidden="1" x14ac:dyDescent="0.25">
      <c r="A31" s="5" t="s">
        <v>212</v>
      </c>
      <c r="B31" s="142">
        <v>95741.5</v>
      </c>
      <c r="C31" s="143">
        <f t="shared" si="3"/>
        <v>896219.93922000006</v>
      </c>
      <c r="D31" s="144">
        <v>82905.237210000007</v>
      </c>
      <c r="E31" s="144">
        <v>-1.4</v>
      </c>
      <c r="F31" s="145">
        <v>41979.1</v>
      </c>
      <c r="G31" s="145">
        <v>5443.5</v>
      </c>
      <c r="H31" s="145">
        <v>30427</v>
      </c>
      <c r="I31" s="145">
        <v>3459.7</v>
      </c>
      <c r="J31" s="144">
        <f t="shared" si="4"/>
        <v>1597.3372100000124</v>
      </c>
      <c r="K31" s="144">
        <v>13136.902009999991</v>
      </c>
      <c r="L31" s="144">
        <v>800177.8</v>
      </c>
      <c r="M31" s="144">
        <v>317599.5</v>
      </c>
      <c r="N31" s="144">
        <v>73832.2</v>
      </c>
      <c r="O31" s="144">
        <v>346815.1</v>
      </c>
      <c r="P31" s="144">
        <v>62309.4</v>
      </c>
      <c r="Q31" s="146">
        <f t="shared" si="8"/>
        <v>-378.39999999994325</v>
      </c>
      <c r="R31" s="151">
        <f t="shared" si="5"/>
        <v>885206.99494999996</v>
      </c>
      <c r="S31" s="148">
        <v>85145.531729999988</v>
      </c>
      <c r="T31" s="145">
        <v>-1.4</v>
      </c>
      <c r="U31" s="145">
        <v>44630.400000000001</v>
      </c>
      <c r="V31" s="145">
        <v>5930.5</v>
      </c>
      <c r="W31" s="145">
        <v>29172.5</v>
      </c>
      <c r="X31" s="145">
        <v>3780</v>
      </c>
      <c r="Y31" s="144">
        <f t="shared" si="6"/>
        <v>1633.5317299999879</v>
      </c>
      <c r="Z31" s="144">
        <v>13948.46322000002</v>
      </c>
      <c r="AA31" s="149">
        <v>786113</v>
      </c>
      <c r="AB31" s="145">
        <v>317599.5</v>
      </c>
      <c r="AC31" s="144">
        <v>61972.5</v>
      </c>
      <c r="AD31" s="144">
        <v>345866</v>
      </c>
      <c r="AE31" s="144">
        <v>61053.5</v>
      </c>
      <c r="AF31" s="146">
        <f t="shared" si="7"/>
        <v>-378.5</v>
      </c>
    </row>
    <row r="32" spans="1:32" ht="15" hidden="1" x14ac:dyDescent="0.25">
      <c r="A32" s="5" t="s">
        <v>213</v>
      </c>
      <c r="B32" s="142">
        <v>1116277.1000000001</v>
      </c>
      <c r="C32" s="143">
        <f t="shared" si="3"/>
        <v>2761420.9206900001</v>
      </c>
      <c r="D32" s="144">
        <v>1222225.7169999999</v>
      </c>
      <c r="E32" s="144">
        <v>80674.399999999994</v>
      </c>
      <c r="F32" s="145">
        <v>563988.69999999995</v>
      </c>
      <c r="G32" s="145">
        <v>17157.900000000001</v>
      </c>
      <c r="H32" s="145">
        <v>276298.90000000002</v>
      </c>
      <c r="I32" s="145">
        <v>267193.90000000002</v>
      </c>
      <c r="J32" s="144">
        <f t="shared" si="4"/>
        <v>16911.916999999899</v>
      </c>
      <c r="K32" s="144">
        <v>162868.00369000016</v>
      </c>
      <c r="L32" s="144">
        <v>1376327.2</v>
      </c>
      <c r="M32" s="144">
        <v>49790.400000000001</v>
      </c>
      <c r="N32" s="144">
        <v>272199</v>
      </c>
      <c r="O32" s="144">
        <v>936037.3</v>
      </c>
      <c r="P32" s="144">
        <v>122400.6</v>
      </c>
      <c r="Q32" s="146">
        <f t="shared" si="8"/>
        <v>-4100.1000000000058</v>
      </c>
      <c r="R32" s="151">
        <f t="shared" si="5"/>
        <v>2763555.8414200004</v>
      </c>
      <c r="S32" s="148">
        <v>1240517.53049</v>
      </c>
      <c r="T32" s="145">
        <v>82483.899999999994</v>
      </c>
      <c r="U32" s="145">
        <v>574139.9</v>
      </c>
      <c r="V32" s="145">
        <v>17380.099999999999</v>
      </c>
      <c r="W32" s="145">
        <v>282818.8</v>
      </c>
      <c r="X32" s="145">
        <v>266389.40000000002</v>
      </c>
      <c r="Y32" s="144">
        <f t="shared" si="6"/>
        <v>17305.430489999941</v>
      </c>
      <c r="Z32" s="144">
        <v>166898.01093000011</v>
      </c>
      <c r="AA32" s="149">
        <v>1356140.3</v>
      </c>
      <c r="AB32" s="145">
        <v>49790.400000000001</v>
      </c>
      <c r="AC32" s="144">
        <v>255819.6</v>
      </c>
      <c r="AD32" s="144">
        <v>935533.1</v>
      </c>
      <c r="AE32" s="144">
        <v>119093</v>
      </c>
      <c r="AF32" s="146">
        <f t="shared" si="7"/>
        <v>-4095.7999999999302</v>
      </c>
    </row>
    <row r="33" spans="1:32" ht="15.6" hidden="1" customHeight="1" x14ac:dyDescent="0.25">
      <c r="A33" s="5" t="s">
        <v>214</v>
      </c>
      <c r="B33" s="142">
        <v>219485</v>
      </c>
      <c r="C33" s="143">
        <f t="shared" si="3"/>
        <v>3185585.9152700002</v>
      </c>
      <c r="D33" s="144">
        <v>189966.81993999999</v>
      </c>
      <c r="E33" s="144">
        <v>17006.400000000001</v>
      </c>
      <c r="F33" s="145">
        <v>125088.5</v>
      </c>
      <c r="G33" s="145">
        <v>6858.9</v>
      </c>
      <c r="H33" s="145">
        <v>33021.199999999997</v>
      </c>
      <c r="I33" s="145">
        <v>7611.8</v>
      </c>
      <c r="J33" s="144">
        <f t="shared" si="4"/>
        <v>380.01993999999831</v>
      </c>
      <c r="K33" s="144">
        <v>58429.995330000034</v>
      </c>
      <c r="L33" s="144">
        <v>2937189.1</v>
      </c>
      <c r="M33" s="144">
        <v>979320.9</v>
      </c>
      <c r="N33" s="144">
        <v>698463.7</v>
      </c>
      <c r="O33" s="144">
        <v>1157693.5</v>
      </c>
      <c r="P33" s="144">
        <v>109184.8</v>
      </c>
      <c r="Q33" s="146">
        <f t="shared" si="8"/>
        <v>-7473.7999999997701</v>
      </c>
      <c r="R33" s="151">
        <f t="shared" si="5"/>
        <v>2800197.2933999998</v>
      </c>
      <c r="S33" s="148">
        <v>191436.53057000003</v>
      </c>
      <c r="T33" s="145">
        <v>17002.400000000001</v>
      </c>
      <c r="U33" s="145">
        <v>126489.3</v>
      </c>
      <c r="V33" s="145">
        <v>7914.8</v>
      </c>
      <c r="W33" s="145">
        <v>31964.6</v>
      </c>
      <c r="X33" s="145">
        <v>7703</v>
      </c>
      <c r="Y33" s="144">
        <f t="shared" si="6"/>
        <v>362.43057000002591</v>
      </c>
      <c r="Z33" s="144">
        <v>14511.262829999963</v>
      </c>
      <c r="AA33" s="149">
        <v>2594249.5</v>
      </c>
      <c r="AB33" s="145">
        <v>979320.9</v>
      </c>
      <c r="AC33" s="144">
        <v>372219.2</v>
      </c>
      <c r="AD33" s="144">
        <v>1142903.5</v>
      </c>
      <c r="AE33" s="144">
        <v>107284.9</v>
      </c>
      <c r="AF33" s="146">
        <f t="shared" si="7"/>
        <v>-7478.9999999998545</v>
      </c>
    </row>
    <row r="34" spans="1:32" ht="15" x14ac:dyDescent="0.25">
      <c r="A34" s="5" t="s">
        <v>1</v>
      </c>
      <c r="B34" s="142">
        <v>111250.6</v>
      </c>
      <c r="C34" s="143">
        <f t="shared" si="3"/>
        <v>1392565.19995</v>
      </c>
      <c r="D34" s="144">
        <v>103692.22816</v>
      </c>
      <c r="E34" s="144">
        <v>365.9</v>
      </c>
      <c r="F34" s="145">
        <v>65118.9</v>
      </c>
      <c r="G34" s="145">
        <v>5137.3999999999996</v>
      </c>
      <c r="H34" s="145">
        <v>22313</v>
      </c>
      <c r="I34" s="145">
        <v>7764.6</v>
      </c>
      <c r="J34" s="144">
        <f t="shared" si="4"/>
        <v>2992.4281599999958</v>
      </c>
      <c r="K34" s="144">
        <v>18597.371790000005</v>
      </c>
      <c r="L34" s="144">
        <v>1270275.6000000001</v>
      </c>
      <c r="M34" s="144">
        <v>505504.3</v>
      </c>
      <c r="N34" s="144">
        <v>107776.1</v>
      </c>
      <c r="O34" s="144">
        <v>533711.5</v>
      </c>
      <c r="P34" s="144">
        <v>123575.4</v>
      </c>
      <c r="Q34" s="146">
        <f t="shared" si="8"/>
        <v>-291.69999999992433</v>
      </c>
      <c r="R34" s="151">
        <f t="shared" si="5"/>
        <v>1342828.79608</v>
      </c>
      <c r="S34" s="148">
        <v>106717.13440999998</v>
      </c>
      <c r="T34" s="145">
        <v>366.5</v>
      </c>
      <c r="U34" s="145">
        <v>66586.7</v>
      </c>
      <c r="V34" s="145">
        <v>5928.2</v>
      </c>
      <c r="W34" s="145">
        <v>22867.8</v>
      </c>
      <c r="X34" s="145">
        <v>7887.3</v>
      </c>
      <c r="Y34" s="144">
        <f t="shared" si="6"/>
        <v>3080.6344099999842</v>
      </c>
      <c r="Z34" s="144">
        <v>18410.161670000016</v>
      </c>
      <c r="AA34" s="149">
        <v>1217701.5</v>
      </c>
      <c r="AB34" s="145">
        <v>505504.3</v>
      </c>
      <c r="AC34" s="144">
        <v>98960.2</v>
      </c>
      <c r="AD34" s="144">
        <v>519509.9</v>
      </c>
      <c r="AE34" s="144">
        <v>94378.3</v>
      </c>
      <c r="AF34" s="146">
        <f t="shared" si="7"/>
        <v>-651.20000000002619</v>
      </c>
    </row>
    <row r="35" spans="1:32" ht="15" x14ac:dyDescent="0.25">
      <c r="A35" s="5" t="s">
        <v>2</v>
      </c>
      <c r="B35" s="142">
        <v>68682.399999999994</v>
      </c>
      <c r="C35" s="143">
        <f t="shared" si="3"/>
        <v>990917.69666000002</v>
      </c>
      <c r="D35" s="144">
        <v>62031.580470000001</v>
      </c>
      <c r="E35" s="144">
        <v>3.9</v>
      </c>
      <c r="F35" s="145">
        <v>41262.6</v>
      </c>
      <c r="G35" s="145">
        <v>4626</v>
      </c>
      <c r="H35" s="145">
        <v>10544.9</v>
      </c>
      <c r="I35" s="145">
        <v>4183.1000000000004</v>
      </c>
      <c r="J35" s="144">
        <f t="shared" si="4"/>
        <v>1411.0804700000008</v>
      </c>
      <c r="K35" s="144">
        <v>10096.616190000001</v>
      </c>
      <c r="L35" s="144">
        <v>918789.5</v>
      </c>
      <c r="M35" s="144">
        <v>398150.1</v>
      </c>
      <c r="N35" s="144">
        <v>155956.4</v>
      </c>
      <c r="O35" s="144">
        <v>323773.2</v>
      </c>
      <c r="P35" s="144">
        <v>53855.4</v>
      </c>
      <c r="Q35" s="146">
        <f t="shared" si="8"/>
        <v>-12945.600000000013</v>
      </c>
      <c r="R35" s="151">
        <f t="shared" si="5"/>
        <v>961255.04903000011</v>
      </c>
      <c r="S35" s="148">
        <v>61915.280269999996</v>
      </c>
      <c r="T35" s="145">
        <v>3.1</v>
      </c>
      <c r="U35" s="145">
        <v>42420.2</v>
      </c>
      <c r="V35" s="145">
        <v>5209.1000000000004</v>
      </c>
      <c r="W35" s="145">
        <v>11481.4</v>
      </c>
      <c r="X35" s="145">
        <v>1389.2</v>
      </c>
      <c r="Y35" s="144">
        <f t="shared" si="6"/>
        <v>1412.2802700000029</v>
      </c>
      <c r="Z35" s="144">
        <v>10107.968760000011</v>
      </c>
      <c r="AA35" s="149">
        <v>889231.8</v>
      </c>
      <c r="AB35" s="145">
        <v>398150.1</v>
      </c>
      <c r="AC35" s="144">
        <v>129562.8</v>
      </c>
      <c r="AD35" s="144">
        <v>321421.8</v>
      </c>
      <c r="AE35" s="144">
        <v>53044.5</v>
      </c>
      <c r="AF35" s="146">
        <f t="shared" si="7"/>
        <v>-12947.399999999907</v>
      </c>
    </row>
    <row r="36" spans="1:32" ht="15" hidden="1" x14ac:dyDescent="0.25">
      <c r="A36" s="5" t="s">
        <v>215</v>
      </c>
      <c r="B36" s="142">
        <v>195821.9</v>
      </c>
      <c r="C36" s="143">
        <f t="shared" si="3"/>
        <v>2662512.0545199998</v>
      </c>
      <c r="D36" s="144">
        <v>176572.34462000002</v>
      </c>
      <c r="E36" s="144">
        <v>1100</v>
      </c>
      <c r="F36" s="145">
        <v>132633.29999999999</v>
      </c>
      <c r="G36" s="145">
        <v>5512.2</v>
      </c>
      <c r="H36" s="145">
        <v>25138.1</v>
      </c>
      <c r="I36" s="145">
        <v>8329.7000000000007</v>
      </c>
      <c r="J36" s="144">
        <f t="shared" si="4"/>
        <v>3859.0446200000006</v>
      </c>
      <c r="K36" s="144">
        <v>50248.809899999993</v>
      </c>
      <c r="L36" s="144">
        <v>2435690.9</v>
      </c>
      <c r="M36" s="144">
        <v>447051.2</v>
      </c>
      <c r="N36" s="144">
        <v>1359566</v>
      </c>
      <c r="O36" s="144">
        <v>481945.59999999998</v>
      </c>
      <c r="P36" s="144">
        <v>145752.79999999999</v>
      </c>
      <c r="Q36" s="146">
        <f t="shared" si="8"/>
        <v>1375.2999999999884</v>
      </c>
      <c r="R36" s="151">
        <f t="shared" si="5"/>
        <v>2587058.5604599998</v>
      </c>
      <c r="S36" s="148">
        <v>180286.16117000001</v>
      </c>
      <c r="T36" s="145">
        <v>1567.9</v>
      </c>
      <c r="U36" s="145">
        <v>136307.6</v>
      </c>
      <c r="V36" s="145">
        <v>5991.1</v>
      </c>
      <c r="W36" s="145">
        <v>23479.8</v>
      </c>
      <c r="X36" s="145">
        <v>8874.6</v>
      </c>
      <c r="Y36" s="144">
        <f t="shared" si="6"/>
        <v>4065.1611700000067</v>
      </c>
      <c r="Z36" s="144">
        <v>49123.999290000007</v>
      </c>
      <c r="AA36" s="149">
        <v>2357648.4</v>
      </c>
      <c r="AB36" s="145">
        <v>447051.2</v>
      </c>
      <c r="AC36" s="144">
        <v>1289141</v>
      </c>
      <c r="AD36" s="144">
        <v>474803.1</v>
      </c>
      <c r="AE36" s="144">
        <v>145597.5</v>
      </c>
      <c r="AF36" s="146">
        <f t="shared" si="7"/>
        <v>1055.5999999999767</v>
      </c>
    </row>
    <row r="37" spans="1:32" ht="14.45" hidden="1" customHeight="1" x14ac:dyDescent="0.25">
      <c r="A37" s="5" t="s">
        <v>216</v>
      </c>
      <c r="B37" s="142">
        <v>129125.9</v>
      </c>
      <c r="C37" s="143">
        <f t="shared" si="3"/>
        <v>1211288.54476</v>
      </c>
      <c r="D37" s="144">
        <v>125140.98364000001</v>
      </c>
      <c r="E37" s="144">
        <v>16085.3</v>
      </c>
      <c r="F37" s="145">
        <v>70534.399999999994</v>
      </c>
      <c r="G37" s="145">
        <v>4765.1000000000004</v>
      </c>
      <c r="H37" s="145">
        <v>26596.2</v>
      </c>
      <c r="I37" s="145">
        <v>5229.8</v>
      </c>
      <c r="J37" s="144">
        <f t="shared" si="4"/>
        <v>1930.1836400000029</v>
      </c>
      <c r="K37" s="144">
        <v>27813.461119999978</v>
      </c>
      <c r="L37" s="144">
        <v>1058334.1000000001</v>
      </c>
      <c r="M37" s="144">
        <v>430449.3</v>
      </c>
      <c r="N37" s="144">
        <v>99856.2</v>
      </c>
      <c r="O37" s="144">
        <v>474112.9</v>
      </c>
      <c r="P37" s="144">
        <v>57783.7</v>
      </c>
      <c r="Q37" s="146">
        <f t="shared" si="8"/>
        <v>-3867.9999999999272</v>
      </c>
      <c r="R37" s="151">
        <f t="shared" si="5"/>
        <v>1216383.01397</v>
      </c>
      <c r="S37" s="148">
        <v>130105.82696999999</v>
      </c>
      <c r="T37" s="145">
        <v>16108.3</v>
      </c>
      <c r="U37" s="145">
        <v>73782.7</v>
      </c>
      <c r="V37" s="145">
        <v>5438.3</v>
      </c>
      <c r="W37" s="145">
        <v>27568.6</v>
      </c>
      <c r="X37" s="145">
        <v>5139.8999999999996</v>
      </c>
      <c r="Y37" s="144">
        <f t="shared" si="6"/>
        <v>2068.0269700000063</v>
      </c>
      <c r="Z37" s="144">
        <v>31754.387000000017</v>
      </c>
      <c r="AA37" s="149">
        <v>1054522.8</v>
      </c>
      <c r="AB37" s="145">
        <v>430449.3</v>
      </c>
      <c r="AC37" s="144">
        <v>97843.6</v>
      </c>
      <c r="AD37" s="144">
        <v>473163.7</v>
      </c>
      <c r="AE37" s="144">
        <v>56936.7</v>
      </c>
      <c r="AF37" s="146">
        <f t="shared" si="7"/>
        <v>-3870.4999999999854</v>
      </c>
    </row>
    <row r="38" spans="1:32" ht="15" hidden="1" x14ac:dyDescent="0.25">
      <c r="A38" s="5" t="s">
        <v>217</v>
      </c>
      <c r="B38" s="142">
        <v>64410.5</v>
      </c>
      <c r="C38" s="143">
        <f t="shared" si="3"/>
        <v>887746.87398000003</v>
      </c>
      <c r="D38" s="144">
        <v>55203.621299999999</v>
      </c>
      <c r="E38" s="144">
        <v>222.2</v>
      </c>
      <c r="F38" s="145">
        <v>36533</v>
      </c>
      <c r="G38" s="145">
        <v>3632.9</v>
      </c>
      <c r="H38" s="145">
        <v>9543.7000000000007</v>
      </c>
      <c r="I38" s="145">
        <v>3468.6</v>
      </c>
      <c r="J38" s="144">
        <f t="shared" si="4"/>
        <v>1803.2212999999974</v>
      </c>
      <c r="K38" s="144">
        <v>13045.752680000005</v>
      </c>
      <c r="L38" s="144">
        <v>819497.5</v>
      </c>
      <c r="M38" s="144">
        <v>400368.9</v>
      </c>
      <c r="N38" s="144">
        <v>75602</v>
      </c>
      <c r="O38" s="144">
        <v>272293.5</v>
      </c>
      <c r="P38" s="144">
        <v>68591.5</v>
      </c>
      <c r="Q38" s="146">
        <f t="shared" si="8"/>
        <v>2641.5999999999767</v>
      </c>
      <c r="R38" s="151">
        <f t="shared" si="5"/>
        <v>886005.75812999997</v>
      </c>
      <c r="S38" s="148">
        <v>55599.40438</v>
      </c>
      <c r="T38" s="145">
        <v>222.2</v>
      </c>
      <c r="U38" s="145">
        <v>36740.800000000003</v>
      </c>
      <c r="V38" s="145">
        <v>3734.9</v>
      </c>
      <c r="W38" s="145">
        <v>9593.2000000000007</v>
      </c>
      <c r="X38" s="145">
        <v>3472</v>
      </c>
      <c r="Y38" s="144">
        <f t="shared" si="6"/>
        <v>1836.3043799999941</v>
      </c>
      <c r="Z38" s="144">
        <v>13273.953749999993</v>
      </c>
      <c r="AA38" s="149">
        <v>817132.4</v>
      </c>
      <c r="AB38" s="145">
        <v>400368.9</v>
      </c>
      <c r="AC38" s="144">
        <v>74443.8</v>
      </c>
      <c r="AD38" s="144">
        <v>271753</v>
      </c>
      <c r="AE38" s="144">
        <v>67925.100000000006</v>
      </c>
      <c r="AF38" s="146">
        <f t="shared" si="7"/>
        <v>2641.6000000000058</v>
      </c>
    </row>
    <row r="39" spans="1:32" ht="15" hidden="1" x14ac:dyDescent="0.25">
      <c r="A39" s="5" t="s">
        <v>218</v>
      </c>
      <c r="B39" s="142">
        <v>173389.2</v>
      </c>
      <c r="C39" s="143">
        <f t="shared" si="3"/>
        <v>1488019.8758400001</v>
      </c>
      <c r="D39" s="144">
        <v>155956.50054999997</v>
      </c>
      <c r="E39" s="144">
        <v>2080</v>
      </c>
      <c r="F39" s="145">
        <v>95145.8</v>
      </c>
      <c r="G39" s="145">
        <v>6115.5</v>
      </c>
      <c r="H39" s="145">
        <v>39276.699999999997</v>
      </c>
      <c r="I39" s="145">
        <v>13231.5</v>
      </c>
      <c r="J39" s="144">
        <f t="shared" si="4"/>
        <v>107.00054999996792</v>
      </c>
      <c r="K39" s="144">
        <v>25849.275290000049</v>
      </c>
      <c r="L39" s="144">
        <v>1306214.1000000001</v>
      </c>
      <c r="M39" s="144">
        <v>443305</v>
      </c>
      <c r="N39" s="144">
        <v>104759</v>
      </c>
      <c r="O39" s="144">
        <v>680657.9</v>
      </c>
      <c r="P39" s="144">
        <v>78867.7</v>
      </c>
      <c r="Q39" s="146">
        <f t="shared" si="8"/>
        <v>-1375.4999999999272</v>
      </c>
      <c r="R39" s="151">
        <f t="shared" si="5"/>
        <v>1484926.41249</v>
      </c>
      <c r="S39" s="148">
        <v>159912.53192999997</v>
      </c>
      <c r="T39" s="145">
        <v>2044.2</v>
      </c>
      <c r="U39" s="145">
        <v>97510.3</v>
      </c>
      <c r="V39" s="145">
        <v>6991.2</v>
      </c>
      <c r="W39" s="145">
        <v>39320.5</v>
      </c>
      <c r="X39" s="145">
        <v>14105.8</v>
      </c>
      <c r="Y39" s="144">
        <f t="shared" si="6"/>
        <v>-59.46807000003173</v>
      </c>
      <c r="Z39" s="144">
        <v>27372.980560000055</v>
      </c>
      <c r="AA39" s="149">
        <v>1297640.8999999999</v>
      </c>
      <c r="AB39" s="145">
        <v>443305</v>
      </c>
      <c r="AC39" s="144">
        <v>98640.2</v>
      </c>
      <c r="AD39" s="144">
        <v>678525.8</v>
      </c>
      <c r="AE39" s="144">
        <v>78582.5</v>
      </c>
      <c r="AF39" s="146">
        <f t="shared" si="7"/>
        <v>-1412.6000000000931</v>
      </c>
    </row>
    <row r="40" spans="1:32" ht="15" x14ac:dyDescent="0.25">
      <c r="A40" s="5" t="s">
        <v>3</v>
      </c>
      <c r="B40" s="142">
        <v>88074.7</v>
      </c>
      <c r="C40" s="143">
        <f t="shared" si="3"/>
        <v>1112701.4157099999</v>
      </c>
      <c r="D40" s="144">
        <v>82311.682189999992</v>
      </c>
      <c r="E40" s="144">
        <v>1310</v>
      </c>
      <c r="F40" s="145">
        <v>51261.599999999999</v>
      </c>
      <c r="G40" s="145">
        <v>5951</v>
      </c>
      <c r="H40" s="145">
        <v>14838.7</v>
      </c>
      <c r="I40" s="145">
        <v>7043.8</v>
      </c>
      <c r="J40" s="144">
        <f t="shared" si="4"/>
        <v>1906.5821899999864</v>
      </c>
      <c r="K40" s="144">
        <v>9026.633520000003</v>
      </c>
      <c r="L40" s="144">
        <v>1021363.1</v>
      </c>
      <c r="M40" s="144">
        <v>464974</v>
      </c>
      <c r="N40" s="144">
        <v>110289.7</v>
      </c>
      <c r="O40" s="144">
        <v>395876.3</v>
      </c>
      <c r="P40" s="144">
        <v>50648</v>
      </c>
      <c r="Q40" s="146">
        <f t="shared" si="8"/>
        <v>-424.90000000002328</v>
      </c>
      <c r="R40" s="151">
        <f t="shared" si="5"/>
        <v>1114804.9920300001</v>
      </c>
      <c r="S40" s="148">
        <v>86775.800260000004</v>
      </c>
      <c r="T40" s="145">
        <v>1638.3</v>
      </c>
      <c r="U40" s="145">
        <v>54021.2</v>
      </c>
      <c r="V40" s="145">
        <v>6550.7</v>
      </c>
      <c r="W40" s="145">
        <v>16495.3</v>
      </c>
      <c r="X40" s="145">
        <v>6010.9</v>
      </c>
      <c r="Y40" s="144">
        <f t="shared" si="6"/>
        <v>2059.4002600000094</v>
      </c>
      <c r="Z40" s="144">
        <v>11012.791769999996</v>
      </c>
      <c r="AA40" s="149">
        <v>1017016.4</v>
      </c>
      <c r="AB40" s="145">
        <v>464974</v>
      </c>
      <c r="AC40" s="144">
        <v>109968.1</v>
      </c>
      <c r="AD40" s="144">
        <v>392484.5</v>
      </c>
      <c r="AE40" s="144">
        <v>50307.6</v>
      </c>
      <c r="AF40" s="146">
        <f t="shared" si="7"/>
        <v>-717.79999999995198</v>
      </c>
    </row>
    <row r="41" spans="1:32" ht="13.15" hidden="1" customHeight="1" x14ac:dyDescent="0.25">
      <c r="A41" s="5" t="s">
        <v>219</v>
      </c>
      <c r="B41" s="142">
        <v>564884.5</v>
      </c>
      <c r="C41" s="143">
        <f t="shared" si="3"/>
        <v>1889855.5388200001</v>
      </c>
      <c r="D41" s="144">
        <v>641520.26226999995</v>
      </c>
      <c r="E41" s="144">
        <v>311787</v>
      </c>
      <c r="F41" s="145">
        <v>253907</v>
      </c>
      <c r="G41" s="145">
        <v>3821.5</v>
      </c>
      <c r="H41" s="145">
        <v>53898</v>
      </c>
      <c r="I41" s="145">
        <v>13532.6</v>
      </c>
      <c r="J41" s="144">
        <f t="shared" si="4"/>
        <v>4574.1622699999716</v>
      </c>
      <c r="K41" s="144">
        <v>103860.97655000014</v>
      </c>
      <c r="L41" s="144">
        <v>1144474.3</v>
      </c>
      <c r="M41" s="144">
        <v>362236.1</v>
      </c>
      <c r="N41" s="144">
        <v>139924.20000000001</v>
      </c>
      <c r="O41" s="144">
        <v>550785.69999999995</v>
      </c>
      <c r="P41" s="144">
        <v>79430.399999999994</v>
      </c>
      <c r="Q41" s="146">
        <f t="shared" si="8"/>
        <v>12097.900000000052</v>
      </c>
      <c r="R41" s="151">
        <f t="shared" si="5"/>
        <v>1859832.1562799998</v>
      </c>
      <c r="S41" s="148">
        <v>647195.29646999994</v>
      </c>
      <c r="T41" s="145">
        <v>310962.09999999998</v>
      </c>
      <c r="U41" s="145">
        <v>257275.7</v>
      </c>
      <c r="V41" s="145">
        <v>4002.3</v>
      </c>
      <c r="W41" s="145">
        <v>55913.8</v>
      </c>
      <c r="X41" s="145">
        <v>14217.2</v>
      </c>
      <c r="Y41" s="144">
        <f t="shared" si="6"/>
        <v>4824.1964699998498</v>
      </c>
      <c r="Z41" s="144">
        <v>100360.45981000003</v>
      </c>
      <c r="AA41" s="149">
        <v>1112276.3999999999</v>
      </c>
      <c r="AB41" s="145">
        <v>362236.1</v>
      </c>
      <c r="AC41" s="144">
        <v>119383.4</v>
      </c>
      <c r="AD41" s="144">
        <v>542061.80000000005</v>
      </c>
      <c r="AE41" s="144">
        <v>76497.3</v>
      </c>
      <c r="AF41" s="146">
        <f t="shared" si="7"/>
        <v>12097.799999999857</v>
      </c>
    </row>
    <row r="42" spans="1:32" ht="15" hidden="1" x14ac:dyDescent="0.25">
      <c r="A42" s="5" t="s">
        <v>220</v>
      </c>
      <c r="B42" s="142">
        <v>106535.3</v>
      </c>
      <c r="C42" s="143">
        <f t="shared" si="3"/>
        <v>969684.07085000002</v>
      </c>
      <c r="D42" s="144">
        <v>99150.854030000002</v>
      </c>
      <c r="E42" s="144">
        <v>520</v>
      </c>
      <c r="F42" s="145">
        <v>64819.4</v>
      </c>
      <c r="G42" s="145">
        <v>4079.2</v>
      </c>
      <c r="H42" s="145">
        <v>19669.8</v>
      </c>
      <c r="I42" s="145">
        <v>6758.7</v>
      </c>
      <c r="J42" s="144">
        <f t="shared" si="4"/>
        <v>3303.7540299999964</v>
      </c>
      <c r="K42" s="144">
        <v>14184.216819999987</v>
      </c>
      <c r="L42" s="144">
        <v>856349</v>
      </c>
      <c r="M42" s="144">
        <v>333601.09999999998</v>
      </c>
      <c r="N42" s="144">
        <v>166673.4</v>
      </c>
      <c r="O42" s="144">
        <v>309163.2</v>
      </c>
      <c r="P42" s="144">
        <v>47893.2</v>
      </c>
      <c r="Q42" s="146">
        <f t="shared" si="8"/>
        <v>-981.90000000000873</v>
      </c>
      <c r="R42" s="151">
        <f t="shared" si="5"/>
        <v>910309.63040999998</v>
      </c>
      <c r="S42" s="148">
        <v>98838.927529999986</v>
      </c>
      <c r="T42" s="145">
        <v>517.1</v>
      </c>
      <c r="U42" s="145">
        <v>64691.199999999997</v>
      </c>
      <c r="V42" s="145">
        <v>3896.7</v>
      </c>
      <c r="W42" s="145">
        <v>20188.400000000001</v>
      </c>
      <c r="X42" s="145">
        <v>6240.7</v>
      </c>
      <c r="Y42" s="144">
        <f t="shared" si="6"/>
        <v>3304.827529999995</v>
      </c>
      <c r="Z42" s="144">
        <v>14145.602880000006</v>
      </c>
      <c r="AA42" s="149">
        <v>797325.1</v>
      </c>
      <c r="AB42" s="145">
        <v>333601.09999999998</v>
      </c>
      <c r="AC42" s="144">
        <v>112011.9</v>
      </c>
      <c r="AD42" s="144">
        <v>306500.3</v>
      </c>
      <c r="AE42" s="144">
        <v>46203.7</v>
      </c>
      <c r="AF42" s="146">
        <f t="shared" si="7"/>
        <v>-991.90000000000873</v>
      </c>
    </row>
    <row r="43" spans="1:32" ht="15" x14ac:dyDescent="0.25">
      <c r="A43" s="5" t="s">
        <v>4</v>
      </c>
      <c r="B43" s="142">
        <v>98486.2</v>
      </c>
      <c r="C43" s="143">
        <f t="shared" si="3"/>
        <v>1078265.5711699999</v>
      </c>
      <c r="D43" s="144">
        <v>89948.766269999993</v>
      </c>
      <c r="E43" s="144">
        <v>143.5</v>
      </c>
      <c r="F43" s="145">
        <v>63801.1</v>
      </c>
      <c r="G43" s="145">
        <v>3951.3</v>
      </c>
      <c r="H43" s="145">
        <v>12489.3</v>
      </c>
      <c r="I43" s="145">
        <v>7188.3</v>
      </c>
      <c r="J43" s="144">
        <f t="shared" si="4"/>
        <v>2375.2662699999928</v>
      </c>
      <c r="K43" s="144">
        <v>11926.604900000006</v>
      </c>
      <c r="L43" s="144">
        <v>976390.2</v>
      </c>
      <c r="M43" s="144">
        <v>398332.2</v>
      </c>
      <c r="N43" s="144">
        <v>125344</v>
      </c>
      <c r="O43" s="144">
        <v>363474.7</v>
      </c>
      <c r="P43" s="144">
        <v>89720.6</v>
      </c>
      <c r="Q43" s="146">
        <f t="shared" si="8"/>
        <v>-481.30000000001746</v>
      </c>
      <c r="R43" s="151">
        <f t="shared" si="5"/>
        <v>1075085.74398</v>
      </c>
      <c r="S43" s="148">
        <v>92312.684400000013</v>
      </c>
      <c r="T43" s="145">
        <v>146.5</v>
      </c>
      <c r="U43" s="145">
        <v>63015.1</v>
      </c>
      <c r="V43" s="145">
        <v>4164.1000000000004</v>
      </c>
      <c r="W43" s="145">
        <v>15189.7</v>
      </c>
      <c r="X43" s="145">
        <v>7397.1</v>
      </c>
      <c r="Y43" s="144">
        <f t="shared" si="6"/>
        <v>2400.1844000000128</v>
      </c>
      <c r="Z43" s="144">
        <v>12202.359579999989</v>
      </c>
      <c r="AA43" s="149">
        <v>970570.7</v>
      </c>
      <c r="AB43" s="145">
        <v>398332.2</v>
      </c>
      <c r="AC43" s="144">
        <v>123202.6</v>
      </c>
      <c r="AD43" s="144">
        <v>360516.5</v>
      </c>
      <c r="AE43" s="144">
        <v>89000.7</v>
      </c>
      <c r="AF43" s="146">
        <f t="shared" si="7"/>
        <v>-481.29999999997381</v>
      </c>
    </row>
    <row r="44" spans="1:32" ht="15" x14ac:dyDescent="0.25">
      <c r="A44" s="5" t="s">
        <v>5</v>
      </c>
      <c r="B44" s="142">
        <v>356900</v>
      </c>
      <c r="C44" s="143">
        <f t="shared" si="3"/>
        <v>2415278.5424200003</v>
      </c>
      <c r="D44" s="144">
        <v>317378.23557000002</v>
      </c>
      <c r="E44" s="144">
        <v>1200</v>
      </c>
      <c r="F44" s="145">
        <v>188604.6</v>
      </c>
      <c r="G44" s="145">
        <v>16399.400000000001</v>
      </c>
      <c r="H44" s="145">
        <v>82162</v>
      </c>
      <c r="I44" s="145">
        <v>22111.3</v>
      </c>
      <c r="J44" s="144">
        <f t="shared" si="4"/>
        <v>6900.9355700000306</v>
      </c>
      <c r="K44" s="144">
        <v>31288.206850000017</v>
      </c>
      <c r="L44" s="144">
        <v>2066612.1</v>
      </c>
      <c r="M44" s="144">
        <v>787903</v>
      </c>
      <c r="N44" s="144">
        <v>157076.6</v>
      </c>
      <c r="O44" s="144">
        <v>1009799.5</v>
      </c>
      <c r="P44" s="144">
        <v>112951.4</v>
      </c>
      <c r="Q44" s="146">
        <f t="shared" si="8"/>
        <v>-1118.3999999999942</v>
      </c>
      <c r="R44" s="151">
        <f t="shared" si="5"/>
        <v>2418555.96612</v>
      </c>
      <c r="S44" s="148">
        <v>324016.02467000001</v>
      </c>
      <c r="T44" s="145">
        <v>1245.3</v>
      </c>
      <c r="U44" s="145">
        <v>190774.7</v>
      </c>
      <c r="V44" s="145">
        <v>18924</v>
      </c>
      <c r="W44" s="145">
        <v>84354.7</v>
      </c>
      <c r="X44" s="145">
        <v>21591.8</v>
      </c>
      <c r="Y44" s="144">
        <f t="shared" si="6"/>
        <v>7125.5246700000134</v>
      </c>
      <c r="Z44" s="144">
        <v>32722.541450000019</v>
      </c>
      <c r="AA44" s="149">
        <v>2061817.4</v>
      </c>
      <c r="AB44" s="145">
        <v>787903</v>
      </c>
      <c r="AC44" s="144">
        <v>156389</v>
      </c>
      <c r="AD44" s="144">
        <v>1007792.7</v>
      </c>
      <c r="AE44" s="144">
        <v>110851</v>
      </c>
      <c r="AF44" s="146">
        <f t="shared" si="7"/>
        <v>-1118.3000000000466</v>
      </c>
    </row>
    <row r="45" spans="1:32" ht="15" hidden="1" x14ac:dyDescent="0.25">
      <c r="A45" s="5" t="s">
        <v>221</v>
      </c>
      <c r="B45" s="142">
        <v>111332.5</v>
      </c>
      <c r="C45" s="143">
        <f t="shared" si="3"/>
        <v>1017321.42459</v>
      </c>
      <c r="D45" s="144">
        <v>101116.44781</v>
      </c>
      <c r="E45" s="144">
        <v>216.2</v>
      </c>
      <c r="F45" s="145">
        <v>52360.5</v>
      </c>
      <c r="G45" s="145">
        <v>8750.9</v>
      </c>
      <c r="H45" s="145">
        <v>25969.5</v>
      </c>
      <c r="I45" s="145">
        <v>10192.799999999999</v>
      </c>
      <c r="J45" s="144">
        <f t="shared" si="4"/>
        <v>3626.5478099999891</v>
      </c>
      <c r="K45" s="144">
        <v>21102.476780000012</v>
      </c>
      <c r="L45" s="144">
        <v>895102.5</v>
      </c>
      <c r="M45" s="144">
        <v>359086.7</v>
      </c>
      <c r="N45" s="144">
        <v>129702.9</v>
      </c>
      <c r="O45" s="144">
        <v>350159.3</v>
      </c>
      <c r="P45" s="144">
        <v>56718.9</v>
      </c>
      <c r="Q45" s="146">
        <f t="shared" si="8"/>
        <v>-565.29999999996653</v>
      </c>
      <c r="R45" s="151">
        <f t="shared" si="5"/>
        <v>1001524.72169</v>
      </c>
      <c r="S45" s="148">
        <v>100831.41774999999</v>
      </c>
      <c r="T45" s="145">
        <v>390.7</v>
      </c>
      <c r="U45" s="145">
        <v>52206.9</v>
      </c>
      <c r="V45" s="145">
        <v>9537.2999999999993</v>
      </c>
      <c r="W45" s="145">
        <v>25639</v>
      </c>
      <c r="X45" s="145">
        <v>9379.6</v>
      </c>
      <c r="Y45" s="144">
        <f t="shared" si="6"/>
        <v>3677.9177499999932</v>
      </c>
      <c r="Z45" s="144">
        <v>20439.403940000004</v>
      </c>
      <c r="AA45" s="149">
        <v>880253.9</v>
      </c>
      <c r="AB45" s="145">
        <v>359086.7</v>
      </c>
      <c r="AC45" s="144">
        <v>116889.60000000001</v>
      </c>
      <c r="AD45" s="144">
        <v>348750.6</v>
      </c>
      <c r="AE45" s="144">
        <v>56092.3</v>
      </c>
      <c r="AF45" s="146">
        <f t="shared" si="7"/>
        <v>-565.30000000000291</v>
      </c>
    </row>
    <row r="46" spans="1:32" ht="15" x14ac:dyDescent="0.25">
      <c r="A46" s="5" t="s">
        <v>6</v>
      </c>
      <c r="B46" s="142">
        <v>191899.3</v>
      </c>
      <c r="C46" s="143">
        <f t="shared" si="3"/>
        <v>1560977.49798</v>
      </c>
      <c r="D46" s="144">
        <v>153886.48110000003</v>
      </c>
      <c r="E46" s="144">
        <v>1146</v>
      </c>
      <c r="F46" s="145">
        <v>91394.3</v>
      </c>
      <c r="G46" s="145">
        <v>6017.7</v>
      </c>
      <c r="H46" s="145">
        <v>31755.4</v>
      </c>
      <c r="I46" s="145">
        <v>23467.7</v>
      </c>
      <c r="J46" s="144">
        <f t="shared" si="4"/>
        <v>105.3811000000278</v>
      </c>
      <c r="K46" s="144">
        <v>58916.716879999964</v>
      </c>
      <c r="L46" s="144">
        <v>1348174.3</v>
      </c>
      <c r="M46" s="144">
        <v>512738.6</v>
      </c>
      <c r="N46" s="144">
        <v>128850.9</v>
      </c>
      <c r="O46" s="144">
        <v>650084.9</v>
      </c>
      <c r="P46" s="144">
        <v>72099.5</v>
      </c>
      <c r="Q46" s="146">
        <f t="shared" si="8"/>
        <v>-15599.599999999977</v>
      </c>
      <c r="R46" s="151">
        <f t="shared" si="5"/>
        <v>1560504.7319099999</v>
      </c>
      <c r="S46" s="148">
        <v>160786.89054000002</v>
      </c>
      <c r="T46" s="145">
        <v>1443.1</v>
      </c>
      <c r="U46" s="145">
        <v>94263.6</v>
      </c>
      <c r="V46" s="145">
        <v>6326</v>
      </c>
      <c r="W46" s="145">
        <v>34368.9</v>
      </c>
      <c r="X46" s="145">
        <v>24287.4</v>
      </c>
      <c r="Y46" s="144">
        <f t="shared" si="6"/>
        <v>97.890540000022156</v>
      </c>
      <c r="Z46" s="144">
        <v>59363.441369999986</v>
      </c>
      <c r="AA46" s="149">
        <v>1340354.3999999999</v>
      </c>
      <c r="AB46" s="145">
        <v>512738.6</v>
      </c>
      <c r="AC46" s="144">
        <v>124771.9</v>
      </c>
      <c r="AD46" s="144">
        <v>646811</v>
      </c>
      <c r="AE46" s="144">
        <v>71688</v>
      </c>
      <c r="AF46" s="146">
        <f t="shared" si="7"/>
        <v>-15655.100000000093</v>
      </c>
    </row>
    <row r="47" spans="1:32" ht="15" hidden="1" x14ac:dyDescent="0.25">
      <c r="A47" s="5" t="s">
        <v>222</v>
      </c>
      <c r="B47" s="142">
        <v>598268.6</v>
      </c>
      <c r="C47" s="143">
        <f t="shared" si="3"/>
        <v>1707973.10133</v>
      </c>
      <c r="D47" s="144">
        <v>477014.74427000002</v>
      </c>
      <c r="E47" s="144">
        <v>193153.8</v>
      </c>
      <c r="F47" s="145">
        <v>234704.3</v>
      </c>
      <c r="G47" s="145">
        <v>5441.4</v>
      </c>
      <c r="H47" s="145">
        <v>34209</v>
      </c>
      <c r="I47" s="145">
        <v>7085.7</v>
      </c>
      <c r="J47" s="144">
        <f t="shared" si="4"/>
        <v>2420.5442700000131</v>
      </c>
      <c r="K47" s="144">
        <v>59317.957059999928</v>
      </c>
      <c r="L47" s="144">
        <v>1171640.3999999999</v>
      </c>
      <c r="M47" s="144">
        <v>148761.79999999999</v>
      </c>
      <c r="N47" s="144">
        <v>568428.30000000005</v>
      </c>
      <c r="O47" s="144">
        <v>406010.9</v>
      </c>
      <c r="P47" s="144">
        <v>52371.199999999997</v>
      </c>
      <c r="Q47" s="146">
        <f t="shared" si="8"/>
        <v>-3931.8000000002066</v>
      </c>
      <c r="R47" s="151">
        <f t="shared" si="5"/>
        <v>1325411.5604699999</v>
      </c>
      <c r="S47" s="148">
        <v>454545.02554</v>
      </c>
      <c r="T47" s="145">
        <v>183113</v>
      </c>
      <c r="U47" s="145">
        <v>225692</v>
      </c>
      <c r="V47" s="145">
        <v>6231.6</v>
      </c>
      <c r="W47" s="145">
        <v>29939.3</v>
      </c>
      <c r="X47" s="145">
        <v>6981.5</v>
      </c>
      <c r="Y47" s="144">
        <f t="shared" si="6"/>
        <v>2587.6255400000373</v>
      </c>
      <c r="Z47" s="144">
        <v>53092.034930000023</v>
      </c>
      <c r="AA47" s="149">
        <v>817774.5</v>
      </c>
      <c r="AB47" s="145">
        <v>148761.79999999999</v>
      </c>
      <c r="AC47" s="144">
        <v>217886</v>
      </c>
      <c r="AD47" s="144">
        <v>404789.4</v>
      </c>
      <c r="AE47" s="144">
        <v>50269.2</v>
      </c>
      <c r="AF47" s="146">
        <f t="shared" si="7"/>
        <v>-3931.9000000000669</v>
      </c>
    </row>
    <row r="48" spans="1:32" ht="15" hidden="1" x14ac:dyDescent="0.25">
      <c r="A48" s="5" t="s">
        <v>223</v>
      </c>
      <c r="B48" s="142">
        <v>159500.29999999999</v>
      </c>
      <c r="C48" s="143">
        <f t="shared" si="3"/>
        <v>1545382.0928799999</v>
      </c>
      <c r="D48" s="144">
        <v>128469.78222999998</v>
      </c>
      <c r="E48" s="144">
        <v>9850</v>
      </c>
      <c r="F48" s="145">
        <v>86262.8</v>
      </c>
      <c r="G48" s="145">
        <v>5928.7</v>
      </c>
      <c r="H48" s="145">
        <v>11114.3</v>
      </c>
      <c r="I48" s="145">
        <v>15304.9</v>
      </c>
      <c r="J48" s="144">
        <f t="shared" si="4"/>
        <v>9.0822299999854295</v>
      </c>
      <c r="K48" s="144">
        <v>28244.310649999999</v>
      </c>
      <c r="L48" s="144">
        <v>1388668</v>
      </c>
      <c r="M48" s="144">
        <v>560120.69999999995</v>
      </c>
      <c r="N48" s="144">
        <v>266540.79999999999</v>
      </c>
      <c r="O48" s="144">
        <v>498737.8</v>
      </c>
      <c r="P48" s="144">
        <v>62654.9</v>
      </c>
      <c r="Q48" s="146">
        <f t="shared" si="8"/>
        <v>613.80000000001019</v>
      </c>
      <c r="R48" s="151">
        <f t="shared" si="5"/>
        <v>1553883.1330600001</v>
      </c>
      <c r="S48" s="148">
        <v>138827.41843999998</v>
      </c>
      <c r="T48" s="145">
        <v>10474.1</v>
      </c>
      <c r="U48" s="145">
        <v>95284.9</v>
      </c>
      <c r="V48" s="145">
        <v>5928.2</v>
      </c>
      <c r="W48" s="145">
        <v>11641.6</v>
      </c>
      <c r="X48" s="145">
        <v>15466.8</v>
      </c>
      <c r="Y48" s="144">
        <f t="shared" si="6"/>
        <v>31.818439999973634</v>
      </c>
      <c r="Z48" s="144">
        <v>29075.114620000037</v>
      </c>
      <c r="AA48" s="149">
        <v>1385980.6</v>
      </c>
      <c r="AB48" s="145">
        <v>560120.69999999995</v>
      </c>
      <c r="AC48" s="144">
        <v>265182.40000000002</v>
      </c>
      <c r="AD48" s="144">
        <v>498562.3</v>
      </c>
      <c r="AE48" s="144">
        <v>61501.3</v>
      </c>
      <c r="AF48" s="146">
        <f t="shared" si="7"/>
        <v>613.90000000012515</v>
      </c>
    </row>
    <row r="49" spans="1:32" ht="15" hidden="1" x14ac:dyDescent="0.25">
      <c r="A49" s="5" t="s">
        <v>224</v>
      </c>
      <c r="B49" s="142">
        <v>208216</v>
      </c>
      <c r="C49" s="143">
        <f t="shared" si="3"/>
        <v>1494235.8086299999</v>
      </c>
      <c r="D49" s="144">
        <v>178527.87624000001</v>
      </c>
      <c r="E49" s="144">
        <v>70</v>
      </c>
      <c r="F49" s="145">
        <v>126108.2</v>
      </c>
      <c r="G49" s="145">
        <v>9352.1</v>
      </c>
      <c r="H49" s="145">
        <v>33683.300000000003</v>
      </c>
      <c r="I49" s="145">
        <v>5208.2</v>
      </c>
      <c r="J49" s="144">
        <f t="shared" si="4"/>
        <v>4106.076240000024</v>
      </c>
      <c r="K49" s="144">
        <v>30278.032389999978</v>
      </c>
      <c r="L49" s="144">
        <v>1285429.8999999999</v>
      </c>
      <c r="M49" s="144">
        <v>491304.5</v>
      </c>
      <c r="N49" s="144">
        <v>152151.1</v>
      </c>
      <c r="O49" s="144">
        <v>569749.30000000005</v>
      </c>
      <c r="P49" s="144">
        <v>71939</v>
      </c>
      <c r="Q49" s="146">
        <f t="shared" si="8"/>
        <v>285.99999999988358</v>
      </c>
      <c r="R49" s="151">
        <f t="shared" si="5"/>
        <v>1490644.74068</v>
      </c>
      <c r="S49" s="148">
        <v>184627.68559000001</v>
      </c>
      <c r="T49" s="145">
        <v>193.2</v>
      </c>
      <c r="U49" s="145">
        <v>128712.2</v>
      </c>
      <c r="V49" s="145">
        <v>10656.4</v>
      </c>
      <c r="W49" s="145">
        <v>34783.699999999997</v>
      </c>
      <c r="X49" s="145">
        <v>5977.4</v>
      </c>
      <c r="Y49" s="144">
        <f t="shared" si="6"/>
        <v>4304.7855900000141</v>
      </c>
      <c r="Z49" s="144">
        <v>30341.755089999991</v>
      </c>
      <c r="AA49" s="149">
        <v>1275675.3</v>
      </c>
      <c r="AB49" s="145">
        <v>491304.5</v>
      </c>
      <c r="AC49" s="144">
        <v>147936.6</v>
      </c>
      <c r="AD49" s="144">
        <v>567076.30000000005</v>
      </c>
      <c r="AE49" s="144">
        <v>69127.8</v>
      </c>
      <c r="AF49" s="146">
        <f t="shared" si="7"/>
        <v>230.10000000002037</v>
      </c>
    </row>
    <row r="50" spans="1:32" ht="15" hidden="1" x14ac:dyDescent="0.25">
      <c r="A50" s="5" t="s">
        <v>225</v>
      </c>
      <c r="B50" s="142">
        <v>95235.199999999997</v>
      </c>
      <c r="C50" s="143">
        <f t="shared" si="3"/>
        <v>1145259.0516599999</v>
      </c>
      <c r="D50" s="144">
        <v>76993.062749999997</v>
      </c>
      <c r="E50" s="144">
        <v>700</v>
      </c>
      <c r="F50" s="145">
        <v>51871.7</v>
      </c>
      <c r="G50" s="145">
        <v>5033.3</v>
      </c>
      <c r="H50" s="145">
        <v>10303.200000000001</v>
      </c>
      <c r="I50" s="145">
        <v>6750.5</v>
      </c>
      <c r="J50" s="144">
        <f t="shared" si="4"/>
        <v>2334.3627500000002</v>
      </c>
      <c r="K50" s="144">
        <v>17292.088910000006</v>
      </c>
      <c r="L50" s="144">
        <v>1050973.8999999999</v>
      </c>
      <c r="M50" s="144">
        <v>446765.3</v>
      </c>
      <c r="N50" s="144">
        <v>185764.8</v>
      </c>
      <c r="O50" s="144">
        <v>358232.3</v>
      </c>
      <c r="P50" s="144">
        <v>61107.1</v>
      </c>
      <c r="Q50" s="146">
        <f t="shared" si="8"/>
        <v>-895.60000000011496</v>
      </c>
      <c r="R50" s="151">
        <f t="shared" si="5"/>
        <v>1121796.06987</v>
      </c>
      <c r="S50" s="148">
        <v>80812.631609999997</v>
      </c>
      <c r="T50" s="145">
        <v>769.4</v>
      </c>
      <c r="U50" s="145">
        <v>54014.8</v>
      </c>
      <c r="V50" s="145">
        <v>5537.2</v>
      </c>
      <c r="W50" s="145">
        <v>11213.1</v>
      </c>
      <c r="X50" s="145">
        <v>6847.9</v>
      </c>
      <c r="Y50" s="144">
        <f t="shared" si="6"/>
        <v>2430.2316100000025</v>
      </c>
      <c r="Z50" s="144">
        <v>18894.338260000004</v>
      </c>
      <c r="AA50" s="149">
        <v>1022089.1</v>
      </c>
      <c r="AB50" s="145">
        <v>446765.3</v>
      </c>
      <c r="AC50" s="144">
        <v>160204</v>
      </c>
      <c r="AD50" s="144">
        <v>357065.6</v>
      </c>
      <c r="AE50" s="144">
        <v>58950</v>
      </c>
      <c r="AF50" s="146">
        <f t="shared" si="7"/>
        <v>-895.79999999993015</v>
      </c>
    </row>
    <row r="51" spans="1:32" ht="15" hidden="1" x14ac:dyDescent="0.25">
      <c r="A51" s="5" t="s">
        <v>226</v>
      </c>
      <c r="B51" s="142">
        <v>96346.3</v>
      </c>
      <c r="C51" s="143">
        <f t="shared" si="3"/>
        <v>793037.13189000008</v>
      </c>
      <c r="D51" s="144">
        <v>104738.8554</v>
      </c>
      <c r="E51" s="144">
        <v>34926.6</v>
      </c>
      <c r="F51" s="145">
        <v>46708.5</v>
      </c>
      <c r="G51" s="145">
        <v>7022.6</v>
      </c>
      <c r="H51" s="145">
        <v>12213.4</v>
      </c>
      <c r="I51" s="145">
        <v>2350.5</v>
      </c>
      <c r="J51" s="144">
        <f t="shared" si="4"/>
        <v>1517.2553999999946</v>
      </c>
      <c r="K51" s="144">
        <v>13369.376489999995</v>
      </c>
      <c r="L51" s="144">
        <v>674928.9</v>
      </c>
      <c r="M51" s="144">
        <v>257240.3</v>
      </c>
      <c r="N51" s="144">
        <v>118124</v>
      </c>
      <c r="O51" s="144">
        <v>254145.7</v>
      </c>
      <c r="P51" s="144">
        <v>44618.9</v>
      </c>
      <c r="Q51" s="146">
        <f t="shared" si="8"/>
        <v>800.00000000002183</v>
      </c>
      <c r="R51" s="151">
        <f t="shared" si="5"/>
        <v>789351.80615000008</v>
      </c>
      <c r="S51" s="148">
        <v>106779.01737999999</v>
      </c>
      <c r="T51" s="145">
        <v>35394.6</v>
      </c>
      <c r="U51" s="145">
        <v>46703.6</v>
      </c>
      <c r="V51" s="145">
        <v>8103.5</v>
      </c>
      <c r="W51" s="145">
        <v>12428.8</v>
      </c>
      <c r="X51" s="145">
        <v>2488.9</v>
      </c>
      <c r="Y51" s="144">
        <f t="shared" si="6"/>
        <v>1659.617379999996</v>
      </c>
      <c r="Z51" s="144">
        <v>13036.88877000002</v>
      </c>
      <c r="AA51" s="149">
        <v>669535.9</v>
      </c>
      <c r="AB51" s="145">
        <v>257240.3</v>
      </c>
      <c r="AC51" s="144">
        <v>114498.1</v>
      </c>
      <c r="AD51" s="144">
        <v>253246.8</v>
      </c>
      <c r="AE51" s="144">
        <v>43750.8</v>
      </c>
      <c r="AF51" s="146">
        <f t="shared" si="7"/>
        <v>799.90000000000873</v>
      </c>
    </row>
    <row r="52" spans="1:32" ht="15" hidden="1" x14ac:dyDescent="0.25">
      <c r="A52" s="5" t="s">
        <v>227</v>
      </c>
      <c r="B52" s="142">
        <v>69511.100000000006</v>
      </c>
      <c r="C52" s="143">
        <f t="shared" si="3"/>
        <v>821939.21489000006</v>
      </c>
      <c r="D52" s="144">
        <v>63454.494899999998</v>
      </c>
      <c r="E52" s="144">
        <v>57.4</v>
      </c>
      <c r="F52" s="145">
        <v>34132.5</v>
      </c>
      <c r="G52" s="145">
        <v>2831</v>
      </c>
      <c r="H52" s="145">
        <v>22715.3</v>
      </c>
      <c r="I52" s="145">
        <v>2807.9</v>
      </c>
      <c r="J52" s="144">
        <f t="shared" si="4"/>
        <v>910.39489999999932</v>
      </c>
      <c r="K52" s="144">
        <v>9086.4199900000021</v>
      </c>
      <c r="L52" s="144">
        <v>749398.3</v>
      </c>
      <c r="M52" s="144">
        <v>318345.09999999998</v>
      </c>
      <c r="N52" s="144">
        <v>145464.6</v>
      </c>
      <c r="O52" s="144">
        <v>209478.5</v>
      </c>
      <c r="P52" s="144">
        <v>73198.2</v>
      </c>
      <c r="Q52" s="146">
        <f t="shared" si="8"/>
        <v>2911.900000000096</v>
      </c>
      <c r="R52" s="151">
        <f t="shared" si="5"/>
        <v>794016.54789000005</v>
      </c>
      <c r="S52" s="148">
        <v>60098.622520000004</v>
      </c>
      <c r="T52" s="145">
        <v>-645</v>
      </c>
      <c r="U52" s="145">
        <v>31915.8</v>
      </c>
      <c r="V52" s="145">
        <v>3027</v>
      </c>
      <c r="W52" s="145">
        <v>22062.400000000001</v>
      </c>
      <c r="X52" s="145">
        <v>2732.6</v>
      </c>
      <c r="Y52" s="144">
        <f t="shared" si="6"/>
        <v>1005.8225200000015</v>
      </c>
      <c r="Z52" s="144">
        <v>8941.525370000003</v>
      </c>
      <c r="AA52" s="149">
        <v>724976.4</v>
      </c>
      <c r="AB52" s="145">
        <v>318345.09999999998</v>
      </c>
      <c r="AC52" s="144">
        <v>121343.6</v>
      </c>
      <c r="AD52" s="144">
        <v>209472.7</v>
      </c>
      <c r="AE52" s="144">
        <v>72766.600000000006</v>
      </c>
      <c r="AF52" s="146">
        <f t="shared" si="7"/>
        <v>3048.4000000000524</v>
      </c>
    </row>
    <row r="53" spans="1:32" ht="15" hidden="1" x14ac:dyDescent="0.25">
      <c r="A53" s="5" t="s">
        <v>228</v>
      </c>
      <c r="B53" s="142">
        <v>360283.6</v>
      </c>
      <c r="C53" s="143">
        <f t="shared" si="3"/>
        <v>1869478.3810899998</v>
      </c>
      <c r="D53" s="144">
        <v>278490.00622000004</v>
      </c>
      <c r="E53" s="144">
        <v>17990.5</v>
      </c>
      <c r="F53" s="145">
        <v>196194</v>
      </c>
      <c r="G53" s="145">
        <v>6401.3</v>
      </c>
      <c r="H53" s="145">
        <v>36519.800000000003</v>
      </c>
      <c r="I53" s="145">
        <v>15431.2</v>
      </c>
      <c r="J53" s="144">
        <f t="shared" si="4"/>
        <v>5953.206220000051</v>
      </c>
      <c r="K53" s="144">
        <v>61236.474869999918</v>
      </c>
      <c r="L53" s="144">
        <v>1529751.9</v>
      </c>
      <c r="M53" s="144">
        <v>643739.4</v>
      </c>
      <c r="N53" s="144">
        <v>151256.29999999999</v>
      </c>
      <c r="O53" s="144">
        <v>666069.4</v>
      </c>
      <c r="P53" s="144">
        <v>84639.6</v>
      </c>
      <c r="Q53" s="146">
        <f t="shared" si="8"/>
        <v>-15952.800000000076</v>
      </c>
      <c r="R53" s="151">
        <f t="shared" si="5"/>
        <v>1867899.5765</v>
      </c>
      <c r="S53" s="148">
        <v>282863.51095999999</v>
      </c>
      <c r="T53" s="145">
        <v>18793.099999999999</v>
      </c>
      <c r="U53" s="145">
        <v>198161.1</v>
      </c>
      <c r="V53" s="145">
        <v>7386.7</v>
      </c>
      <c r="W53" s="145">
        <v>36598.9</v>
      </c>
      <c r="X53" s="145">
        <v>15876.2</v>
      </c>
      <c r="Y53" s="144">
        <f t="shared" si="6"/>
        <v>6047.5109599999851</v>
      </c>
      <c r="Z53" s="144">
        <v>61168.265539999993</v>
      </c>
      <c r="AA53" s="149">
        <v>1523867.8</v>
      </c>
      <c r="AB53" s="145">
        <v>643739.4</v>
      </c>
      <c r="AC53" s="144">
        <v>146798.39999999999</v>
      </c>
      <c r="AD53" s="144">
        <v>665631.6</v>
      </c>
      <c r="AE53" s="144">
        <v>83659.7</v>
      </c>
      <c r="AF53" s="146">
        <f t="shared" si="7"/>
        <v>-15961.299999999974</v>
      </c>
    </row>
    <row r="54" spans="1:32" ht="15" hidden="1" x14ac:dyDescent="0.25">
      <c r="A54" s="5" t="s">
        <v>229</v>
      </c>
      <c r="B54" s="142">
        <v>74559.7</v>
      </c>
      <c r="C54" s="143">
        <f t="shared" si="3"/>
        <v>866237.64299999992</v>
      </c>
      <c r="D54" s="144">
        <v>65412.84</v>
      </c>
      <c r="E54" s="144">
        <v>28</v>
      </c>
      <c r="F54" s="145">
        <v>39500.400000000001</v>
      </c>
      <c r="G54" s="145">
        <v>3552.1</v>
      </c>
      <c r="H54" s="145">
        <v>14405.5</v>
      </c>
      <c r="I54" s="145">
        <v>6673</v>
      </c>
      <c r="J54" s="144">
        <f t="shared" si="4"/>
        <v>1253.8399999999965</v>
      </c>
      <c r="K54" s="144">
        <v>12145.603000000003</v>
      </c>
      <c r="L54" s="144">
        <v>788679.2</v>
      </c>
      <c r="M54" s="144">
        <v>387220.4</v>
      </c>
      <c r="N54" s="144">
        <v>41370.199999999997</v>
      </c>
      <c r="O54" s="144">
        <v>305758.8</v>
      </c>
      <c r="P54" s="144">
        <v>53770.6</v>
      </c>
      <c r="Q54" s="146">
        <f t="shared" si="8"/>
        <v>559.19999999993161</v>
      </c>
      <c r="R54" s="151">
        <f t="shared" si="5"/>
        <v>862455.08106</v>
      </c>
      <c r="S54" s="148">
        <v>69356.54326000002</v>
      </c>
      <c r="T54" s="145">
        <v>27.3</v>
      </c>
      <c r="U54" s="145">
        <v>40776.400000000001</v>
      </c>
      <c r="V54" s="145">
        <v>4099</v>
      </c>
      <c r="W54" s="145">
        <v>16274.2</v>
      </c>
      <c r="X54" s="145">
        <v>6691.8</v>
      </c>
      <c r="Y54" s="144">
        <f t="shared" si="6"/>
        <v>1487.8432600000087</v>
      </c>
      <c r="Z54" s="144">
        <v>11176.337799999979</v>
      </c>
      <c r="AA54" s="149">
        <v>781922.2</v>
      </c>
      <c r="AB54" s="145">
        <v>387220.4</v>
      </c>
      <c r="AC54" s="144">
        <v>40385</v>
      </c>
      <c r="AD54" s="144">
        <v>305593.40000000002</v>
      </c>
      <c r="AE54" s="144">
        <v>47949.599999999999</v>
      </c>
      <c r="AF54" s="146">
        <f t="shared" si="7"/>
        <v>773.79999999990832</v>
      </c>
    </row>
    <row r="55" spans="1:32" ht="15" hidden="1" x14ac:dyDescent="0.25">
      <c r="A55" s="5" t="s">
        <v>230</v>
      </c>
      <c r="B55" s="142">
        <v>2690390.6</v>
      </c>
      <c r="C55" s="143">
        <f t="shared" si="3"/>
        <v>3251102.3481199997</v>
      </c>
      <c r="D55" s="144">
        <v>2594820.0108000003</v>
      </c>
      <c r="E55" s="144">
        <v>1793200</v>
      </c>
      <c r="F55" s="145">
        <v>770602.8</v>
      </c>
      <c r="G55" s="145">
        <v>3603.9</v>
      </c>
      <c r="H55" s="145">
        <v>20278.5</v>
      </c>
      <c r="I55" s="145">
        <v>5070.1000000000004</v>
      </c>
      <c r="J55" s="144">
        <f t="shared" si="4"/>
        <v>2064.7108000004664</v>
      </c>
      <c r="K55" s="144">
        <v>128449.23731999937</v>
      </c>
      <c r="L55" s="144">
        <v>527833.1</v>
      </c>
      <c r="M55" s="144">
        <v>0</v>
      </c>
      <c r="N55" s="144">
        <v>55487.7</v>
      </c>
      <c r="O55" s="144">
        <v>420905.3</v>
      </c>
      <c r="P55" s="144">
        <v>32119.1</v>
      </c>
      <c r="Q55" s="146">
        <f t="shared" si="8"/>
        <v>19320.999999999978</v>
      </c>
      <c r="R55" s="151">
        <f t="shared" si="5"/>
        <v>2590383.8532199999</v>
      </c>
      <c r="S55" s="148">
        <v>1940936.8443699996</v>
      </c>
      <c r="T55" s="145">
        <v>1134526.5</v>
      </c>
      <c r="U55" s="145">
        <v>776147.1</v>
      </c>
      <c r="V55" s="145">
        <v>3645</v>
      </c>
      <c r="W55" s="145">
        <v>19972.900000000001</v>
      </c>
      <c r="X55" s="145">
        <v>4650.7</v>
      </c>
      <c r="Y55" s="144">
        <f t="shared" si="6"/>
        <v>1994.6443699996453</v>
      </c>
      <c r="Z55" s="144">
        <v>130214.20885000052</v>
      </c>
      <c r="AA55" s="149">
        <v>519232.8</v>
      </c>
      <c r="AB55" s="145">
        <v>0</v>
      </c>
      <c r="AC55" s="144">
        <v>52999.5</v>
      </c>
      <c r="AD55" s="144">
        <v>416176.1</v>
      </c>
      <c r="AE55" s="144">
        <v>30736.2</v>
      </c>
      <c r="AF55" s="146">
        <f t="shared" si="7"/>
        <v>19321.000000000011</v>
      </c>
    </row>
    <row r="56" spans="1:32" ht="15" hidden="1" x14ac:dyDescent="0.25">
      <c r="A56" s="5" t="s">
        <v>231</v>
      </c>
      <c r="B56" s="142">
        <v>146905.5</v>
      </c>
      <c r="C56" s="143">
        <f t="shared" si="3"/>
        <v>1338302.4577900001</v>
      </c>
      <c r="D56" s="144">
        <v>135734.56529000003</v>
      </c>
      <c r="E56" s="144">
        <v>913</v>
      </c>
      <c r="F56" s="145">
        <v>66851.199999999997</v>
      </c>
      <c r="G56" s="145">
        <v>8677.2000000000007</v>
      </c>
      <c r="H56" s="145">
        <v>42751.6</v>
      </c>
      <c r="I56" s="145">
        <v>12601.5</v>
      </c>
      <c r="J56" s="144">
        <f t="shared" si="4"/>
        <v>3940.0652900000277</v>
      </c>
      <c r="K56" s="144">
        <v>33854.09249999997</v>
      </c>
      <c r="L56" s="144">
        <v>1168713.8</v>
      </c>
      <c r="M56" s="144">
        <v>424634.8</v>
      </c>
      <c r="N56" s="144">
        <v>153096</v>
      </c>
      <c r="O56" s="144">
        <v>505129.8</v>
      </c>
      <c r="P56" s="144">
        <v>94037.2</v>
      </c>
      <c r="Q56" s="146">
        <f t="shared" si="8"/>
        <v>-8183.9999999999854</v>
      </c>
      <c r="R56" s="151">
        <f t="shared" si="5"/>
        <v>1303270.3276600002</v>
      </c>
      <c r="S56" s="148">
        <v>138011.51507999998</v>
      </c>
      <c r="T56" s="145">
        <v>913</v>
      </c>
      <c r="U56" s="145">
        <v>67248.100000000006</v>
      </c>
      <c r="V56" s="145">
        <v>9930.5</v>
      </c>
      <c r="W56" s="145">
        <v>43080.6</v>
      </c>
      <c r="X56" s="145">
        <v>12888.7</v>
      </c>
      <c r="Y56" s="144">
        <f t="shared" si="6"/>
        <v>3950.6150799999596</v>
      </c>
      <c r="Z56" s="144">
        <v>33941.212580000021</v>
      </c>
      <c r="AA56" s="149">
        <v>1131317.6000000001</v>
      </c>
      <c r="AB56" s="145">
        <v>424634.8</v>
      </c>
      <c r="AC56" s="144">
        <v>123523.1</v>
      </c>
      <c r="AD56" s="144">
        <v>501363.7</v>
      </c>
      <c r="AE56" s="144">
        <v>89979.9</v>
      </c>
      <c r="AF56" s="146">
        <f t="shared" si="7"/>
        <v>-8183.899999999936</v>
      </c>
    </row>
    <row r="57" spans="1:32" ht="15" hidden="1" x14ac:dyDescent="0.25">
      <c r="A57" s="5" t="s">
        <v>232</v>
      </c>
      <c r="B57" s="142">
        <v>70273.7</v>
      </c>
      <c r="C57" s="143">
        <f t="shared" si="3"/>
        <v>792139.40443</v>
      </c>
      <c r="D57" s="144">
        <v>67306.660510000002</v>
      </c>
      <c r="E57" s="144">
        <v>36.6</v>
      </c>
      <c r="F57" s="145">
        <v>35833.4</v>
      </c>
      <c r="G57" s="145">
        <v>3827.1</v>
      </c>
      <c r="H57" s="145">
        <v>20881.8</v>
      </c>
      <c r="I57" s="145">
        <v>5228.2</v>
      </c>
      <c r="J57" s="144">
        <f t="shared" si="4"/>
        <v>1499.5605100000103</v>
      </c>
      <c r="K57" s="144">
        <v>12621.043920000011</v>
      </c>
      <c r="L57" s="144">
        <v>712211.7</v>
      </c>
      <c r="M57" s="144">
        <v>313250.8</v>
      </c>
      <c r="N57" s="144">
        <v>68248.399999999994</v>
      </c>
      <c r="O57" s="144">
        <v>289450.5</v>
      </c>
      <c r="P57" s="144">
        <v>42906.9</v>
      </c>
      <c r="Q57" s="146">
        <f t="shared" si="8"/>
        <v>-1644.9000000000015</v>
      </c>
      <c r="R57" s="151">
        <f t="shared" si="5"/>
        <v>790230.10814000003</v>
      </c>
      <c r="S57" s="148">
        <v>68157.822809999998</v>
      </c>
      <c r="T57" s="145">
        <v>33.799999999999997</v>
      </c>
      <c r="U57" s="145">
        <v>36641.199999999997</v>
      </c>
      <c r="V57" s="145">
        <v>4128.2</v>
      </c>
      <c r="W57" s="145">
        <v>21042.9</v>
      </c>
      <c r="X57" s="145">
        <v>4720.3999999999996</v>
      </c>
      <c r="Y57" s="144">
        <f t="shared" si="6"/>
        <v>1591.3228099999978</v>
      </c>
      <c r="Z57" s="144">
        <v>11843.985329999996</v>
      </c>
      <c r="AA57" s="149">
        <v>710228.3</v>
      </c>
      <c r="AB57" s="145">
        <v>313250.8</v>
      </c>
      <c r="AC57" s="144">
        <v>67887.3</v>
      </c>
      <c r="AD57" s="144">
        <v>288667</v>
      </c>
      <c r="AE57" s="144">
        <v>42068.1</v>
      </c>
      <c r="AF57" s="146">
        <f t="shared" si="7"/>
        <v>-1644.8999999999287</v>
      </c>
    </row>
    <row r="58" spans="1:32" ht="15" hidden="1" x14ac:dyDescent="0.25">
      <c r="A58" s="5" t="s">
        <v>233</v>
      </c>
      <c r="B58" s="152">
        <v>2501040.1</v>
      </c>
      <c r="C58" s="143">
        <f t="shared" si="3"/>
        <v>5923345.2060799999</v>
      </c>
      <c r="D58" s="144">
        <v>3757789.3898899998</v>
      </c>
      <c r="E58" s="144">
        <v>2907673.6</v>
      </c>
      <c r="F58" s="145">
        <v>801304.4</v>
      </c>
      <c r="G58" s="145">
        <v>8570.4</v>
      </c>
      <c r="H58" s="145">
        <v>32073</v>
      </c>
      <c r="I58" s="145">
        <v>5560.3</v>
      </c>
      <c r="J58" s="144">
        <f t="shared" si="4"/>
        <v>2607.6898900000378</v>
      </c>
      <c r="K58" s="144">
        <v>179528.61618999997</v>
      </c>
      <c r="L58" s="144">
        <v>1986027.2</v>
      </c>
      <c r="M58" s="144">
        <v>0</v>
      </c>
      <c r="N58" s="144">
        <v>50398.9</v>
      </c>
      <c r="O58" s="144">
        <v>1847017</v>
      </c>
      <c r="P58" s="144">
        <v>35354.300000000003</v>
      </c>
      <c r="Q58" s="146">
        <f t="shared" si="8"/>
        <v>53257.000000000044</v>
      </c>
      <c r="R58" s="151">
        <f t="shared" si="5"/>
        <v>5903781.1156600006</v>
      </c>
      <c r="S58" s="148">
        <v>3773725.6422199998</v>
      </c>
      <c r="T58" s="145">
        <v>2895442.3</v>
      </c>
      <c r="U58" s="145">
        <v>824564.8</v>
      </c>
      <c r="V58" s="145">
        <v>9820.4</v>
      </c>
      <c r="W58" s="145">
        <v>35330.400000000001</v>
      </c>
      <c r="X58" s="145">
        <v>5640</v>
      </c>
      <c r="Y58" s="144">
        <f t="shared" si="6"/>
        <v>2927.7422200003639</v>
      </c>
      <c r="Z58" s="144">
        <v>181715.37344000023</v>
      </c>
      <c r="AA58" s="149">
        <v>1948340.1</v>
      </c>
      <c r="AB58" s="145">
        <v>0</v>
      </c>
      <c r="AC58" s="144">
        <v>46984.2</v>
      </c>
      <c r="AD58" s="144">
        <v>1819160.7</v>
      </c>
      <c r="AE58" s="144">
        <v>30390.799999999999</v>
      </c>
      <c r="AF58" s="146">
        <f t="shared" si="7"/>
        <v>51804.400000000183</v>
      </c>
    </row>
    <row r="59" spans="1:32" ht="15" hidden="1" x14ac:dyDescent="0.25">
      <c r="A59" s="5" t="s">
        <v>234</v>
      </c>
      <c r="B59" s="142">
        <v>40464.699999999997</v>
      </c>
      <c r="C59" s="143">
        <f t="shared" si="3"/>
        <v>610331.20000000007</v>
      </c>
      <c r="D59" s="144">
        <v>39725.468999999997</v>
      </c>
      <c r="E59" s="144">
        <v>5.4</v>
      </c>
      <c r="F59" s="145">
        <v>23345</v>
      </c>
      <c r="G59" s="145">
        <v>3078</v>
      </c>
      <c r="H59" s="145">
        <v>10622.1</v>
      </c>
      <c r="I59" s="145">
        <v>1820</v>
      </c>
      <c r="J59" s="144">
        <f t="shared" si="4"/>
        <v>854.96899999999732</v>
      </c>
      <c r="K59" s="144">
        <v>7898.9310000000041</v>
      </c>
      <c r="L59" s="144">
        <v>562706.80000000005</v>
      </c>
      <c r="M59" s="144">
        <v>304139.7</v>
      </c>
      <c r="N59" s="144">
        <v>36362.300000000003</v>
      </c>
      <c r="O59" s="144">
        <v>187225.3</v>
      </c>
      <c r="P59" s="144">
        <v>34839.599999999999</v>
      </c>
      <c r="Q59" s="146">
        <f t="shared" si="8"/>
        <v>139.90000000005966</v>
      </c>
      <c r="R59" s="151">
        <f t="shared" si="5"/>
        <v>608885.49056000006</v>
      </c>
      <c r="S59" s="148">
        <v>39967.384680000003</v>
      </c>
      <c r="T59" s="145">
        <v>5.4</v>
      </c>
      <c r="U59" s="145">
        <v>23387.599999999999</v>
      </c>
      <c r="V59" s="145">
        <v>3069.7</v>
      </c>
      <c r="W59" s="145">
        <v>10704.2</v>
      </c>
      <c r="X59" s="145">
        <v>1897.4</v>
      </c>
      <c r="Y59" s="144">
        <f t="shared" si="6"/>
        <v>903.08467999999993</v>
      </c>
      <c r="Z59" s="144">
        <v>7964.3058799999999</v>
      </c>
      <c r="AA59" s="149">
        <v>560953.80000000005</v>
      </c>
      <c r="AB59" s="145">
        <v>304139.7</v>
      </c>
      <c r="AC59" s="144">
        <v>35460.300000000003</v>
      </c>
      <c r="AD59" s="144">
        <v>187162.9</v>
      </c>
      <c r="AE59" s="144">
        <v>34050.9</v>
      </c>
      <c r="AF59" s="146">
        <f t="shared" si="7"/>
        <v>140.00000000005093</v>
      </c>
    </row>
    <row r="60" spans="1:32" ht="15" hidden="1" x14ac:dyDescent="0.25">
      <c r="A60" s="5" t="s">
        <v>235</v>
      </c>
      <c r="B60" s="142">
        <v>312968.40000000002</v>
      </c>
      <c r="C60" s="143">
        <f t="shared" si="3"/>
        <v>1979630.10855</v>
      </c>
      <c r="D60" s="144">
        <v>280661.46448000002</v>
      </c>
      <c r="E60" s="144">
        <v>2800</v>
      </c>
      <c r="F60" s="145">
        <v>201789.1</v>
      </c>
      <c r="G60" s="145">
        <v>6349.9</v>
      </c>
      <c r="H60" s="145">
        <v>34819.800000000003</v>
      </c>
      <c r="I60" s="145">
        <v>27289.200000000001</v>
      </c>
      <c r="J60" s="144">
        <f t="shared" si="4"/>
        <v>7613.4644800000242</v>
      </c>
      <c r="K60" s="144">
        <v>57849.14406999998</v>
      </c>
      <c r="L60" s="144">
        <v>1641119.5</v>
      </c>
      <c r="M60" s="144">
        <v>558403.19999999995</v>
      </c>
      <c r="N60" s="144">
        <v>145265.9</v>
      </c>
      <c r="O60" s="144">
        <v>675556.6</v>
      </c>
      <c r="P60" s="144">
        <v>261333</v>
      </c>
      <c r="Q60" s="146">
        <f t="shared" si="8"/>
        <v>560.80000000004657</v>
      </c>
      <c r="R60" s="151">
        <f t="shared" si="5"/>
        <v>1959296.0408900001</v>
      </c>
      <c r="S60" s="148">
        <v>291627.35911999998</v>
      </c>
      <c r="T60" s="145">
        <v>2545.1999999999998</v>
      </c>
      <c r="U60" s="145">
        <v>210792.6</v>
      </c>
      <c r="V60" s="145">
        <v>7321.5</v>
      </c>
      <c r="W60" s="145">
        <v>36005.599999999999</v>
      </c>
      <c r="X60" s="145">
        <v>27073.3</v>
      </c>
      <c r="Y60" s="144">
        <f t="shared" si="6"/>
        <v>7889.1591199999675</v>
      </c>
      <c r="Z60" s="144">
        <v>58607.08176999999</v>
      </c>
      <c r="AA60" s="149">
        <v>1609061.6</v>
      </c>
      <c r="AB60" s="145">
        <v>558403.19999999995</v>
      </c>
      <c r="AC60" s="144">
        <v>118710.7</v>
      </c>
      <c r="AD60" s="144">
        <v>674756.4</v>
      </c>
      <c r="AE60" s="144">
        <v>256688.9</v>
      </c>
      <c r="AF60" s="146">
        <f t="shared" si="7"/>
        <v>502.4000000001688</v>
      </c>
    </row>
    <row r="61" spans="1:32" ht="15" hidden="1" x14ac:dyDescent="0.25">
      <c r="A61" s="5" t="s">
        <v>236</v>
      </c>
      <c r="B61" s="142">
        <v>171121.9</v>
      </c>
      <c r="C61" s="143">
        <f t="shared" si="3"/>
        <v>1245181.7761599999</v>
      </c>
      <c r="D61" s="144">
        <v>175877.39608999999</v>
      </c>
      <c r="E61" s="144">
        <v>4796.3</v>
      </c>
      <c r="F61" s="145">
        <v>106628.8</v>
      </c>
      <c r="G61" s="145">
        <v>6581.9</v>
      </c>
      <c r="H61" s="145">
        <v>41687</v>
      </c>
      <c r="I61" s="145">
        <v>12137.6</v>
      </c>
      <c r="J61" s="144">
        <f t="shared" si="4"/>
        <v>4045.7960899999889</v>
      </c>
      <c r="K61" s="144">
        <v>25196.180070000002</v>
      </c>
      <c r="L61" s="144">
        <v>1044108.2</v>
      </c>
      <c r="M61" s="144">
        <v>349264.4</v>
      </c>
      <c r="N61" s="144">
        <v>122588.8</v>
      </c>
      <c r="O61" s="144">
        <v>390021.1</v>
      </c>
      <c r="P61" s="144">
        <v>181209.8</v>
      </c>
      <c r="Q61" s="146">
        <f t="shared" si="8"/>
        <v>1024.0999999999185</v>
      </c>
      <c r="R61" s="151">
        <f t="shared" si="5"/>
        <v>1209319.9598099999</v>
      </c>
      <c r="S61" s="148">
        <v>176243.95277999999</v>
      </c>
      <c r="T61" s="145">
        <v>4791.8</v>
      </c>
      <c r="U61" s="145">
        <v>106618</v>
      </c>
      <c r="V61" s="145">
        <v>6656.3</v>
      </c>
      <c r="W61" s="145">
        <v>42298.7</v>
      </c>
      <c r="X61" s="145">
        <v>11833.4</v>
      </c>
      <c r="Y61" s="144">
        <f t="shared" si="6"/>
        <v>4045.7527800000098</v>
      </c>
      <c r="Z61" s="144">
        <v>25360.807029999996</v>
      </c>
      <c r="AA61" s="149">
        <v>1007715.2</v>
      </c>
      <c r="AB61" s="145">
        <v>349264.4</v>
      </c>
      <c r="AC61" s="144">
        <v>104924.2</v>
      </c>
      <c r="AD61" s="144">
        <v>374497.7</v>
      </c>
      <c r="AE61" s="144">
        <v>178004.8</v>
      </c>
      <c r="AF61" s="146">
        <f t="shared" si="7"/>
        <v>1024.0999999999767</v>
      </c>
    </row>
    <row r="62" spans="1:32" ht="15" hidden="1" customHeight="1" x14ac:dyDescent="0.25">
      <c r="A62" s="5" t="s">
        <v>237</v>
      </c>
      <c r="B62" s="142">
        <v>463200</v>
      </c>
      <c r="C62" s="143">
        <f t="shared" si="3"/>
        <v>1233546.1505799999</v>
      </c>
      <c r="D62" s="144">
        <v>434773.2</v>
      </c>
      <c r="E62" s="144">
        <v>246522.7</v>
      </c>
      <c r="F62" s="145">
        <v>136603</v>
      </c>
      <c r="G62" s="145">
        <v>5869.6</v>
      </c>
      <c r="H62" s="145">
        <v>23847.9</v>
      </c>
      <c r="I62" s="145">
        <v>21911.8</v>
      </c>
      <c r="J62" s="144">
        <f t="shared" si="4"/>
        <v>18.200000000011642</v>
      </c>
      <c r="K62" s="144">
        <v>55746.950579999946</v>
      </c>
      <c r="L62" s="144">
        <v>743026</v>
      </c>
      <c r="M62" s="144">
        <v>101176</v>
      </c>
      <c r="N62" s="144">
        <v>126247.6</v>
      </c>
      <c r="O62" s="144">
        <v>406822</v>
      </c>
      <c r="P62" s="144">
        <v>105741.5</v>
      </c>
      <c r="Q62" s="146">
        <f t="shared" si="8"/>
        <v>3038.9000000000233</v>
      </c>
      <c r="R62" s="151">
        <f t="shared" si="5"/>
        <v>1214437.4855799999</v>
      </c>
      <c r="S62" s="148">
        <v>421766.44252000004</v>
      </c>
      <c r="T62" s="145">
        <v>228052.6</v>
      </c>
      <c r="U62" s="145">
        <v>140053.5</v>
      </c>
      <c r="V62" s="145">
        <v>6773.2</v>
      </c>
      <c r="W62" s="145">
        <v>24782.799999999999</v>
      </c>
      <c r="X62" s="145">
        <v>22062.799999999999</v>
      </c>
      <c r="Y62" s="144">
        <f t="shared" si="6"/>
        <v>41.542520000075456</v>
      </c>
      <c r="Z62" s="144">
        <v>56223.343059999926</v>
      </c>
      <c r="AA62" s="149">
        <v>736447.7</v>
      </c>
      <c r="AB62" s="145">
        <v>101176</v>
      </c>
      <c r="AC62" s="144">
        <v>124779.6</v>
      </c>
      <c r="AD62" s="144">
        <v>404423.4</v>
      </c>
      <c r="AE62" s="144">
        <v>103029.6</v>
      </c>
      <c r="AF62" s="146">
        <f t="shared" si="7"/>
        <v>3039.0999999999476</v>
      </c>
    </row>
    <row r="63" spans="1:32" ht="15" x14ac:dyDescent="0.25">
      <c r="A63" s="5" t="s">
        <v>7</v>
      </c>
      <c r="B63" s="142">
        <v>239934.1</v>
      </c>
      <c r="C63" s="143">
        <f t="shared" si="3"/>
        <v>2587314.3271499998</v>
      </c>
      <c r="D63" s="144">
        <v>224151.15068000002</v>
      </c>
      <c r="E63" s="144">
        <v>3134.8</v>
      </c>
      <c r="F63" s="145">
        <v>132604</v>
      </c>
      <c r="G63" s="145">
        <v>6605.9</v>
      </c>
      <c r="H63" s="145">
        <v>43147.8</v>
      </c>
      <c r="I63" s="145">
        <v>33026.300000000003</v>
      </c>
      <c r="J63" s="144">
        <f t="shared" si="4"/>
        <v>5632.3506800000323</v>
      </c>
      <c r="K63" s="144">
        <v>21668.176469999977</v>
      </c>
      <c r="L63" s="144">
        <v>2341495</v>
      </c>
      <c r="M63" s="144">
        <v>732599.1</v>
      </c>
      <c r="N63" s="144">
        <v>763375.1</v>
      </c>
      <c r="O63" s="144">
        <v>624315.5</v>
      </c>
      <c r="P63" s="144">
        <v>221042</v>
      </c>
      <c r="Q63" s="146">
        <f t="shared" si="8"/>
        <v>163.29999999993015</v>
      </c>
      <c r="R63" s="151">
        <f t="shared" si="5"/>
        <v>2538854.9752099998</v>
      </c>
      <c r="S63" s="148">
        <v>234942.62807999999</v>
      </c>
      <c r="T63" s="145">
        <v>3241</v>
      </c>
      <c r="U63" s="145">
        <v>135867.70000000001</v>
      </c>
      <c r="V63" s="145">
        <v>7490</v>
      </c>
      <c r="W63" s="145">
        <v>51929</v>
      </c>
      <c r="X63" s="145">
        <v>30713.9</v>
      </c>
      <c r="Y63" s="144">
        <f t="shared" si="6"/>
        <v>5701.0280799999891</v>
      </c>
      <c r="Z63" s="144">
        <v>24001.847130000009</v>
      </c>
      <c r="AA63" s="149">
        <v>2279910.5</v>
      </c>
      <c r="AB63" s="145">
        <v>732599.1</v>
      </c>
      <c r="AC63" s="144">
        <v>725903.4</v>
      </c>
      <c r="AD63" s="144">
        <v>611083.19999999995</v>
      </c>
      <c r="AE63" s="144">
        <v>210108.5</v>
      </c>
      <c r="AF63" s="146">
        <f t="shared" si="7"/>
        <v>216.29999999993015</v>
      </c>
    </row>
    <row r="64" spans="1:32" ht="15" hidden="1" x14ac:dyDescent="0.25">
      <c r="A64" s="5" t="s">
        <v>238</v>
      </c>
      <c r="B64" s="158">
        <v>136972.1</v>
      </c>
      <c r="C64" s="143">
        <f t="shared" si="3"/>
        <v>724347.2551200001</v>
      </c>
      <c r="D64" s="144">
        <v>124408.9</v>
      </c>
      <c r="E64" s="144">
        <v>446.1</v>
      </c>
      <c r="F64" s="145">
        <v>114481.60000000001</v>
      </c>
      <c r="G64" s="145">
        <v>631.4</v>
      </c>
      <c r="H64" s="145">
        <v>7732.1</v>
      </c>
      <c r="I64" s="145">
        <v>1038.7</v>
      </c>
      <c r="J64" s="144">
        <f t="shared" si="4"/>
        <v>78.999999999985448</v>
      </c>
      <c r="K64" s="144">
        <v>19746.555120000005</v>
      </c>
      <c r="L64" s="144">
        <v>580191.80000000005</v>
      </c>
      <c r="M64" s="144">
        <v>171624.8</v>
      </c>
      <c r="N64" s="144">
        <v>31134.9</v>
      </c>
      <c r="O64" s="144">
        <v>177904.6</v>
      </c>
      <c r="P64" s="144">
        <v>199808.6</v>
      </c>
      <c r="Q64" s="146">
        <f t="shared" si="8"/>
        <v>-281.09999999997672</v>
      </c>
      <c r="R64" s="151">
        <f t="shared" si="5"/>
        <v>723206.00943999994</v>
      </c>
      <c r="S64" s="148">
        <v>127215.78771</v>
      </c>
      <c r="T64" s="145">
        <v>450.8</v>
      </c>
      <c r="U64" s="145">
        <v>117255</v>
      </c>
      <c r="V64" s="145">
        <v>674.2</v>
      </c>
      <c r="W64" s="145">
        <v>7819.5</v>
      </c>
      <c r="X64" s="145">
        <v>975.5</v>
      </c>
      <c r="Y64" s="144">
        <f t="shared" si="6"/>
        <v>40.787710000004154</v>
      </c>
      <c r="Z64" s="144">
        <v>18121.121729999984</v>
      </c>
      <c r="AA64" s="149">
        <v>577869.1</v>
      </c>
      <c r="AB64" s="145">
        <v>171624.8</v>
      </c>
      <c r="AC64" s="144">
        <v>30066.9</v>
      </c>
      <c r="AD64" s="144">
        <v>176747.4</v>
      </c>
      <c r="AE64" s="144">
        <v>199709.5</v>
      </c>
      <c r="AF64" s="146">
        <f t="shared" si="7"/>
        <v>-279.5000000000291</v>
      </c>
    </row>
    <row r="65" spans="1:32" ht="15" hidden="1" x14ac:dyDescent="0.25">
      <c r="A65" s="5" t="s">
        <v>239</v>
      </c>
      <c r="B65" s="158">
        <v>24297</v>
      </c>
      <c r="C65" s="143">
        <f t="shared" si="3"/>
        <v>242812.073</v>
      </c>
      <c r="D65" s="144">
        <v>17381.817999999999</v>
      </c>
      <c r="E65" s="144">
        <v>7.6</v>
      </c>
      <c r="F65" s="145">
        <v>11977.2</v>
      </c>
      <c r="G65" s="145">
        <v>749.7</v>
      </c>
      <c r="H65" s="145">
        <v>3226.1</v>
      </c>
      <c r="I65" s="145">
        <v>1421.2</v>
      </c>
      <c r="J65" s="144">
        <f t="shared" si="4"/>
        <v>1.7999999996391125E-2</v>
      </c>
      <c r="K65" s="144">
        <v>11083.855</v>
      </c>
      <c r="L65" s="144">
        <v>214346.4</v>
      </c>
      <c r="M65" s="144">
        <v>99953.5</v>
      </c>
      <c r="N65" s="144">
        <v>18987.7</v>
      </c>
      <c r="O65" s="144">
        <v>83724.100000000006</v>
      </c>
      <c r="P65" s="144">
        <v>11889.3</v>
      </c>
      <c r="Q65" s="146">
        <f t="shared" si="8"/>
        <v>-208.200000000008</v>
      </c>
      <c r="R65" s="151">
        <f t="shared" si="5"/>
        <v>241156.16869999998</v>
      </c>
      <c r="S65" s="148">
        <v>18215.234880000004</v>
      </c>
      <c r="T65" s="145">
        <v>7.6</v>
      </c>
      <c r="U65" s="145">
        <v>12822</v>
      </c>
      <c r="V65" s="145">
        <v>743.8</v>
      </c>
      <c r="W65" s="145">
        <v>3288.6</v>
      </c>
      <c r="X65" s="145">
        <v>1349.2</v>
      </c>
      <c r="Y65" s="144">
        <f t="shared" si="6"/>
        <v>4.0348800000028859</v>
      </c>
      <c r="Z65" s="144">
        <v>11077.533819999997</v>
      </c>
      <c r="AA65" s="149">
        <v>211863.4</v>
      </c>
      <c r="AB65" s="145">
        <v>99953.5</v>
      </c>
      <c r="AC65" s="144">
        <v>18504.2</v>
      </c>
      <c r="AD65" s="144">
        <v>82467.600000000006</v>
      </c>
      <c r="AE65" s="144">
        <v>11146.4</v>
      </c>
      <c r="AF65" s="146">
        <f t="shared" si="7"/>
        <v>-208.30000000000837</v>
      </c>
    </row>
    <row r="66" spans="1:32" ht="15.6" hidden="1" customHeight="1" x14ac:dyDescent="0.25">
      <c r="A66" s="5" t="s">
        <v>240</v>
      </c>
      <c r="B66" s="158">
        <v>1348014.9</v>
      </c>
      <c r="C66" s="143">
        <f t="shared" si="3"/>
        <v>4686027.93071</v>
      </c>
      <c r="D66" s="144">
        <v>1232464.3934899999</v>
      </c>
      <c r="E66" s="144">
        <v>20737.900000000001</v>
      </c>
      <c r="F66" s="145">
        <v>948270</v>
      </c>
      <c r="G66" s="145">
        <v>55531</v>
      </c>
      <c r="H66" s="145">
        <v>147253.1</v>
      </c>
      <c r="I66" s="145">
        <v>32338.7</v>
      </c>
      <c r="J66" s="144">
        <f t="shared" si="4"/>
        <v>28333.693489999976</v>
      </c>
      <c r="K66" s="144">
        <v>157595.73722000001</v>
      </c>
      <c r="L66" s="144">
        <v>3295967.8</v>
      </c>
      <c r="M66" s="144">
        <v>1084828.8</v>
      </c>
      <c r="N66" s="144">
        <v>257252.1</v>
      </c>
      <c r="O66" s="144">
        <v>1479896.9</v>
      </c>
      <c r="P66" s="144">
        <v>469975.8</v>
      </c>
      <c r="Q66" s="146">
        <f t="shared" si="8"/>
        <v>4014.2000000000116</v>
      </c>
      <c r="R66" s="151">
        <f t="shared" si="5"/>
        <v>4731869.7798500005</v>
      </c>
      <c r="S66" s="148">
        <v>1308304.2572700002</v>
      </c>
      <c r="T66" s="145">
        <v>22526.2</v>
      </c>
      <c r="U66" s="145">
        <v>1003654.6</v>
      </c>
      <c r="V66" s="145">
        <v>60484.4</v>
      </c>
      <c r="W66" s="145">
        <v>158828.20000000001</v>
      </c>
      <c r="X66" s="145">
        <v>33487.599999999999</v>
      </c>
      <c r="Y66" s="144">
        <f t="shared" si="6"/>
        <v>29323.257270000177</v>
      </c>
      <c r="Z66" s="144">
        <v>164763.42257999978</v>
      </c>
      <c r="AA66" s="149">
        <v>3258802.1</v>
      </c>
      <c r="AB66" s="145">
        <v>1084828.8</v>
      </c>
      <c r="AC66" s="144">
        <v>223720.1</v>
      </c>
      <c r="AD66" s="144">
        <v>1478412.7</v>
      </c>
      <c r="AE66" s="144">
        <v>469126.3</v>
      </c>
      <c r="AF66" s="146">
        <f t="shared" si="7"/>
        <v>2714.1999999997788</v>
      </c>
    </row>
    <row r="67" spans="1:32" ht="15.6" hidden="1" customHeight="1" x14ac:dyDescent="0.25">
      <c r="A67" s="5" t="s">
        <v>241</v>
      </c>
      <c r="B67" s="158">
        <v>764300.80000000005</v>
      </c>
      <c r="C67" s="143">
        <f t="shared" si="3"/>
        <v>3099705.04789</v>
      </c>
      <c r="D67" s="144">
        <v>659291.6</v>
      </c>
      <c r="E67" s="144">
        <v>81725.2</v>
      </c>
      <c r="F67" s="145">
        <v>396214.1</v>
      </c>
      <c r="G67" s="145">
        <v>60670.9</v>
      </c>
      <c r="H67" s="145">
        <v>81529.2</v>
      </c>
      <c r="I67" s="145">
        <v>28309</v>
      </c>
      <c r="J67" s="144">
        <f t="shared" si="4"/>
        <v>10843.20000000007</v>
      </c>
      <c r="K67" s="144">
        <v>52685.847889999975</v>
      </c>
      <c r="L67" s="144">
        <v>2387727.6</v>
      </c>
      <c r="M67" s="144">
        <v>1051913.3999999999</v>
      </c>
      <c r="N67" s="144">
        <v>271373.2</v>
      </c>
      <c r="O67" s="144">
        <v>1008875.3</v>
      </c>
      <c r="P67" s="144">
        <v>59141.599999999999</v>
      </c>
      <c r="Q67" s="146">
        <f t="shared" si="8"/>
        <v>-3575.8999999998123</v>
      </c>
      <c r="R67" s="151">
        <f t="shared" si="5"/>
        <v>3095570.6809400003</v>
      </c>
      <c r="S67" s="148">
        <v>674791.94698999997</v>
      </c>
      <c r="T67" s="145">
        <v>81005.3</v>
      </c>
      <c r="U67" s="145">
        <v>406377.2</v>
      </c>
      <c r="V67" s="145">
        <v>60729.4</v>
      </c>
      <c r="W67" s="145">
        <v>86125.7</v>
      </c>
      <c r="X67" s="145">
        <v>29454.6</v>
      </c>
      <c r="Y67" s="144">
        <f t="shared" si="6"/>
        <v>11099.746990000014</v>
      </c>
      <c r="Z67" s="144">
        <v>54562.133950000047</v>
      </c>
      <c r="AA67" s="149">
        <v>2366216.6</v>
      </c>
      <c r="AB67" s="145">
        <v>1051913.3999999999</v>
      </c>
      <c r="AC67" s="144">
        <v>253733.9</v>
      </c>
      <c r="AD67" s="144">
        <v>1004916.7</v>
      </c>
      <c r="AE67" s="144">
        <v>58782.1</v>
      </c>
      <c r="AF67" s="146">
        <f t="shared" si="7"/>
        <v>-3129.4999999996726</v>
      </c>
    </row>
    <row r="68" spans="1:32" ht="14.45" hidden="1" customHeight="1" x14ac:dyDescent="0.2">
      <c r="A68" s="159" t="s">
        <v>242</v>
      </c>
      <c r="B68" s="142">
        <v>1958654.8</v>
      </c>
      <c r="C68" s="143">
        <f t="shared" si="3"/>
        <v>11138745.10399</v>
      </c>
      <c r="D68" s="144">
        <v>1862157.2709600001</v>
      </c>
      <c r="E68" s="144">
        <v>254134.3</v>
      </c>
      <c r="F68" s="145">
        <v>1463125.1</v>
      </c>
      <c r="G68" s="145">
        <v>24132.9</v>
      </c>
      <c r="H68" s="145">
        <v>91402.6</v>
      </c>
      <c r="I68" s="145">
        <v>20989.200000000001</v>
      </c>
      <c r="J68" s="144">
        <f t="shared" si="4"/>
        <v>8373.1709600000177</v>
      </c>
      <c r="K68" s="144">
        <v>415479.23302999954</v>
      </c>
      <c r="L68" s="144">
        <v>8861108.5999999996</v>
      </c>
      <c r="M68" s="144">
        <v>3638857.9</v>
      </c>
      <c r="N68" s="144">
        <v>596356</v>
      </c>
      <c r="O68" s="144">
        <v>4391589.7</v>
      </c>
      <c r="P68" s="144">
        <v>193955.20000000001</v>
      </c>
      <c r="Q68" s="146">
        <f t="shared" si="8"/>
        <v>40349.799999999057</v>
      </c>
      <c r="R68" s="151">
        <f t="shared" si="5"/>
        <v>11581715.758409999</v>
      </c>
      <c r="S68" s="148">
        <v>2300208.0049000005</v>
      </c>
      <c r="T68" s="145">
        <v>358661.2</v>
      </c>
      <c r="U68" s="145">
        <v>1749447</v>
      </c>
      <c r="V68" s="145">
        <v>27730.9</v>
      </c>
      <c r="W68" s="145">
        <v>133206.20000000001</v>
      </c>
      <c r="X68" s="145">
        <v>21144.2</v>
      </c>
      <c r="Y68" s="144">
        <f t="shared" si="6"/>
        <v>10018.504900000058</v>
      </c>
      <c r="Z68" s="144">
        <v>646233.35350999935</v>
      </c>
      <c r="AA68" s="149">
        <v>8635274.4000000004</v>
      </c>
      <c r="AB68" s="145">
        <v>3638857.9</v>
      </c>
      <c r="AC68" s="144">
        <v>405318</v>
      </c>
      <c r="AD68" s="144">
        <v>4357553.5</v>
      </c>
      <c r="AE68" s="144">
        <v>192368.8</v>
      </c>
      <c r="AF68" s="146">
        <f t="shared" si="7"/>
        <v>41176.200000000012</v>
      </c>
    </row>
    <row r="69" spans="1:32" ht="15" hidden="1" customHeight="1" x14ac:dyDescent="0.25">
      <c r="A69" s="5" t="s">
        <v>243</v>
      </c>
      <c r="B69" s="142">
        <v>883740.6</v>
      </c>
      <c r="C69" s="143">
        <f t="shared" si="3"/>
        <v>8783971.4654399995</v>
      </c>
      <c r="D69" s="144">
        <v>751805.11916</v>
      </c>
      <c r="E69" s="144">
        <v>22795.3</v>
      </c>
      <c r="F69" s="145">
        <v>606322.4</v>
      </c>
      <c r="G69" s="145">
        <v>47046.9</v>
      </c>
      <c r="H69" s="145">
        <v>66867.8</v>
      </c>
      <c r="I69" s="145">
        <v>6187.3</v>
      </c>
      <c r="J69" s="144">
        <f t="shared" si="4"/>
        <v>2585.4191599998157</v>
      </c>
      <c r="K69" s="144">
        <v>389200.34627999994</v>
      </c>
      <c r="L69" s="144">
        <v>7642966</v>
      </c>
      <c r="M69" s="144">
        <v>2782708.5</v>
      </c>
      <c r="N69" s="144">
        <v>622715.5</v>
      </c>
      <c r="O69" s="144">
        <v>3793796.4</v>
      </c>
      <c r="P69" s="144">
        <v>457535.2</v>
      </c>
      <c r="Q69" s="146">
        <f t="shared" si="8"/>
        <v>-13789.599999999919</v>
      </c>
      <c r="R69" s="151">
        <f t="shared" si="5"/>
        <v>8776015.3823699988</v>
      </c>
      <c r="S69" s="148">
        <v>777687.52590000012</v>
      </c>
      <c r="T69" s="145">
        <v>26957.5</v>
      </c>
      <c r="U69" s="145">
        <v>623498.80000000005</v>
      </c>
      <c r="V69" s="145">
        <v>51450.5</v>
      </c>
      <c r="W69" s="145">
        <v>68504.399999999994</v>
      </c>
      <c r="X69" s="145">
        <v>4690.5</v>
      </c>
      <c r="Y69" s="144">
        <f t="shared" si="6"/>
        <v>2585.8259000000544</v>
      </c>
      <c r="Z69" s="144">
        <v>389733.55646999984</v>
      </c>
      <c r="AA69" s="149">
        <v>7608594.2999999998</v>
      </c>
      <c r="AB69" s="145">
        <v>2782708.5</v>
      </c>
      <c r="AC69" s="144">
        <v>609412.5</v>
      </c>
      <c r="AD69" s="144">
        <v>3773293</v>
      </c>
      <c r="AE69" s="144">
        <f>456968262.68/1000</f>
        <v>456968.26267999999</v>
      </c>
      <c r="AF69" s="146">
        <f t="shared" si="7"/>
        <v>-13787.962680000172</v>
      </c>
    </row>
    <row r="70" spans="1:32" s="162" customFormat="1" ht="18" customHeight="1" thickBot="1" x14ac:dyDescent="0.25">
      <c r="A70" s="160" t="s">
        <v>173</v>
      </c>
      <c r="B70" s="161">
        <f>SUM(B9:B69)</f>
        <v>62869652.999999993</v>
      </c>
      <c r="C70" s="281">
        <f>SUM(C9:C69)</f>
        <v>204619332.36642</v>
      </c>
      <c r="D70" s="282">
        <f>SUM(D9:D69)</f>
        <v>62135098.507379994</v>
      </c>
      <c r="E70" s="282">
        <f t="shared" ref="E70:AF70" si="9">SUM(E9:E69)</f>
        <v>16823910.5</v>
      </c>
      <c r="F70" s="282">
        <f t="shared" si="9"/>
        <v>31294256.500000007</v>
      </c>
      <c r="G70" s="282">
        <f t="shared" si="9"/>
        <v>2003053.7999999986</v>
      </c>
      <c r="H70" s="282">
        <f t="shared" si="9"/>
        <v>8630031.7999999989</v>
      </c>
      <c r="I70" s="282">
        <f t="shared" si="9"/>
        <v>2704322.2000000007</v>
      </c>
      <c r="J70" s="282">
        <f t="shared" si="9"/>
        <v>679523.70737999317</v>
      </c>
      <c r="K70" s="282">
        <f>SUM(K9:K69)</f>
        <v>8347546.1590400031</v>
      </c>
      <c r="L70" s="282">
        <f t="shared" ref="L70:O70" si="10">SUM(L9:L69)</f>
        <v>134136687.69999999</v>
      </c>
      <c r="M70" s="282">
        <f t="shared" si="10"/>
        <v>29659572.599999998</v>
      </c>
      <c r="N70" s="282">
        <f t="shared" si="10"/>
        <v>31735514.899999999</v>
      </c>
      <c r="O70" s="282">
        <f t="shared" si="10"/>
        <v>63769195.999999978</v>
      </c>
      <c r="P70" s="282">
        <f t="shared" si="9"/>
        <v>7513092.4000000004</v>
      </c>
      <c r="Q70" s="283">
        <f t="shared" si="9"/>
        <v>1459311.7999999998</v>
      </c>
      <c r="R70" s="282">
        <f t="shared" si="9"/>
        <v>202907863.53400999</v>
      </c>
      <c r="S70" s="282">
        <f>SUM(S9:S69)</f>
        <v>63716531.339270003</v>
      </c>
      <c r="T70" s="282">
        <f t="shared" si="9"/>
        <v>15719628.200000001</v>
      </c>
      <c r="U70" s="282">
        <f t="shared" si="9"/>
        <v>33063698.200000007</v>
      </c>
      <c r="V70" s="282">
        <f t="shared" si="9"/>
        <v>2247237.6999999997</v>
      </c>
      <c r="W70" s="282">
        <f t="shared" si="9"/>
        <v>9331520.3999999966</v>
      </c>
      <c r="X70" s="282">
        <f t="shared" si="9"/>
        <v>2671994.5999999996</v>
      </c>
      <c r="Y70" s="282">
        <f>SUM(Y9:Y69)</f>
        <v>682452.23927000025</v>
      </c>
      <c r="Z70" s="282">
        <f t="shared" ref="Z70:AE70" si="11">SUM(Z9:Z69)</f>
        <v>8599561.1947400048</v>
      </c>
      <c r="AA70" s="282">
        <f t="shared" si="11"/>
        <v>130591771</v>
      </c>
      <c r="AB70" s="282">
        <f t="shared" si="11"/>
        <v>29659572.599999998</v>
      </c>
      <c r="AC70" s="282">
        <f t="shared" si="11"/>
        <v>28353089.199999999</v>
      </c>
      <c r="AD70" s="282">
        <f t="shared" si="11"/>
        <v>63722944.800000004</v>
      </c>
      <c r="AE70" s="282">
        <f t="shared" si="11"/>
        <v>7346945.0626799986</v>
      </c>
      <c r="AF70" s="283">
        <f t="shared" si="9"/>
        <v>1509219.3373199999</v>
      </c>
    </row>
    <row r="71" spans="1:32" x14ac:dyDescent="0.2">
      <c r="D71" s="17"/>
    </row>
    <row r="77" spans="1:32" x14ac:dyDescent="0.2">
      <c r="D77" s="17"/>
    </row>
  </sheetData>
  <mergeCells count="20">
    <mergeCell ref="C1:Q1"/>
    <mergeCell ref="C2:Q2"/>
    <mergeCell ref="A4:A7"/>
    <mergeCell ref="B4:B7"/>
    <mergeCell ref="C4:Q4"/>
    <mergeCell ref="D6:D7"/>
    <mergeCell ref="E6:J6"/>
    <mergeCell ref="K6:K7"/>
    <mergeCell ref="L6:L7"/>
    <mergeCell ref="M6:Q6"/>
    <mergeCell ref="R4:AF4"/>
    <mergeCell ref="C5:C7"/>
    <mergeCell ref="D5:Q5"/>
    <mergeCell ref="R5:R7"/>
    <mergeCell ref="S5:AF5"/>
    <mergeCell ref="T6:Y6"/>
    <mergeCell ref="Z6:Z7"/>
    <mergeCell ref="AA6:AA7"/>
    <mergeCell ref="AB6:AF6"/>
    <mergeCell ref="S6:S7"/>
  </mergeCells>
  <conditionalFormatting sqref="B9:AF69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70"/>
  <sheetViews>
    <sheetView workbookViewId="0">
      <selection activeCell="AJ73" sqref="AJ73"/>
    </sheetView>
  </sheetViews>
  <sheetFormatPr defaultColWidth="11.7109375" defaultRowHeight="15" outlineLevelCol="1" x14ac:dyDescent="0.25"/>
  <cols>
    <col min="1" max="1" width="24" style="101" customWidth="1"/>
    <col min="2" max="2" width="11.7109375" style="101" customWidth="1"/>
    <col min="3" max="3" width="11.7109375" style="101" customWidth="1" collapsed="1"/>
    <col min="4" max="17" width="11.7109375" style="101" hidden="1" customWidth="1" outlineLevel="1"/>
    <col min="18" max="18" width="11.42578125" style="101" hidden="1" customWidth="1" outlineLevel="1"/>
    <col min="19" max="19" width="10.7109375" style="101" hidden="1" customWidth="1" outlineLevel="1"/>
    <col min="20" max="21" width="11.7109375" style="101" hidden="1" customWidth="1" outlineLevel="1"/>
    <col min="22" max="23" width="11.7109375" style="101" customWidth="1" collapsed="1"/>
    <col min="24" max="25" width="11.7109375" style="101" hidden="1" customWidth="1" outlineLevel="1"/>
    <col min="26" max="27" width="11.7109375" style="101" customWidth="1" collapsed="1"/>
    <col min="28" max="33" width="11.7109375" style="101" hidden="1" customWidth="1" outlineLevel="1"/>
    <col min="34" max="34" width="11.7109375" style="101" customWidth="1" collapsed="1"/>
    <col min="35" max="35" width="11.7109375" style="101" customWidth="1"/>
    <col min="36" max="51" width="11.7109375" style="101" customWidth="1" outlineLevel="1"/>
    <col min="52" max="53" width="11.7109375" style="101" customWidth="1"/>
    <col min="54" max="61" width="11.7109375" style="101" customWidth="1" outlineLevel="1"/>
    <col min="62" max="62" width="11.7109375" style="101" customWidth="1"/>
    <col min="63" max="63" width="11.7109375" style="101" customWidth="1" collapsed="1"/>
    <col min="64" max="69" width="11.7109375" style="101" hidden="1" customWidth="1" outlineLevel="1"/>
    <col min="70" max="71" width="11.7109375" style="101" customWidth="1" collapsed="1"/>
    <col min="72" max="83" width="11.7109375" style="101" hidden="1" customWidth="1" outlineLevel="1"/>
    <col min="84" max="85" width="11.7109375" style="101" customWidth="1" collapsed="1"/>
    <col min="86" max="91" width="11.7109375" style="101" hidden="1" customWidth="1" outlineLevel="1"/>
    <col min="92" max="93" width="11.7109375" style="101" customWidth="1" collapsed="1"/>
    <col min="94" max="97" width="11.7109375" style="101" hidden="1" customWidth="1" outlineLevel="1"/>
    <col min="98" max="99" width="11.7109375" style="101" customWidth="1" collapsed="1"/>
    <col min="100" max="107" width="11.7109375" style="101" hidden="1" customWidth="1" outlineLevel="1"/>
    <col min="108" max="109" width="11.7109375" style="101" customWidth="1" collapsed="1"/>
    <col min="110" max="117" width="11.7109375" style="101" hidden="1" customWidth="1" outlineLevel="1"/>
    <col min="118" max="118" width="11.7109375" style="99" customWidth="1" collapsed="1"/>
    <col min="119" max="119" width="11.7109375" style="101" customWidth="1" collapsed="1"/>
    <col min="120" max="125" width="11.7109375" style="101" hidden="1" customWidth="1" outlineLevel="1"/>
    <col min="126" max="126" width="11.7109375" style="101" customWidth="1" collapsed="1"/>
    <col min="127" max="131" width="11.7109375" style="101" customWidth="1"/>
    <col min="132" max="132" width="11.85546875" style="101" customWidth="1"/>
    <col min="133" max="133" width="11.28515625" style="101" customWidth="1"/>
    <col min="134" max="134" width="12" style="101" customWidth="1"/>
    <col min="135" max="135" width="11.7109375" style="101" customWidth="1"/>
    <col min="136" max="136" width="6" style="101" customWidth="1"/>
    <col min="137" max="16384" width="11.7109375" style="101"/>
  </cols>
  <sheetData>
    <row r="1" spans="1:138" s="99" customFormat="1" ht="15.75" thickBot="1" x14ac:dyDescent="0.3">
      <c r="A1" s="172" t="s">
        <v>269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  <c r="AA1" s="173"/>
      <c r="CL1" s="100"/>
      <c r="CM1" s="100"/>
      <c r="CT1" s="100"/>
      <c r="CU1" s="100"/>
    </row>
    <row r="2" spans="1:138" ht="15.75" thickBot="1" x14ac:dyDescent="0.3">
      <c r="A2" s="388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6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7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8"/>
    </row>
    <row r="3" spans="1:138" s="174" customFormat="1" ht="15.6" customHeight="1" x14ac:dyDescent="0.2">
      <c r="A3" s="389"/>
      <c r="B3" s="387" t="s">
        <v>166</v>
      </c>
      <c r="C3" s="384"/>
      <c r="D3" s="383" t="s">
        <v>165</v>
      </c>
      <c r="E3" s="383"/>
      <c r="F3" s="383" t="s">
        <v>164</v>
      </c>
      <c r="G3" s="383"/>
      <c r="H3" s="383" t="s">
        <v>163</v>
      </c>
      <c r="I3" s="383"/>
      <c r="J3" s="383" t="s">
        <v>175</v>
      </c>
      <c r="K3" s="383"/>
      <c r="L3" s="383" t="s">
        <v>162</v>
      </c>
      <c r="M3" s="383"/>
      <c r="N3" s="383" t="s">
        <v>161</v>
      </c>
      <c r="O3" s="383"/>
      <c r="P3" s="383" t="s">
        <v>160</v>
      </c>
      <c r="Q3" s="383"/>
      <c r="R3" s="384" t="s">
        <v>245</v>
      </c>
      <c r="S3" s="385"/>
      <c r="T3" s="383" t="s">
        <v>159</v>
      </c>
      <c r="U3" s="386"/>
      <c r="V3" s="387" t="s">
        <v>158</v>
      </c>
      <c r="W3" s="384"/>
      <c r="X3" s="383" t="s">
        <v>157</v>
      </c>
      <c r="Y3" s="386"/>
      <c r="Z3" s="387" t="s">
        <v>156</v>
      </c>
      <c r="AA3" s="383"/>
      <c r="AB3" s="383" t="s">
        <v>155</v>
      </c>
      <c r="AC3" s="383"/>
      <c r="AD3" s="383" t="s">
        <v>154</v>
      </c>
      <c r="AE3" s="383"/>
      <c r="AF3" s="383" t="s">
        <v>153</v>
      </c>
      <c r="AG3" s="386"/>
      <c r="AH3" s="387" t="s">
        <v>152</v>
      </c>
      <c r="AI3" s="384"/>
      <c r="AJ3" s="383" t="s">
        <v>151</v>
      </c>
      <c r="AK3" s="383"/>
      <c r="AL3" s="383" t="s">
        <v>150</v>
      </c>
      <c r="AM3" s="383"/>
      <c r="AN3" s="383" t="s">
        <v>149</v>
      </c>
      <c r="AO3" s="383"/>
      <c r="AP3" s="383" t="s">
        <v>148</v>
      </c>
      <c r="AQ3" s="383"/>
      <c r="AR3" s="383" t="s">
        <v>147</v>
      </c>
      <c r="AS3" s="383"/>
      <c r="AT3" s="383" t="s">
        <v>146</v>
      </c>
      <c r="AU3" s="383"/>
      <c r="AV3" s="383" t="s">
        <v>145</v>
      </c>
      <c r="AW3" s="383"/>
      <c r="AX3" s="383" t="s">
        <v>144</v>
      </c>
      <c r="AY3" s="386"/>
      <c r="AZ3" s="387" t="s">
        <v>143</v>
      </c>
      <c r="BA3" s="383"/>
      <c r="BB3" s="383" t="s">
        <v>142</v>
      </c>
      <c r="BC3" s="383"/>
      <c r="BD3" s="383" t="s">
        <v>141</v>
      </c>
      <c r="BE3" s="383"/>
      <c r="BF3" s="383" t="s">
        <v>140</v>
      </c>
      <c r="BG3" s="383"/>
      <c r="BH3" s="383" t="s">
        <v>139</v>
      </c>
      <c r="BI3" s="386"/>
      <c r="BJ3" s="387" t="s">
        <v>138</v>
      </c>
      <c r="BK3" s="383"/>
      <c r="BL3" s="383" t="s">
        <v>137</v>
      </c>
      <c r="BM3" s="383"/>
      <c r="BN3" s="383" t="s">
        <v>136</v>
      </c>
      <c r="BO3" s="384"/>
      <c r="BP3" s="383" t="s">
        <v>135</v>
      </c>
      <c r="BQ3" s="386"/>
      <c r="BR3" s="387" t="s">
        <v>134</v>
      </c>
      <c r="BS3" s="383"/>
      <c r="BT3" s="383" t="s">
        <v>133</v>
      </c>
      <c r="BU3" s="383"/>
      <c r="BV3" s="383" t="s">
        <v>132</v>
      </c>
      <c r="BW3" s="383"/>
      <c r="BX3" s="383" t="s">
        <v>131</v>
      </c>
      <c r="BY3" s="383"/>
      <c r="BZ3" s="383" t="s">
        <v>130</v>
      </c>
      <c r="CA3" s="383"/>
      <c r="CB3" s="383" t="s">
        <v>129</v>
      </c>
      <c r="CC3" s="383"/>
      <c r="CD3" s="383" t="s">
        <v>128</v>
      </c>
      <c r="CE3" s="386"/>
      <c r="CF3" s="387" t="s">
        <v>127</v>
      </c>
      <c r="CG3" s="383"/>
      <c r="CH3" s="383" t="s">
        <v>126</v>
      </c>
      <c r="CI3" s="383"/>
      <c r="CJ3" s="383" t="s">
        <v>125</v>
      </c>
      <c r="CK3" s="383"/>
      <c r="CL3" s="383" t="s">
        <v>124</v>
      </c>
      <c r="CM3" s="386"/>
      <c r="CN3" s="387" t="s">
        <v>123</v>
      </c>
      <c r="CO3" s="384"/>
      <c r="CP3" s="383" t="s">
        <v>246</v>
      </c>
      <c r="CQ3" s="383"/>
      <c r="CR3" s="385" t="s">
        <v>122</v>
      </c>
      <c r="CS3" s="386"/>
      <c r="CT3" s="387" t="s">
        <v>121</v>
      </c>
      <c r="CU3" s="384"/>
      <c r="CV3" s="383" t="s">
        <v>120</v>
      </c>
      <c r="CW3" s="383"/>
      <c r="CX3" s="383" t="s">
        <v>118</v>
      </c>
      <c r="CY3" s="383"/>
      <c r="CZ3" s="383" t="s">
        <v>117</v>
      </c>
      <c r="DA3" s="383"/>
      <c r="DB3" s="383" t="s">
        <v>116</v>
      </c>
      <c r="DC3" s="386"/>
      <c r="DD3" s="387" t="s">
        <v>115</v>
      </c>
      <c r="DE3" s="384"/>
      <c r="DF3" s="383" t="s">
        <v>114</v>
      </c>
      <c r="DG3" s="383"/>
      <c r="DH3" s="383" t="s">
        <v>113</v>
      </c>
      <c r="DI3" s="383"/>
      <c r="DJ3" s="383" t="s">
        <v>112</v>
      </c>
      <c r="DK3" s="383"/>
      <c r="DL3" s="383" t="s">
        <v>111</v>
      </c>
      <c r="DM3" s="386"/>
      <c r="DN3" s="387" t="s">
        <v>110</v>
      </c>
      <c r="DO3" s="383"/>
      <c r="DP3" s="384" t="s">
        <v>109</v>
      </c>
      <c r="DQ3" s="385"/>
      <c r="DR3" s="383" t="s">
        <v>108</v>
      </c>
      <c r="DS3" s="383"/>
      <c r="DT3" s="383" t="s">
        <v>107</v>
      </c>
      <c r="DU3" s="386"/>
      <c r="DV3" s="387" t="s">
        <v>106</v>
      </c>
      <c r="DW3" s="386"/>
      <c r="DX3" s="387" t="s">
        <v>105</v>
      </c>
      <c r="DY3" s="386"/>
      <c r="DZ3" s="387" t="s">
        <v>104</v>
      </c>
      <c r="EA3" s="386"/>
      <c r="EB3" s="387" t="s">
        <v>103</v>
      </c>
      <c r="EC3" s="386"/>
      <c r="ED3" s="396" t="s">
        <v>102</v>
      </c>
      <c r="EE3" s="397"/>
    </row>
    <row r="4" spans="1:138" s="104" customFormat="1" ht="108.6" customHeight="1" x14ac:dyDescent="0.2">
      <c r="A4" s="390" t="s">
        <v>248</v>
      </c>
      <c r="B4" s="351" t="s">
        <v>101</v>
      </c>
      <c r="C4" s="393"/>
      <c r="D4" s="394" t="s">
        <v>100</v>
      </c>
      <c r="E4" s="394"/>
      <c r="F4" s="394" t="s">
        <v>99</v>
      </c>
      <c r="G4" s="394"/>
      <c r="H4" s="394" t="s">
        <v>98</v>
      </c>
      <c r="I4" s="394"/>
      <c r="J4" s="394" t="s">
        <v>177</v>
      </c>
      <c r="K4" s="394"/>
      <c r="L4" s="394" t="s">
        <v>97</v>
      </c>
      <c r="M4" s="394"/>
      <c r="N4" s="394" t="s">
        <v>96</v>
      </c>
      <c r="O4" s="394"/>
      <c r="P4" s="394" t="s">
        <v>95</v>
      </c>
      <c r="Q4" s="394"/>
      <c r="R4" s="393" t="s">
        <v>249</v>
      </c>
      <c r="S4" s="395"/>
      <c r="T4" s="394" t="s">
        <v>94</v>
      </c>
      <c r="U4" s="352"/>
      <c r="V4" s="351" t="s">
        <v>93</v>
      </c>
      <c r="W4" s="393"/>
      <c r="X4" s="394" t="s">
        <v>92</v>
      </c>
      <c r="Y4" s="352"/>
      <c r="Z4" s="351" t="s">
        <v>91</v>
      </c>
      <c r="AA4" s="394"/>
      <c r="AB4" s="394" t="s">
        <v>270</v>
      </c>
      <c r="AC4" s="394"/>
      <c r="AD4" s="394" t="s">
        <v>271</v>
      </c>
      <c r="AE4" s="394"/>
      <c r="AF4" s="394" t="s">
        <v>88</v>
      </c>
      <c r="AG4" s="352"/>
      <c r="AH4" s="351" t="s">
        <v>87</v>
      </c>
      <c r="AI4" s="393"/>
      <c r="AJ4" s="394" t="s">
        <v>86</v>
      </c>
      <c r="AK4" s="394"/>
      <c r="AL4" s="394" t="s">
        <v>85</v>
      </c>
      <c r="AM4" s="394"/>
      <c r="AN4" s="394" t="s">
        <v>84</v>
      </c>
      <c r="AO4" s="394"/>
      <c r="AP4" s="394" t="s">
        <v>83</v>
      </c>
      <c r="AQ4" s="394"/>
      <c r="AR4" s="394" t="s">
        <v>82</v>
      </c>
      <c r="AS4" s="394"/>
      <c r="AT4" s="394" t="s">
        <v>81</v>
      </c>
      <c r="AU4" s="394"/>
      <c r="AV4" s="394" t="s">
        <v>80</v>
      </c>
      <c r="AW4" s="394"/>
      <c r="AX4" s="394" t="s">
        <v>79</v>
      </c>
      <c r="AY4" s="352"/>
      <c r="AZ4" s="351" t="s">
        <v>78</v>
      </c>
      <c r="BA4" s="394"/>
      <c r="BB4" s="394" t="s">
        <v>77</v>
      </c>
      <c r="BC4" s="394"/>
      <c r="BD4" s="394" t="s">
        <v>76</v>
      </c>
      <c r="BE4" s="394"/>
      <c r="BF4" s="394" t="s">
        <v>75</v>
      </c>
      <c r="BG4" s="394"/>
      <c r="BH4" s="394" t="s">
        <v>74</v>
      </c>
      <c r="BI4" s="352"/>
      <c r="BJ4" s="351" t="s">
        <v>73</v>
      </c>
      <c r="BK4" s="394"/>
      <c r="BL4" s="394" t="s">
        <v>72</v>
      </c>
      <c r="BM4" s="394"/>
      <c r="BN4" s="394" t="s">
        <v>71</v>
      </c>
      <c r="BO4" s="393"/>
      <c r="BP4" s="394" t="s">
        <v>70</v>
      </c>
      <c r="BQ4" s="352"/>
      <c r="BR4" s="351" t="s">
        <v>69</v>
      </c>
      <c r="BS4" s="394"/>
      <c r="BT4" s="394" t="s">
        <v>68</v>
      </c>
      <c r="BU4" s="394"/>
      <c r="BV4" s="394" t="s">
        <v>67</v>
      </c>
      <c r="BW4" s="394"/>
      <c r="BX4" s="394" t="s">
        <v>66</v>
      </c>
      <c r="BY4" s="394"/>
      <c r="BZ4" s="394" t="s">
        <v>65</v>
      </c>
      <c r="CA4" s="394"/>
      <c r="CB4" s="394" t="s">
        <v>64</v>
      </c>
      <c r="CC4" s="394"/>
      <c r="CD4" s="394" t="s">
        <v>63</v>
      </c>
      <c r="CE4" s="352"/>
      <c r="CF4" s="351" t="s">
        <v>62</v>
      </c>
      <c r="CG4" s="394"/>
      <c r="CH4" s="394" t="s">
        <v>61</v>
      </c>
      <c r="CI4" s="394"/>
      <c r="CJ4" s="394" t="s">
        <v>60</v>
      </c>
      <c r="CK4" s="394"/>
      <c r="CL4" s="394" t="s">
        <v>59</v>
      </c>
      <c r="CM4" s="352"/>
      <c r="CN4" s="351" t="s">
        <v>58</v>
      </c>
      <c r="CO4" s="393"/>
      <c r="CP4" s="394" t="s">
        <v>57</v>
      </c>
      <c r="CQ4" s="394"/>
      <c r="CR4" s="395" t="s">
        <v>57</v>
      </c>
      <c r="CS4" s="352"/>
      <c r="CT4" s="351" t="s">
        <v>56</v>
      </c>
      <c r="CU4" s="393"/>
      <c r="CV4" s="394" t="s">
        <v>55</v>
      </c>
      <c r="CW4" s="394"/>
      <c r="CX4" s="394" t="s">
        <v>53</v>
      </c>
      <c r="CY4" s="394"/>
      <c r="CZ4" s="394" t="s">
        <v>52</v>
      </c>
      <c r="DA4" s="394"/>
      <c r="DB4" s="394" t="s">
        <v>51</v>
      </c>
      <c r="DC4" s="352"/>
      <c r="DD4" s="351" t="s">
        <v>50</v>
      </c>
      <c r="DE4" s="393"/>
      <c r="DF4" s="394" t="s">
        <v>49</v>
      </c>
      <c r="DG4" s="394"/>
      <c r="DH4" s="394" t="s">
        <v>48</v>
      </c>
      <c r="DI4" s="394"/>
      <c r="DJ4" s="394" t="s">
        <v>47</v>
      </c>
      <c r="DK4" s="394"/>
      <c r="DL4" s="394" t="s">
        <v>46</v>
      </c>
      <c r="DM4" s="352"/>
      <c r="DN4" s="351" t="s">
        <v>45</v>
      </c>
      <c r="DO4" s="393"/>
      <c r="DP4" s="393" t="s">
        <v>44</v>
      </c>
      <c r="DQ4" s="395"/>
      <c r="DR4" s="394" t="s">
        <v>43</v>
      </c>
      <c r="DS4" s="394"/>
      <c r="DT4" s="394" t="s">
        <v>42</v>
      </c>
      <c r="DU4" s="352"/>
      <c r="DV4" s="351" t="s">
        <v>41</v>
      </c>
      <c r="DW4" s="352"/>
      <c r="DX4" s="351" t="s">
        <v>40</v>
      </c>
      <c r="DY4" s="352"/>
      <c r="DZ4" s="351" t="s">
        <v>39</v>
      </c>
      <c r="EA4" s="352"/>
      <c r="EB4" s="351" t="s">
        <v>252</v>
      </c>
      <c r="EC4" s="352"/>
      <c r="ED4" s="353" t="s">
        <v>272</v>
      </c>
      <c r="EE4" s="355" t="s">
        <v>273</v>
      </c>
    </row>
    <row r="5" spans="1:138" s="174" customFormat="1" ht="17.45" customHeight="1" x14ac:dyDescent="0.2">
      <c r="A5" s="391"/>
      <c r="B5" s="175" t="s">
        <v>35</v>
      </c>
      <c r="C5" s="176" t="s">
        <v>34</v>
      </c>
      <c r="D5" s="177" t="s">
        <v>35</v>
      </c>
      <c r="E5" s="177" t="s">
        <v>34</v>
      </c>
      <c r="F5" s="177" t="s">
        <v>35</v>
      </c>
      <c r="G5" s="177" t="s">
        <v>34</v>
      </c>
      <c r="H5" s="177" t="s">
        <v>35</v>
      </c>
      <c r="I5" s="177" t="s">
        <v>34</v>
      </c>
      <c r="J5" s="177" t="s">
        <v>35</v>
      </c>
      <c r="K5" s="177" t="s">
        <v>34</v>
      </c>
      <c r="L5" s="177" t="s">
        <v>35</v>
      </c>
      <c r="M5" s="177" t="s">
        <v>34</v>
      </c>
      <c r="N5" s="177" t="s">
        <v>35</v>
      </c>
      <c r="O5" s="177" t="s">
        <v>34</v>
      </c>
      <c r="P5" s="177" t="s">
        <v>35</v>
      </c>
      <c r="Q5" s="177" t="s">
        <v>34</v>
      </c>
      <c r="R5" s="177" t="s">
        <v>35</v>
      </c>
      <c r="S5" s="177" t="s">
        <v>34</v>
      </c>
      <c r="T5" s="177" t="s">
        <v>35</v>
      </c>
      <c r="U5" s="178" t="s">
        <v>34</v>
      </c>
      <c r="V5" s="175" t="s">
        <v>35</v>
      </c>
      <c r="W5" s="176" t="s">
        <v>34</v>
      </c>
      <c r="X5" s="177" t="s">
        <v>35</v>
      </c>
      <c r="Y5" s="178" t="s">
        <v>34</v>
      </c>
      <c r="Z5" s="175" t="s">
        <v>35</v>
      </c>
      <c r="AA5" s="177" t="s">
        <v>34</v>
      </c>
      <c r="AB5" s="177" t="s">
        <v>35</v>
      </c>
      <c r="AC5" s="177" t="s">
        <v>34</v>
      </c>
      <c r="AD5" s="177" t="s">
        <v>35</v>
      </c>
      <c r="AE5" s="177" t="s">
        <v>34</v>
      </c>
      <c r="AF5" s="177" t="s">
        <v>35</v>
      </c>
      <c r="AG5" s="178" t="s">
        <v>34</v>
      </c>
      <c r="AH5" s="175" t="s">
        <v>35</v>
      </c>
      <c r="AI5" s="176" t="s">
        <v>34</v>
      </c>
      <c r="AJ5" s="177" t="s">
        <v>35</v>
      </c>
      <c r="AK5" s="177" t="s">
        <v>34</v>
      </c>
      <c r="AL5" s="177" t="s">
        <v>35</v>
      </c>
      <c r="AM5" s="177" t="s">
        <v>34</v>
      </c>
      <c r="AN5" s="177" t="s">
        <v>35</v>
      </c>
      <c r="AO5" s="177" t="s">
        <v>34</v>
      </c>
      <c r="AP5" s="177" t="s">
        <v>35</v>
      </c>
      <c r="AQ5" s="177" t="s">
        <v>34</v>
      </c>
      <c r="AR5" s="177" t="s">
        <v>35</v>
      </c>
      <c r="AS5" s="177" t="s">
        <v>34</v>
      </c>
      <c r="AT5" s="177" t="s">
        <v>35</v>
      </c>
      <c r="AU5" s="177" t="s">
        <v>34</v>
      </c>
      <c r="AV5" s="177" t="s">
        <v>35</v>
      </c>
      <c r="AW5" s="177" t="s">
        <v>34</v>
      </c>
      <c r="AX5" s="177" t="s">
        <v>35</v>
      </c>
      <c r="AY5" s="178" t="s">
        <v>34</v>
      </c>
      <c r="AZ5" s="175" t="s">
        <v>35</v>
      </c>
      <c r="BA5" s="177" t="s">
        <v>34</v>
      </c>
      <c r="BB5" s="177" t="s">
        <v>35</v>
      </c>
      <c r="BC5" s="177" t="s">
        <v>34</v>
      </c>
      <c r="BD5" s="177" t="s">
        <v>35</v>
      </c>
      <c r="BE5" s="177" t="s">
        <v>34</v>
      </c>
      <c r="BF5" s="177" t="s">
        <v>35</v>
      </c>
      <c r="BG5" s="177" t="s">
        <v>34</v>
      </c>
      <c r="BH5" s="177" t="s">
        <v>35</v>
      </c>
      <c r="BI5" s="178" t="s">
        <v>34</v>
      </c>
      <c r="BJ5" s="175" t="s">
        <v>35</v>
      </c>
      <c r="BK5" s="177" t="s">
        <v>34</v>
      </c>
      <c r="BL5" s="177" t="s">
        <v>35</v>
      </c>
      <c r="BM5" s="177" t="s">
        <v>34</v>
      </c>
      <c r="BN5" s="177" t="s">
        <v>35</v>
      </c>
      <c r="BO5" s="176" t="s">
        <v>34</v>
      </c>
      <c r="BP5" s="177" t="s">
        <v>35</v>
      </c>
      <c r="BQ5" s="178" t="s">
        <v>34</v>
      </c>
      <c r="BR5" s="175" t="s">
        <v>35</v>
      </c>
      <c r="BS5" s="177" t="s">
        <v>34</v>
      </c>
      <c r="BT5" s="177" t="s">
        <v>35</v>
      </c>
      <c r="BU5" s="177" t="s">
        <v>34</v>
      </c>
      <c r="BV5" s="177" t="s">
        <v>35</v>
      </c>
      <c r="BW5" s="177" t="s">
        <v>34</v>
      </c>
      <c r="BX5" s="177" t="s">
        <v>35</v>
      </c>
      <c r="BY5" s="177" t="s">
        <v>34</v>
      </c>
      <c r="BZ5" s="177" t="s">
        <v>35</v>
      </c>
      <c r="CA5" s="177" t="s">
        <v>34</v>
      </c>
      <c r="CB5" s="177" t="s">
        <v>35</v>
      </c>
      <c r="CC5" s="177" t="s">
        <v>34</v>
      </c>
      <c r="CD5" s="177" t="s">
        <v>35</v>
      </c>
      <c r="CE5" s="178" t="s">
        <v>34</v>
      </c>
      <c r="CF5" s="175" t="s">
        <v>35</v>
      </c>
      <c r="CG5" s="177" t="s">
        <v>34</v>
      </c>
      <c r="CH5" s="177" t="s">
        <v>35</v>
      </c>
      <c r="CI5" s="177" t="s">
        <v>34</v>
      </c>
      <c r="CJ5" s="177" t="s">
        <v>35</v>
      </c>
      <c r="CK5" s="177" t="s">
        <v>34</v>
      </c>
      <c r="CL5" s="177" t="s">
        <v>35</v>
      </c>
      <c r="CM5" s="178" t="s">
        <v>34</v>
      </c>
      <c r="CN5" s="175" t="s">
        <v>35</v>
      </c>
      <c r="CO5" s="176" t="s">
        <v>34</v>
      </c>
      <c r="CP5" s="177" t="s">
        <v>35</v>
      </c>
      <c r="CQ5" s="177" t="s">
        <v>34</v>
      </c>
      <c r="CR5" s="179" t="s">
        <v>35</v>
      </c>
      <c r="CS5" s="178" t="s">
        <v>34</v>
      </c>
      <c r="CT5" s="175" t="s">
        <v>35</v>
      </c>
      <c r="CU5" s="176" t="s">
        <v>34</v>
      </c>
      <c r="CV5" s="177" t="s">
        <v>35</v>
      </c>
      <c r="CW5" s="177" t="s">
        <v>34</v>
      </c>
      <c r="CX5" s="177" t="s">
        <v>35</v>
      </c>
      <c r="CY5" s="177" t="s">
        <v>34</v>
      </c>
      <c r="CZ5" s="177" t="s">
        <v>35</v>
      </c>
      <c r="DA5" s="177" t="s">
        <v>34</v>
      </c>
      <c r="DB5" s="177" t="s">
        <v>35</v>
      </c>
      <c r="DC5" s="178" t="s">
        <v>34</v>
      </c>
      <c r="DD5" s="175" t="s">
        <v>35</v>
      </c>
      <c r="DE5" s="176" t="s">
        <v>34</v>
      </c>
      <c r="DF5" s="177" t="s">
        <v>35</v>
      </c>
      <c r="DG5" s="177" t="s">
        <v>34</v>
      </c>
      <c r="DH5" s="177" t="s">
        <v>35</v>
      </c>
      <c r="DI5" s="177" t="s">
        <v>34</v>
      </c>
      <c r="DJ5" s="177" t="s">
        <v>35</v>
      </c>
      <c r="DK5" s="177" t="s">
        <v>34</v>
      </c>
      <c r="DL5" s="177" t="s">
        <v>35</v>
      </c>
      <c r="DM5" s="178" t="s">
        <v>34</v>
      </c>
      <c r="DN5" s="180" t="s">
        <v>35</v>
      </c>
      <c r="DO5" s="176" t="s">
        <v>34</v>
      </c>
      <c r="DP5" s="177" t="s">
        <v>35</v>
      </c>
      <c r="DQ5" s="177" t="s">
        <v>34</v>
      </c>
      <c r="DR5" s="177" t="s">
        <v>35</v>
      </c>
      <c r="DS5" s="177" t="s">
        <v>34</v>
      </c>
      <c r="DT5" s="177" t="s">
        <v>35</v>
      </c>
      <c r="DU5" s="178" t="s">
        <v>34</v>
      </c>
      <c r="DV5" s="175" t="s">
        <v>35</v>
      </c>
      <c r="DW5" s="178" t="s">
        <v>34</v>
      </c>
      <c r="DX5" s="175" t="s">
        <v>35</v>
      </c>
      <c r="DY5" s="178" t="s">
        <v>34</v>
      </c>
      <c r="DZ5" s="175" t="s">
        <v>35</v>
      </c>
      <c r="EA5" s="178" t="s">
        <v>34</v>
      </c>
      <c r="EB5" s="175" t="s">
        <v>35</v>
      </c>
      <c r="EC5" s="178" t="s">
        <v>34</v>
      </c>
      <c r="ED5" s="398"/>
      <c r="EE5" s="399"/>
    </row>
    <row r="6" spans="1:138" s="182" customFormat="1" ht="18.600000000000001" customHeight="1" x14ac:dyDescent="0.2">
      <c r="A6" s="392"/>
      <c r="B6" s="269">
        <f>SUM(B7:B67)</f>
        <v>21231036.800000001</v>
      </c>
      <c r="C6" s="270">
        <f t="shared" ref="C6:BJ6" si="0">SUM(C7:C67)</f>
        <v>19198509.299999997</v>
      </c>
      <c r="D6" s="271">
        <f>SUM(D7:D67)</f>
        <v>678434.30000000016</v>
      </c>
      <c r="E6" s="271">
        <f t="shared" si="0"/>
        <v>664849.60000000021</v>
      </c>
      <c r="F6" s="271">
        <f t="shared" si="0"/>
        <v>726435.9</v>
      </c>
      <c r="G6" s="271">
        <f t="shared" si="0"/>
        <v>694963.99999999988</v>
      </c>
      <c r="H6" s="271">
        <f t="shared" si="0"/>
        <v>9232278.0000000037</v>
      </c>
      <c r="I6" s="271">
        <f t="shared" si="0"/>
        <v>8692107.3000000007</v>
      </c>
      <c r="J6" s="271">
        <f t="shared" si="0"/>
        <v>11304.4</v>
      </c>
      <c r="K6" s="271">
        <f t="shared" si="0"/>
        <v>9419.7999999999993</v>
      </c>
      <c r="L6" s="271">
        <f t="shared" si="0"/>
        <v>1553824.2</v>
      </c>
      <c r="M6" s="271">
        <f t="shared" si="0"/>
        <v>1506677.7</v>
      </c>
      <c r="N6" s="271">
        <f t="shared" si="0"/>
        <v>127373.30000000002</v>
      </c>
      <c r="O6" s="271">
        <f t="shared" si="0"/>
        <v>106816.5</v>
      </c>
      <c r="P6" s="271">
        <f t="shared" si="0"/>
        <v>447460.1</v>
      </c>
      <c r="Q6" s="271">
        <f t="shared" si="0"/>
        <v>0</v>
      </c>
      <c r="R6" s="271">
        <f t="shared" si="0"/>
        <v>2443.1999999999998</v>
      </c>
      <c r="S6" s="271">
        <f t="shared" si="0"/>
        <v>1992.9</v>
      </c>
      <c r="T6" s="271">
        <f t="shared" si="0"/>
        <v>8451483.4000000004</v>
      </c>
      <c r="U6" s="272">
        <f t="shared" si="0"/>
        <v>7521681.5000000019</v>
      </c>
      <c r="V6" s="269">
        <f t="shared" si="0"/>
        <v>115553.4</v>
      </c>
      <c r="W6" s="270">
        <f t="shared" si="0"/>
        <v>114236.1</v>
      </c>
      <c r="X6" s="271">
        <f t="shared" si="0"/>
        <v>115553.4</v>
      </c>
      <c r="Y6" s="272">
        <f t="shared" si="0"/>
        <v>114236.1</v>
      </c>
      <c r="Z6" s="269">
        <f t="shared" si="0"/>
        <v>1894872.8999999997</v>
      </c>
      <c r="AA6" s="271">
        <f t="shared" si="0"/>
        <v>1811770.6000000006</v>
      </c>
      <c r="AB6" s="271">
        <f t="shared" si="0"/>
        <v>281125.5</v>
      </c>
      <c r="AC6" s="271">
        <f t="shared" si="0"/>
        <v>257183.59999999995</v>
      </c>
      <c r="AD6" s="271">
        <f t="shared" si="0"/>
        <v>1562600.7999999996</v>
      </c>
      <c r="AE6" s="271">
        <f t="shared" si="0"/>
        <v>1505901.7</v>
      </c>
      <c r="AF6" s="271">
        <f t="shared" si="0"/>
        <v>51146.600000000006</v>
      </c>
      <c r="AG6" s="272">
        <f t="shared" si="0"/>
        <v>48685.300000000017</v>
      </c>
      <c r="AH6" s="273">
        <f>SUM(AH7:AH67)</f>
        <v>25198386.000000015</v>
      </c>
      <c r="AI6" s="270">
        <f>SUM(AI7:AI67)</f>
        <v>23757854.399999999</v>
      </c>
      <c r="AJ6" s="271">
        <f t="shared" si="0"/>
        <v>1003.0999999999999</v>
      </c>
      <c r="AK6" s="271">
        <f t="shared" si="0"/>
        <v>892.3</v>
      </c>
      <c r="AL6" s="271">
        <f t="shared" si="0"/>
        <v>185784.8</v>
      </c>
      <c r="AM6" s="271">
        <f t="shared" si="0"/>
        <v>184260.30000000005</v>
      </c>
      <c r="AN6" s="271">
        <f t="shared" si="0"/>
        <v>74332.100000000006</v>
      </c>
      <c r="AO6" s="271">
        <f t="shared" si="0"/>
        <v>20248.499999999996</v>
      </c>
      <c r="AP6" s="271">
        <f t="shared" si="0"/>
        <v>32378.800000000003</v>
      </c>
      <c r="AQ6" s="271">
        <f t="shared" si="0"/>
        <v>26641.7</v>
      </c>
      <c r="AR6" s="271">
        <f t="shared" si="0"/>
        <v>6244938.7999999989</v>
      </c>
      <c r="AS6" s="271">
        <f t="shared" si="0"/>
        <v>6024512.5</v>
      </c>
      <c r="AT6" s="271">
        <f t="shared" si="0"/>
        <v>17000690.099999994</v>
      </c>
      <c r="AU6" s="271">
        <f t="shared" si="0"/>
        <v>15983388</v>
      </c>
      <c r="AV6" s="271">
        <f t="shared" si="0"/>
        <v>254808.8</v>
      </c>
      <c r="AW6" s="271">
        <f t="shared" si="0"/>
        <v>252957.6</v>
      </c>
      <c r="AX6" s="271">
        <f t="shared" si="0"/>
        <v>1404449.4999999998</v>
      </c>
      <c r="AY6" s="272">
        <f t="shared" si="0"/>
        <v>1264953.5</v>
      </c>
      <c r="AZ6" s="269">
        <f t="shared" si="0"/>
        <v>41158844.399999991</v>
      </c>
      <c r="BA6" s="271">
        <f t="shared" si="0"/>
        <v>34806672.600000001</v>
      </c>
      <c r="BB6" s="271">
        <f t="shared" si="0"/>
        <v>18060075.300000008</v>
      </c>
      <c r="BC6" s="271">
        <f t="shared" si="0"/>
        <v>12622111.20000001</v>
      </c>
      <c r="BD6" s="271">
        <f t="shared" si="0"/>
        <v>12049798</v>
      </c>
      <c r="BE6" s="271">
        <f t="shared" si="0"/>
        <v>11672411.300000001</v>
      </c>
      <c r="BF6" s="271">
        <f t="shared" si="0"/>
        <v>7863103.0999999996</v>
      </c>
      <c r="BG6" s="271">
        <f t="shared" si="0"/>
        <v>7502453.1000000015</v>
      </c>
      <c r="BH6" s="271">
        <f t="shared" si="0"/>
        <v>3185868.0000000014</v>
      </c>
      <c r="BI6" s="272">
        <f t="shared" si="0"/>
        <v>3009697.0000000014</v>
      </c>
      <c r="BJ6" s="269">
        <f t="shared" si="0"/>
        <v>712053.80000000028</v>
      </c>
      <c r="BK6" s="271">
        <f>SUM(BK7:BK67)</f>
        <v>573287.69999999995</v>
      </c>
      <c r="BL6" s="271">
        <f>SUM(BL7:BL67)</f>
        <v>239418.1</v>
      </c>
      <c r="BM6" s="271">
        <f>SUM(BM7:BM67)</f>
        <v>230656.3</v>
      </c>
      <c r="BN6" s="271">
        <f t="shared" ref="BN6:DY6" si="1">SUM(BN7:BN67)</f>
        <v>113545.90000000004</v>
      </c>
      <c r="BO6" s="270">
        <f t="shared" si="1"/>
        <v>109000.6</v>
      </c>
      <c r="BP6" s="271">
        <f t="shared" si="1"/>
        <v>359089.80000000005</v>
      </c>
      <c r="BQ6" s="272">
        <f t="shared" si="1"/>
        <v>233630.80000000005</v>
      </c>
      <c r="BR6" s="269">
        <f t="shared" si="1"/>
        <v>95242009.399999976</v>
      </c>
      <c r="BS6" s="271">
        <f t="shared" si="1"/>
        <v>93845167.599999964</v>
      </c>
      <c r="BT6" s="271">
        <f t="shared" si="1"/>
        <v>30506897.100000024</v>
      </c>
      <c r="BU6" s="271">
        <f t="shared" si="1"/>
        <v>30017309.300000004</v>
      </c>
      <c r="BV6" s="271">
        <f t="shared" si="1"/>
        <v>49508800.600000001</v>
      </c>
      <c r="BW6" s="271">
        <f>SUM(BW7:BW67)</f>
        <v>48897993.200000018</v>
      </c>
      <c r="BX6" s="271">
        <f>SUM(BX7:BX67)</f>
        <v>8173506.9999999981</v>
      </c>
      <c r="BY6" s="271">
        <f>SUM(BY7:BY67)</f>
        <v>8064870.5999999996</v>
      </c>
      <c r="BZ6" s="271">
        <f>SUM(BZ7:BZ67)</f>
        <v>42936.9</v>
      </c>
      <c r="CA6" s="271">
        <f>SUM(CA7:CA67)</f>
        <v>40832.699999999997</v>
      </c>
      <c r="CB6" s="271">
        <f t="shared" si="1"/>
        <v>2586375.6999999997</v>
      </c>
      <c r="CC6" s="271">
        <f t="shared" si="1"/>
        <v>2485490.7999999998</v>
      </c>
      <c r="CD6" s="271">
        <f t="shared" si="1"/>
        <v>4423492.1000000006</v>
      </c>
      <c r="CE6" s="272">
        <f t="shared" si="1"/>
        <v>4338671</v>
      </c>
      <c r="CF6" s="269">
        <f t="shared" si="1"/>
        <v>12044203.199999997</v>
      </c>
      <c r="CG6" s="271">
        <f t="shared" si="1"/>
        <v>11725225.1</v>
      </c>
      <c r="CH6" s="271">
        <f t="shared" si="1"/>
        <v>9785422.9000000041</v>
      </c>
      <c r="CI6" s="271">
        <f t="shared" si="1"/>
        <v>9561427.3000000026</v>
      </c>
      <c r="CJ6" s="271">
        <f t="shared" si="1"/>
        <v>31235.5</v>
      </c>
      <c r="CK6" s="271">
        <f t="shared" si="1"/>
        <v>31235.5</v>
      </c>
      <c r="CL6" s="271">
        <f t="shared" si="1"/>
        <v>2227544.7999999998</v>
      </c>
      <c r="CM6" s="272">
        <f t="shared" si="1"/>
        <v>2132562.3000000003</v>
      </c>
      <c r="CN6" s="273">
        <f>SUM(CN7:CN67)</f>
        <v>26279.100000000002</v>
      </c>
      <c r="CO6" s="271">
        <f>SUM(CO7:CO67)</f>
        <v>25121.9</v>
      </c>
      <c r="CP6" s="271">
        <f t="shared" si="1"/>
        <v>16007.5</v>
      </c>
      <c r="CQ6" s="271">
        <f t="shared" si="1"/>
        <v>15280.9</v>
      </c>
      <c r="CR6" s="181">
        <f t="shared" si="1"/>
        <v>10271.600000000002</v>
      </c>
      <c r="CS6" s="272">
        <f t="shared" si="1"/>
        <v>9841</v>
      </c>
      <c r="CT6" s="269">
        <f t="shared" si="1"/>
        <v>8835541.8999999966</v>
      </c>
      <c r="CU6" s="270">
        <f t="shared" si="1"/>
        <v>8338125.6000000034</v>
      </c>
      <c r="CV6" s="271">
        <f t="shared" si="1"/>
        <v>254104.09999999998</v>
      </c>
      <c r="CW6" s="271">
        <f t="shared" si="1"/>
        <v>245778.69999999998</v>
      </c>
      <c r="CX6" s="271">
        <f t="shared" si="1"/>
        <v>6054080.9000000004</v>
      </c>
      <c r="CY6" s="271">
        <f t="shared" si="1"/>
        <v>5640477.7999999998</v>
      </c>
      <c r="CZ6" s="271">
        <f t="shared" si="1"/>
        <v>2156873.2000000002</v>
      </c>
      <c r="DA6" s="271">
        <f t="shared" si="1"/>
        <v>2097785.7000000002</v>
      </c>
      <c r="DB6" s="271">
        <f t="shared" si="1"/>
        <v>370483.70000000007</v>
      </c>
      <c r="DC6" s="272">
        <f t="shared" si="1"/>
        <v>354083.40000000008</v>
      </c>
      <c r="DD6" s="269">
        <f t="shared" si="1"/>
        <v>7613431.4000000032</v>
      </c>
      <c r="DE6" s="270">
        <f t="shared" si="1"/>
        <v>7369759.3999999985</v>
      </c>
      <c r="DF6" s="271">
        <f>SUM(DF7:DF67)</f>
        <v>4570188.5</v>
      </c>
      <c r="DG6" s="271">
        <f t="shared" si="1"/>
        <v>4410381</v>
      </c>
      <c r="DH6" s="271">
        <f t="shared" si="1"/>
        <v>2519761.6</v>
      </c>
      <c r="DI6" s="271">
        <f t="shared" si="1"/>
        <v>2449018.5000000005</v>
      </c>
      <c r="DJ6" s="271">
        <f t="shared" si="1"/>
        <v>7975.3</v>
      </c>
      <c r="DK6" s="271">
        <f t="shared" si="1"/>
        <v>7885.7000000000007</v>
      </c>
      <c r="DL6" s="271">
        <f t="shared" si="1"/>
        <v>515506</v>
      </c>
      <c r="DM6" s="272">
        <f t="shared" si="1"/>
        <v>502474.19999999995</v>
      </c>
      <c r="DN6" s="269">
        <f t="shared" si="1"/>
        <v>325059.40000000002</v>
      </c>
      <c r="DO6" s="270">
        <f t="shared" si="1"/>
        <v>316592</v>
      </c>
      <c r="DP6" s="271">
        <f t="shared" si="1"/>
        <v>61149.599999999999</v>
      </c>
      <c r="DQ6" s="271">
        <f t="shared" si="1"/>
        <v>57666.8</v>
      </c>
      <c r="DR6" s="271">
        <f t="shared" si="1"/>
        <v>244992.5</v>
      </c>
      <c r="DS6" s="271">
        <f t="shared" si="1"/>
        <v>240007.89999999997</v>
      </c>
      <c r="DT6" s="271">
        <f t="shared" si="1"/>
        <v>18917.3</v>
      </c>
      <c r="DU6" s="272">
        <f t="shared" si="1"/>
        <v>18917.3</v>
      </c>
      <c r="DV6" s="269">
        <f t="shared" si="1"/>
        <v>747837.60000000009</v>
      </c>
      <c r="DW6" s="274">
        <f t="shared" si="1"/>
        <v>426093.20000000013</v>
      </c>
      <c r="DX6" s="273">
        <f t="shared" si="1"/>
        <v>1215616.5999999999</v>
      </c>
      <c r="DY6" s="272">
        <f t="shared" si="1"/>
        <v>1215386.8</v>
      </c>
      <c r="DZ6" s="269">
        <f>SUM(DZ7:DZ67)</f>
        <v>216360725.90000007</v>
      </c>
      <c r="EA6" s="272">
        <f>SUM(EA7:EA67)</f>
        <v>203523802.29999998</v>
      </c>
      <c r="EB6" s="269">
        <f>SUM(EB7:EB67)</f>
        <v>-11506366.899999999</v>
      </c>
      <c r="EC6" s="272">
        <f>SUM(EC7:EC67)</f>
        <v>-615938.89999999991</v>
      </c>
      <c r="ED6" s="269">
        <f t="shared" ref="ED6:EE6" si="2">SUM(ED7:ED67)</f>
        <v>14235871.799999997</v>
      </c>
      <c r="EE6" s="272">
        <f t="shared" si="2"/>
        <v>13561763.200000003</v>
      </c>
    </row>
    <row r="7" spans="1:138" s="102" customFormat="1" hidden="1" x14ac:dyDescent="0.25">
      <c r="A7" s="108" t="s">
        <v>254</v>
      </c>
      <c r="B7" s="183">
        <f>D7+F7+H7+J7+L7+N7+P7+T7+R7</f>
        <v>274565.7</v>
      </c>
      <c r="C7" s="184">
        <f>E7+G7+I7+K7+M7+O7+Q7+U7+S7</f>
        <v>270280.09999999998</v>
      </c>
      <c r="D7" s="185">
        <v>2001.1</v>
      </c>
      <c r="E7" s="185">
        <v>1992.1</v>
      </c>
      <c r="F7" s="185">
        <v>15542.2</v>
      </c>
      <c r="G7" s="185">
        <v>15432.2</v>
      </c>
      <c r="H7" s="185">
        <v>133376.6</v>
      </c>
      <c r="I7" s="185">
        <v>132901.6</v>
      </c>
      <c r="J7" s="185">
        <v>403.7</v>
      </c>
      <c r="K7" s="185">
        <v>403.7</v>
      </c>
      <c r="L7" s="185">
        <v>21679.9</v>
      </c>
      <c r="M7" s="185">
        <v>21539.4</v>
      </c>
      <c r="N7" s="185">
        <v>1873</v>
      </c>
      <c r="O7" s="185">
        <v>1873</v>
      </c>
      <c r="P7" s="185">
        <v>2583.4</v>
      </c>
      <c r="Q7" s="185">
        <v>0</v>
      </c>
      <c r="R7" s="185">
        <v>0</v>
      </c>
      <c r="S7" s="185">
        <v>0</v>
      </c>
      <c r="T7" s="185">
        <v>97105.8</v>
      </c>
      <c r="U7" s="186">
        <v>96138.1</v>
      </c>
      <c r="V7" s="187">
        <f t="shared" ref="V7:W22" si="3">X7</f>
        <v>0</v>
      </c>
      <c r="W7" s="188">
        <f t="shared" si="3"/>
        <v>0</v>
      </c>
      <c r="X7" s="185">
        <v>0</v>
      </c>
      <c r="Y7" s="186">
        <v>0</v>
      </c>
      <c r="Z7" s="183">
        <f>AB7+AD7+AF7</f>
        <v>32134.899999999998</v>
      </c>
      <c r="AA7" s="184">
        <f>AC7+AE7+AG7</f>
        <v>32041.7</v>
      </c>
      <c r="AB7" s="185">
        <v>0</v>
      </c>
      <c r="AC7" s="185">
        <v>0</v>
      </c>
      <c r="AD7" s="185">
        <v>28514.6</v>
      </c>
      <c r="AE7" s="185">
        <v>28421.4</v>
      </c>
      <c r="AF7" s="185">
        <v>3620.3</v>
      </c>
      <c r="AG7" s="186">
        <v>3620.3</v>
      </c>
      <c r="AH7" s="193">
        <f>AJ7+AL7+AN7+AP7+AR7+AT7+AV7+AX7</f>
        <v>461076.80000000005</v>
      </c>
      <c r="AI7" s="195">
        <f>AK7+AM7+AO7+AQ7+AS7+AU7+AW7+AY7</f>
        <v>451651.7</v>
      </c>
      <c r="AJ7" s="197">
        <v>0</v>
      </c>
      <c r="AK7" s="197">
        <v>0</v>
      </c>
      <c r="AL7" s="197">
        <v>0</v>
      </c>
      <c r="AM7" s="197">
        <v>0</v>
      </c>
      <c r="AN7" s="197">
        <v>160</v>
      </c>
      <c r="AO7" s="197">
        <v>160</v>
      </c>
      <c r="AP7" s="197">
        <v>0</v>
      </c>
      <c r="AQ7" s="197">
        <v>0</v>
      </c>
      <c r="AR7" s="197">
        <v>97963.5</v>
      </c>
      <c r="AS7" s="197">
        <v>96821.3</v>
      </c>
      <c r="AT7" s="197">
        <v>359686.40000000002</v>
      </c>
      <c r="AU7" s="197">
        <v>351410.4</v>
      </c>
      <c r="AV7" s="197">
        <v>0</v>
      </c>
      <c r="AW7" s="197">
        <v>0</v>
      </c>
      <c r="AX7" s="197">
        <v>3266.9</v>
      </c>
      <c r="AY7" s="198">
        <v>3260</v>
      </c>
      <c r="AZ7" s="183">
        <f>BB7+BD7+BF7+BH7</f>
        <v>805435.9</v>
      </c>
      <c r="BA7" s="184">
        <f>BC7+BE7+BG7+BI7</f>
        <v>748707.89999999991</v>
      </c>
      <c r="BB7" s="185">
        <v>436616.7</v>
      </c>
      <c r="BC7" s="185">
        <v>395149.8</v>
      </c>
      <c r="BD7" s="185">
        <v>31386.9</v>
      </c>
      <c r="BE7" s="185">
        <v>31386.799999999999</v>
      </c>
      <c r="BF7" s="185">
        <v>307502.2</v>
      </c>
      <c r="BG7" s="185">
        <v>292250.59999999998</v>
      </c>
      <c r="BH7" s="185">
        <v>29930.1</v>
      </c>
      <c r="BI7" s="186">
        <v>29920.7</v>
      </c>
      <c r="BJ7" s="183">
        <f>BL7+BN7+BP7</f>
        <v>6534.1</v>
      </c>
      <c r="BK7" s="184">
        <f>BM7+BO7+BQ7</f>
        <v>6271.5</v>
      </c>
      <c r="BL7" s="185">
        <v>0</v>
      </c>
      <c r="BM7" s="185">
        <v>0</v>
      </c>
      <c r="BN7" s="185">
        <v>2768</v>
      </c>
      <c r="BO7" s="185">
        <v>2767.7</v>
      </c>
      <c r="BP7" s="185">
        <v>3766.1</v>
      </c>
      <c r="BQ7" s="186">
        <v>3503.8</v>
      </c>
      <c r="BR7" s="183">
        <f>BT7+BV7+BX7+BZ7+CB7+CD7</f>
        <v>2696375.2</v>
      </c>
      <c r="BS7" s="184">
        <f>BU7+BW7+BY7+CA7+CC7+CE7</f>
        <v>2694610.8</v>
      </c>
      <c r="BT7" s="185">
        <v>1192598.6000000001</v>
      </c>
      <c r="BU7" s="185">
        <v>1192598.6000000001</v>
      </c>
      <c r="BV7" s="185">
        <v>1010551.9</v>
      </c>
      <c r="BW7" s="185">
        <v>1009955.2</v>
      </c>
      <c r="BX7" s="185">
        <v>205378</v>
      </c>
      <c r="BY7" s="185">
        <v>205378</v>
      </c>
      <c r="BZ7" s="185">
        <v>0</v>
      </c>
      <c r="CA7" s="185">
        <v>0</v>
      </c>
      <c r="CB7" s="185">
        <v>70725.5</v>
      </c>
      <c r="CC7" s="185">
        <v>70623.600000000006</v>
      </c>
      <c r="CD7" s="185">
        <v>217121.2</v>
      </c>
      <c r="CE7" s="186">
        <v>216055.4</v>
      </c>
      <c r="CF7" s="183">
        <f>CH7+CJ7+CL7</f>
        <v>169224.09999999998</v>
      </c>
      <c r="CG7" s="184">
        <f>CI7+CK7+CM7</f>
        <v>161574.70000000001</v>
      </c>
      <c r="CH7" s="185">
        <v>127288.9</v>
      </c>
      <c r="CI7" s="185">
        <v>121516.9</v>
      </c>
      <c r="CJ7" s="185">
        <v>0</v>
      </c>
      <c r="CK7" s="185">
        <v>0</v>
      </c>
      <c r="CL7" s="185">
        <v>41935.199999999997</v>
      </c>
      <c r="CM7" s="186">
        <v>40057.800000000003</v>
      </c>
      <c r="CN7" s="183">
        <f>CP7+CR7</f>
        <v>152.5</v>
      </c>
      <c r="CO7" s="195">
        <f>CQ7+CS7</f>
        <v>152.5</v>
      </c>
      <c r="CP7" s="185">
        <v>0</v>
      </c>
      <c r="CQ7" s="185">
        <v>0</v>
      </c>
      <c r="CR7" s="185">
        <v>152.5</v>
      </c>
      <c r="CS7" s="186">
        <v>152.5</v>
      </c>
      <c r="CT7" s="183">
        <f>CV7+CX7+CZ7+DB7</f>
        <v>267997.5</v>
      </c>
      <c r="CU7" s="184">
        <f>CW7+CY7+DA7+DC7</f>
        <v>260847.69999999998</v>
      </c>
      <c r="CV7" s="185">
        <v>4880.3</v>
      </c>
      <c r="CW7" s="185">
        <v>4880.3</v>
      </c>
      <c r="CX7" s="185">
        <v>259732.9</v>
      </c>
      <c r="CY7" s="185">
        <v>253220.8</v>
      </c>
      <c r="CZ7" s="185">
        <v>2490.8000000000002</v>
      </c>
      <c r="DA7" s="185">
        <v>1880.7</v>
      </c>
      <c r="DB7" s="185">
        <v>893.5</v>
      </c>
      <c r="DC7" s="186">
        <v>865.9</v>
      </c>
      <c r="DD7" s="183">
        <f>DF7+DH7+DJ7+DL7</f>
        <v>230536.6</v>
      </c>
      <c r="DE7" s="196">
        <f>DG7+DI7+DK7+DM7</f>
        <v>229974.7</v>
      </c>
      <c r="DF7" s="185">
        <v>227725.1</v>
      </c>
      <c r="DG7" s="185">
        <v>227261.5</v>
      </c>
      <c r="DH7" s="185">
        <v>2811.5</v>
      </c>
      <c r="DI7" s="185">
        <v>2713.2</v>
      </c>
      <c r="DJ7" s="185">
        <v>0</v>
      </c>
      <c r="DK7" s="185">
        <v>0</v>
      </c>
      <c r="DL7" s="185">
        <v>0</v>
      </c>
      <c r="DM7" s="186">
        <v>0</v>
      </c>
      <c r="DN7" s="183">
        <f>DR7+DT7+DP7</f>
        <v>8308.4</v>
      </c>
      <c r="DO7" s="196">
        <f>DS7+DU7+DQ7</f>
        <v>8308.4</v>
      </c>
      <c r="DP7" s="185">
        <v>0</v>
      </c>
      <c r="DQ7" s="185">
        <v>0</v>
      </c>
      <c r="DR7" s="185">
        <v>8308.4</v>
      </c>
      <c r="DS7" s="185">
        <v>8308.4</v>
      </c>
      <c r="DT7" s="185">
        <v>0</v>
      </c>
      <c r="DU7" s="186">
        <v>0</v>
      </c>
      <c r="DV7" s="275">
        <v>5424.6</v>
      </c>
      <c r="DW7" s="200">
        <v>4896.3</v>
      </c>
      <c r="DX7" s="275">
        <v>0</v>
      </c>
      <c r="DY7" s="200">
        <v>0</v>
      </c>
      <c r="DZ7" s="183">
        <f t="shared" ref="DZ7:EA38" si="4">DX7+DV7+DN7+DD7+CT7+CN7+CF7+BR7+BJ7+AZ7+AH7+Z7+V7+B7</f>
        <v>4957766.3000000007</v>
      </c>
      <c r="EA7" s="276">
        <f t="shared" si="4"/>
        <v>4869317.9999999991</v>
      </c>
      <c r="EB7" s="201">
        <v>-72967.199999999997</v>
      </c>
      <c r="EC7" s="192">
        <v>49009</v>
      </c>
      <c r="ED7" s="201">
        <v>74093.899999999994</v>
      </c>
      <c r="EE7" s="156">
        <v>118706.9</v>
      </c>
      <c r="EF7" s="120"/>
      <c r="EG7" s="100"/>
      <c r="EH7" s="100"/>
    </row>
    <row r="8" spans="1:138" s="102" customFormat="1" hidden="1" x14ac:dyDescent="0.25">
      <c r="A8" s="108" t="s">
        <v>255</v>
      </c>
      <c r="B8" s="183">
        <f t="shared" ref="B8:C67" si="5">D8+F8+H8+J8+L8+N8+P8+T8+R8</f>
        <v>79083.900000000009</v>
      </c>
      <c r="C8" s="184">
        <f t="shared" si="5"/>
        <v>74028.800000000003</v>
      </c>
      <c r="D8" s="185">
        <v>2054.3000000000002</v>
      </c>
      <c r="E8" s="185">
        <v>2054.3000000000002</v>
      </c>
      <c r="F8" s="185">
        <v>4198.7</v>
      </c>
      <c r="G8" s="185">
        <v>4198.7</v>
      </c>
      <c r="H8" s="185">
        <v>39561.4</v>
      </c>
      <c r="I8" s="185">
        <v>35269.5</v>
      </c>
      <c r="J8" s="185">
        <v>146.4</v>
      </c>
      <c r="K8" s="185">
        <v>146.4</v>
      </c>
      <c r="L8" s="185">
        <v>9508.7999999999993</v>
      </c>
      <c r="M8" s="185">
        <v>9501</v>
      </c>
      <c r="N8" s="185">
        <v>0</v>
      </c>
      <c r="O8" s="185">
        <v>0</v>
      </c>
      <c r="P8" s="185">
        <v>102.3</v>
      </c>
      <c r="Q8" s="185">
        <v>0</v>
      </c>
      <c r="R8" s="185">
        <v>0</v>
      </c>
      <c r="S8" s="185">
        <v>0</v>
      </c>
      <c r="T8" s="185">
        <v>23512</v>
      </c>
      <c r="U8" s="186">
        <v>22858.9</v>
      </c>
      <c r="V8" s="187">
        <f t="shared" si="3"/>
        <v>0</v>
      </c>
      <c r="W8" s="188">
        <f t="shared" si="3"/>
        <v>0</v>
      </c>
      <c r="X8" s="185">
        <v>0</v>
      </c>
      <c r="Y8" s="186">
        <v>0</v>
      </c>
      <c r="Z8" s="183">
        <f t="shared" ref="Z8:AA67" si="6">AB8+AD8+AF8</f>
        <v>6442.2</v>
      </c>
      <c r="AA8" s="184">
        <f t="shared" si="6"/>
        <v>6442.2</v>
      </c>
      <c r="AB8" s="185">
        <v>0</v>
      </c>
      <c r="AC8" s="185">
        <v>0</v>
      </c>
      <c r="AD8" s="185">
        <v>3794.5</v>
      </c>
      <c r="AE8" s="185">
        <v>3794.5</v>
      </c>
      <c r="AF8" s="185">
        <v>2647.7</v>
      </c>
      <c r="AG8" s="186">
        <v>2647.7</v>
      </c>
      <c r="AH8" s="193">
        <f t="shared" ref="AH8:AI67" si="7">AJ8+AL8+AN8+AP8+AR8+AT8+AV8+AX8</f>
        <v>65391.700000000004</v>
      </c>
      <c r="AI8" s="195">
        <f t="shared" si="7"/>
        <v>51861.1</v>
      </c>
      <c r="AJ8" s="197">
        <v>0</v>
      </c>
      <c r="AK8" s="197">
        <v>0</v>
      </c>
      <c r="AL8" s="197">
        <v>0</v>
      </c>
      <c r="AM8" s="197">
        <v>0</v>
      </c>
      <c r="AN8" s="197">
        <v>0</v>
      </c>
      <c r="AO8" s="197">
        <v>0</v>
      </c>
      <c r="AP8" s="197">
        <v>0</v>
      </c>
      <c r="AQ8" s="197">
        <v>0</v>
      </c>
      <c r="AR8" s="197">
        <v>13273.7</v>
      </c>
      <c r="AS8" s="197">
        <v>13273.6</v>
      </c>
      <c r="AT8" s="197">
        <v>49912.4</v>
      </c>
      <c r="AU8" s="197">
        <v>36422.1</v>
      </c>
      <c r="AV8" s="197">
        <v>0</v>
      </c>
      <c r="AW8" s="197">
        <v>0</v>
      </c>
      <c r="AX8" s="197">
        <v>2205.6</v>
      </c>
      <c r="AY8" s="198">
        <v>2165.4</v>
      </c>
      <c r="AZ8" s="183">
        <f t="shared" ref="AZ8:BA67" si="8">BB8+BD8+BF8+BH8</f>
        <v>1811824.2999999998</v>
      </c>
      <c r="BA8" s="184">
        <f t="shared" si="8"/>
        <v>698469.8</v>
      </c>
      <c r="BB8" s="185">
        <v>1727150.5</v>
      </c>
      <c r="BC8" s="185">
        <v>622075.9</v>
      </c>
      <c r="BD8" s="185">
        <v>34836.9</v>
      </c>
      <c r="BE8" s="185">
        <v>32009.9</v>
      </c>
      <c r="BF8" s="185">
        <v>39980.5</v>
      </c>
      <c r="BG8" s="185">
        <v>36186.9</v>
      </c>
      <c r="BH8" s="185">
        <v>9856.4</v>
      </c>
      <c r="BI8" s="186">
        <v>8197.1</v>
      </c>
      <c r="BJ8" s="183">
        <f t="shared" ref="BJ8:BK67" si="9">BL8+BN8+BP8</f>
        <v>2642.1</v>
      </c>
      <c r="BK8" s="184">
        <f t="shared" si="9"/>
        <v>1835.4</v>
      </c>
      <c r="BL8" s="185">
        <v>0</v>
      </c>
      <c r="BM8" s="185">
        <v>0</v>
      </c>
      <c r="BN8" s="185">
        <v>881.4</v>
      </c>
      <c r="BO8" s="185">
        <v>881.1</v>
      </c>
      <c r="BP8" s="185">
        <v>1760.7</v>
      </c>
      <c r="BQ8" s="186">
        <v>954.3</v>
      </c>
      <c r="BR8" s="183">
        <f t="shared" ref="BR8:BS67" si="10">BT8+BV8+BX8+BZ8+CB8+CD8</f>
        <v>489671.00000000006</v>
      </c>
      <c r="BS8" s="184">
        <f t="shared" si="10"/>
        <v>488925.3</v>
      </c>
      <c r="BT8" s="185">
        <v>165721.4</v>
      </c>
      <c r="BU8" s="185">
        <v>165721.4</v>
      </c>
      <c r="BV8" s="185">
        <v>235228.5</v>
      </c>
      <c r="BW8" s="185">
        <v>235128.6</v>
      </c>
      <c r="BX8" s="185">
        <v>38596.9</v>
      </c>
      <c r="BY8" s="185">
        <v>38596.9</v>
      </c>
      <c r="BZ8" s="185">
        <v>0</v>
      </c>
      <c r="CA8" s="185">
        <v>0</v>
      </c>
      <c r="CB8" s="185">
        <v>14608.3</v>
      </c>
      <c r="CC8" s="185">
        <v>14382.6</v>
      </c>
      <c r="CD8" s="185">
        <v>35515.9</v>
      </c>
      <c r="CE8" s="186">
        <v>35095.800000000003</v>
      </c>
      <c r="CF8" s="183">
        <f t="shared" ref="CF8:CG67" si="11">CH8+CJ8+CL8</f>
        <v>48350.400000000001</v>
      </c>
      <c r="CG8" s="184">
        <f t="shared" si="11"/>
        <v>48350.400000000001</v>
      </c>
      <c r="CH8" s="185">
        <v>48252.9</v>
      </c>
      <c r="CI8" s="185">
        <v>48252.9</v>
      </c>
      <c r="CJ8" s="185">
        <v>0</v>
      </c>
      <c r="CK8" s="185">
        <v>0</v>
      </c>
      <c r="CL8" s="185">
        <v>97.5</v>
      </c>
      <c r="CM8" s="186">
        <v>97.5</v>
      </c>
      <c r="CN8" s="183">
        <f t="shared" ref="CN8:CO67" si="12">CP8+CR8</f>
        <v>94</v>
      </c>
      <c r="CO8" s="195">
        <f t="shared" si="12"/>
        <v>94</v>
      </c>
      <c r="CP8" s="185">
        <v>0</v>
      </c>
      <c r="CQ8" s="185">
        <v>0</v>
      </c>
      <c r="CR8" s="185">
        <v>94</v>
      </c>
      <c r="CS8" s="186">
        <v>94</v>
      </c>
      <c r="CT8" s="183">
        <f t="shared" ref="CT8:CU67" si="13">CV8+CX8+CZ8+DB8</f>
        <v>47309.5</v>
      </c>
      <c r="CU8" s="184">
        <f t="shared" si="13"/>
        <v>41660.000000000007</v>
      </c>
      <c r="CV8" s="185">
        <v>1196.9000000000001</v>
      </c>
      <c r="CW8" s="185">
        <v>1196.9000000000001</v>
      </c>
      <c r="CX8" s="185">
        <v>44578.2</v>
      </c>
      <c r="CY8" s="185">
        <v>39160.300000000003</v>
      </c>
      <c r="CZ8" s="185">
        <v>698.4</v>
      </c>
      <c r="DA8" s="185">
        <v>539</v>
      </c>
      <c r="DB8" s="185">
        <v>836</v>
      </c>
      <c r="DC8" s="186">
        <v>763.8</v>
      </c>
      <c r="DD8" s="183">
        <f t="shared" ref="DD8:DE67" si="14">DF8+DH8+DJ8+DL8</f>
        <v>32690.3</v>
      </c>
      <c r="DE8" s="196">
        <f t="shared" si="14"/>
        <v>32048</v>
      </c>
      <c r="DF8" s="185">
        <v>26176.5</v>
      </c>
      <c r="DG8" s="185">
        <v>26174.2</v>
      </c>
      <c r="DH8" s="185">
        <v>6055</v>
      </c>
      <c r="DI8" s="185">
        <v>5419.5</v>
      </c>
      <c r="DJ8" s="185">
        <v>0</v>
      </c>
      <c r="DK8" s="185">
        <v>0</v>
      </c>
      <c r="DL8" s="185">
        <v>458.8</v>
      </c>
      <c r="DM8" s="186">
        <v>454.3</v>
      </c>
      <c r="DN8" s="183">
        <f t="shared" ref="DN8:DO67" si="15">DR8+DT8+DP8</f>
        <v>0</v>
      </c>
      <c r="DO8" s="196">
        <f t="shared" si="15"/>
        <v>0</v>
      </c>
      <c r="DP8" s="185">
        <v>0</v>
      </c>
      <c r="DQ8" s="185">
        <v>0</v>
      </c>
      <c r="DR8" s="185">
        <v>0</v>
      </c>
      <c r="DS8" s="185">
        <v>0</v>
      </c>
      <c r="DT8" s="185">
        <v>0</v>
      </c>
      <c r="DU8" s="186">
        <v>0</v>
      </c>
      <c r="DV8" s="275">
        <v>1.2</v>
      </c>
      <c r="DW8" s="200">
        <v>1.2</v>
      </c>
      <c r="DX8" s="275">
        <v>0</v>
      </c>
      <c r="DY8" s="200">
        <v>0</v>
      </c>
      <c r="DZ8" s="183">
        <f t="shared" si="4"/>
        <v>2583500.6</v>
      </c>
      <c r="EA8" s="276">
        <f t="shared" si="4"/>
        <v>1443716.2000000002</v>
      </c>
      <c r="EB8" s="201">
        <v>-18782.8</v>
      </c>
      <c r="EC8" s="192">
        <v>528384.4</v>
      </c>
      <c r="ED8" s="201">
        <v>20763.5</v>
      </c>
      <c r="EE8" s="156">
        <v>547167.19999999995</v>
      </c>
      <c r="EF8" s="120"/>
      <c r="EG8" s="100"/>
      <c r="EH8" s="100"/>
    </row>
    <row r="9" spans="1:138" s="102" customFormat="1" hidden="1" x14ac:dyDescent="0.25">
      <c r="A9" s="108" t="s">
        <v>256</v>
      </c>
      <c r="B9" s="183">
        <f t="shared" si="5"/>
        <v>55935.500000000007</v>
      </c>
      <c r="C9" s="184">
        <f t="shared" si="5"/>
        <v>54569.3</v>
      </c>
      <c r="D9" s="185">
        <v>2278.3000000000002</v>
      </c>
      <c r="E9" s="185">
        <v>2170.1</v>
      </c>
      <c r="F9" s="185">
        <v>6400.8</v>
      </c>
      <c r="G9" s="185">
        <v>6386.2</v>
      </c>
      <c r="H9" s="185">
        <v>23873.200000000001</v>
      </c>
      <c r="I9" s="185">
        <v>23463.1</v>
      </c>
      <c r="J9" s="185">
        <v>49.1</v>
      </c>
      <c r="K9" s="185">
        <v>27.5</v>
      </c>
      <c r="L9" s="185">
        <v>11439.7</v>
      </c>
      <c r="M9" s="185">
        <v>11439.7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185">
        <v>11894.4</v>
      </c>
      <c r="U9" s="186">
        <v>11082.7</v>
      </c>
      <c r="V9" s="187">
        <f t="shared" si="3"/>
        <v>2303.6</v>
      </c>
      <c r="W9" s="188">
        <f t="shared" si="3"/>
        <v>2294</v>
      </c>
      <c r="X9" s="185">
        <v>2303.6</v>
      </c>
      <c r="Y9" s="186">
        <v>2294</v>
      </c>
      <c r="Z9" s="183">
        <f t="shared" si="6"/>
        <v>5881.7</v>
      </c>
      <c r="AA9" s="184">
        <f t="shared" si="6"/>
        <v>5714.6</v>
      </c>
      <c r="AB9" s="185">
        <v>5861.7</v>
      </c>
      <c r="AC9" s="185">
        <v>5694.6</v>
      </c>
      <c r="AD9" s="185">
        <v>20</v>
      </c>
      <c r="AE9" s="185">
        <v>20</v>
      </c>
      <c r="AF9" s="185">
        <v>0</v>
      </c>
      <c r="AG9" s="186">
        <v>0</v>
      </c>
      <c r="AH9" s="193">
        <f t="shared" si="7"/>
        <v>36149.399999999994</v>
      </c>
      <c r="AI9" s="195">
        <f t="shared" si="7"/>
        <v>35174.800000000003</v>
      </c>
      <c r="AJ9" s="197">
        <v>0</v>
      </c>
      <c r="AK9" s="197">
        <v>0</v>
      </c>
      <c r="AL9" s="197">
        <v>0</v>
      </c>
      <c r="AM9" s="197">
        <v>0</v>
      </c>
      <c r="AN9" s="197">
        <v>0</v>
      </c>
      <c r="AO9" s="197">
        <v>0</v>
      </c>
      <c r="AP9" s="197">
        <v>0</v>
      </c>
      <c r="AQ9" s="197">
        <v>0</v>
      </c>
      <c r="AR9" s="197">
        <v>9213.1</v>
      </c>
      <c r="AS9" s="197">
        <v>9213.1</v>
      </c>
      <c r="AT9" s="197">
        <v>25228.6</v>
      </c>
      <c r="AU9" s="197">
        <v>25224.9</v>
      </c>
      <c r="AV9" s="197">
        <v>0</v>
      </c>
      <c r="AW9" s="197">
        <v>0</v>
      </c>
      <c r="AX9" s="197">
        <v>1707.7</v>
      </c>
      <c r="AY9" s="198">
        <v>736.8</v>
      </c>
      <c r="AZ9" s="183">
        <f t="shared" si="8"/>
        <v>261643.6</v>
      </c>
      <c r="BA9" s="184">
        <f t="shared" si="8"/>
        <v>254390.90000000002</v>
      </c>
      <c r="BB9" s="185">
        <v>0</v>
      </c>
      <c r="BC9" s="185">
        <v>0</v>
      </c>
      <c r="BD9" s="185">
        <v>49702.8</v>
      </c>
      <c r="BE9" s="185">
        <v>44698.1</v>
      </c>
      <c r="BF9" s="185">
        <v>20198.400000000001</v>
      </c>
      <c r="BG9" s="185">
        <v>19198.2</v>
      </c>
      <c r="BH9" s="185">
        <v>191742.4</v>
      </c>
      <c r="BI9" s="186">
        <v>190494.6</v>
      </c>
      <c r="BJ9" s="183">
        <f t="shared" si="9"/>
        <v>1114.4000000000001</v>
      </c>
      <c r="BK9" s="184">
        <f t="shared" si="9"/>
        <v>1113.9000000000001</v>
      </c>
      <c r="BL9" s="185">
        <v>0</v>
      </c>
      <c r="BM9" s="185">
        <v>0</v>
      </c>
      <c r="BN9" s="185">
        <v>1114.4000000000001</v>
      </c>
      <c r="BO9" s="185">
        <v>1113.9000000000001</v>
      </c>
      <c r="BP9" s="185">
        <v>0</v>
      </c>
      <c r="BQ9" s="186">
        <v>0</v>
      </c>
      <c r="BR9" s="183">
        <f t="shared" si="10"/>
        <v>425872.5</v>
      </c>
      <c r="BS9" s="184">
        <f t="shared" si="10"/>
        <v>421570.99999999994</v>
      </c>
      <c r="BT9" s="185">
        <v>169758.2</v>
      </c>
      <c r="BU9" s="185">
        <v>167645.6</v>
      </c>
      <c r="BV9" s="185">
        <v>167471</v>
      </c>
      <c r="BW9" s="185">
        <v>166295.5</v>
      </c>
      <c r="BX9" s="185">
        <v>47308</v>
      </c>
      <c r="BY9" s="185">
        <v>47267.5</v>
      </c>
      <c r="BZ9" s="185">
        <v>0</v>
      </c>
      <c r="CA9" s="185">
        <v>0</v>
      </c>
      <c r="CB9" s="185">
        <v>12841.8</v>
      </c>
      <c r="CC9" s="185">
        <v>12424.3</v>
      </c>
      <c r="CD9" s="185">
        <v>28493.5</v>
      </c>
      <c r="CE9" s="186">
        <v>27938.1</v>
      </c>
      <c r="CF9" s="183">
        <f t="shared" si="11"/>
        <v>68775.8</v>
      </c>
      <c r="CG9" s="184">
        <f t="shared" si="11"/>
        <v>68775.8</v>
      </c>
      <c r="CH9" s="185">
        <v>65530.7</v>
      </c>
      <c r="CI9" s="185">
        <v>65530.7</v>
      </c>
      <c r="CJ9" s="185">
        <v>0</v>
      </c>
      <c r="CK9" s="185">
        <v>0</v>
      </c>
      <c r="CL9" s="185">
        <v>3245.1</v>
      </c>
      <c r="CM9" s="186">
        <v>3245.1</v>
      </c>
      <c r="CN9" s="183">
        <f t="shared" si="12"/>
        <v>34.6</v>
      </c>
      <c r="CO9" s="195">
        <f t="shared" si="12"/>
        <v>27.6</v>
      </c>
      <c r="CP9" s="185">
        <v>0</v>
      </c>
      <c r="CQ9" s="185">
        <v>0</v>
      </c>
      <c r="CR9" s="185">
        <v>34.6</v>
      </c>
      <c r="CS9" s="186">
        <v>27.6</v>
      </c>
      <c r="CT9" s="183">
        <f t="shared" si="13"/>
        <v>24121.3</v>
      </c>
      <c r="CU9" s="184">
        <f t="shared" si="13"/>
        <v>23077.5</v>
      </c>
      <c r="CV9" s="185">
        <v>1270.5999999999999</v>
      </c>
      <c r="CW9" s="185">
        <v>1118.3</v>
      </c>
      <c r="CX9" s="185">
        <v>20977.7</v>
      </c>
      <c r="CY9" s="185">
        <v>20339.900000000001</v>
      </c>
      <c r="CZ9" s="185">
        <v>1037</v>
      </c>
      <c r="DA9" s="185">
        <v>789</v>
      </c>
      <c r="DB9" s="185">
        <v>836</v>
      </c>
      <c r="DC9" s="186">
        <v>830.3</v>
      </c>
      <c r="DD9" s="183">
        <f t="shared" si="14"/>
        <v>58867.200000000004</v>
      </c>
      <c r="DE9" s="196">
        <f t="shared" si="14"/>
        <v>58655.9</v>
      </c>
      <c r="DF9" s="185">
        <v>46216.4</v>
      </c>
      <c r="DG9" s="185">
        <v>46216.2</v>
      </c>
      <c r="DH9" s="185">
        <v>11927</v>
      </c>
      <c r="DI9" s="185">
        <v>11715.9</v>
      </c>
      <c r="DJ9" s="185">
        <v>0</v>
      </c>
      <c r="DK9" s="185">
        <v>0</v>
      </c>
      <c r="DL9" s="185">
        <v>723.8</v>
      </c>
      <c r="DM9" s="186">
        <v>723.8</v>
      </c>
      <c r="DN9" s="183">
        <f t="shared" si="15"/>
        <v>5460.8</v>
      </c>
      <c r="DO9" s="196">
        <f t="shared" si="15"/>
        <v>5441</v>
      </c>
      <c r="DP9" s="185">
        <v>0</v>
      </c>
      <c r="DQ9" s="185">
        <v>0</v>
      </c>
      <c r="DR9" s="185">
        <v>5460.8</v>
      </c>
      <c r="DS9" s="185">
        <v>5441</v>
      </c>
      <c r="DT9" s="185">
        <v>0</v>
      </c>
      <c r="DU9" s="186">
        <v>0</v>
      </c>
      <c r="DV9" s="275">
        <v>575</v>
      </c>
      <c r="DW9" s="200">
        <v>575</v>
      </c>
      <c r="DX9" s="275">
        <v>0</v>
      </c>
      <c r="DY9" s="200">
        <v>0</v>
      </c>
      <c r="DZ9" s="183">
        <f t="shared" si="4"/>
        <v>946735.39999999991</v>
      </c>
      <c r="EA9" s="276">
        <f t="shared" si="4"/>
        <v>931381.3</v>
      </c>
      <c r="EB9" s="201">
        <v>-5644.6</v>
      </c>
      <c r="EC9" s="192">
        <v>3206</v>
      </c>
      <c r="ED9" s="201">
        <v>3497</v>
      </c>
      <c r="EE9" s="156">
        <v>3728</v>
      </c>
      <c r="EF9" s="120"/>
      <c r="EG9" s="100"/>
      <c r="EH9" s="100"/>
    </row>
    <row r="10" spans="1:138" s="102" customFormat="1" hidden="1" x14ac:dyDescent="0.25">
      <c r="A10" s="108" t="s">
        <v>257</v>
      </c>
      <c r="B10" s="183">
        <f t="shared" si="5"/>
        <v>87662.8</v>
      </c>
      <c r="C10" s="184">
        <f t="shared" si="5"/>
        <v>85921.5</v>
      </c>
      <c r="D10" s="185">
        <v>2562.9</v>
      </c>
      <c r="E10" s="185">
        <v>2562.4</v>
      </c>
      <c r="F10" s="185">
        <v>4539.3999999999996</v>
      </c>
      <c r="G10" s="185">
        <v>4539.1000000000004</v>
      </c>
      <c r="H10" s="185">
        <v>53410.400000000001</v>
      </c>
      <c r="I10" s="185">
        <v>52221.9</v>
      </c>
      <c r="J10" s="185">
        <v>94.7</v>
      </c>
      <c r="K10" s="185">
        <v>94.7</v>
      </c>
      <c r="L10" s="185">
        <v>13028.3</v>
      </c>
      <c r="M10" s="185">
        <v>12764.7</v>
      </c>
      <c r="N10" s="185">
        <v>0</v>
      </c>
      <c r="O10" s="185">
        <v>0</v>
      </c>
      <c r="P10" s="185">
        <v>141</v>
      </c>
      <c r="Q10" s="185">
        <v>0</v>
      </c>
      <c r="R10" s="185">
        <v>0</v>
      </c>
      <c r="S10" s="185">
        <v>0</v>
      </c>
      <c r="T10" s="185">
        <v>13886.1</v>
      </c>
      <c r="U10" s="186">
        <v>13738.7</v>
      </c>
      <c r="V10" s="187">
        <f t="shared" si="3"/>
        <v>4031.2</v>
      </c>
      <c r="W10" s="188">
        <f t="shared" si="3"/>
        <v>4031.2</v>
      </c>
      <c r="X10" s="185">
        <v>4031.2</v>
      </c>
      <c r="Y10" s="186">
        <v>4031.2</v>
      </c>
      <c r="Z10" s="183">
        <f t="shared" si="6"/>
        <v>5233.7</v>
      </c>
      <c r="AA10" s="184">
        <f t="shared" si="6"/>
        <v>5092.8</v>
      </c>
      <c r="AB10" s="185">
        <v>0</v>
      </c>
      <c r="AC10" s="185">
        <v>0</v>
      </c>
      <c r="AD10" s="185">
        <v>5203.7</v>
      </c>
      <c r="AE10" s="185">
        <v>5062.8</v>
      </c>
      <c r="AF10" s="185">
        <v>30</v>
      </c>
      <c r="AG10" s="186">
        <v>30</v>
      </c>
      <c r="AH10" s="193">
        <f t="shared" si="7"/>
        <v>215904.80000000002</v>
      </c>
      <c r="AI10" s="195">
        <f t="shared" si="7"/>
        <v>210732.5</v>
      </c>
      <c r="AJ10" s="197">
        <v>0</v>
      </c>
      <c r="AK10" s="197">
        <v>0</v>
      </c>
      <c r="AL10" s="197">
        <v>0</v>
      </c>
      <c r="AM10" s="197">
        <v>0</v>
      </c>
      <c r="AN10" s="197">
        <v>0</v>
      </c>
      <c r="AO10" s="197">
        <v>0</v>
      </c>
      <c r="AP10" s="197">
        <v>0</v>
      </c>
      <c r="AQ10" s="197">
        <v>0</v>
      </c>
      <c r="AR10" s="197">
        <v>20169.5</v>
      </c>
      <c r="AS10" s="197">
        <v>20104.2</v>
      </c>
      <c r="AT10" s="197">
        <v>148903.70000000001</v>
      </c>
      <c r="AU10" s="197">
        <v>146504.5</v>
      </c>
      <c r="AV10" s="197">
        <v>0</v>
      </c>
      <c r="AW10" s="197">
        <v>0</v>
      </c>
      <c r="AX10" s="197">
        <v>46831.6</v>
      </c>
      <c r="AY10" s="198">
        <v>44123.8</v>
      </c>
      <c r="AZ10" s="183">
        <f t="shared" si="8"/>
        <v>738639.2</v>
      </c>
      <c r="BA10" s="184">
        <f t="shared" si="8"/>
        <v>429848.5</v>
      </c>
      <c r="BB10" s="185">
        <v>402795.1</v>
      </c>
      <c r="BC10" s="185">
        <v>98276.2</v>
      </c>
      <c r="BD10" s="185">
        <v>135031.70000000001</v>
      </c>
      <c r="BE10" s="185">
        <v>133511.9</v>
      </c>
      <c r="BF10" s="185">
        <v>171221.2</v>
      </c>
      <c r="BG10" s="185">
        <v>169112.4</v>
      </c>
      <c r="BH10" s="185">
        <v>29591.200000000001</v>
      </c>
      <c r="BI10" s="186">
        <v>28948</v>
      </c>
      <c r="BJ10" s="183">
        <f t="shared" si="9"/>
        <v>0</v>
      </c>
      <c r="BK10" s="184">
        <f t="shared" si="9"/>
        <v>0</v>
      </c>
      <c r="BL10" s="185">
        <v>0</v>
      </c>
      <c r="BM10" s="185">
        <v>0</v>
      </c>
      <c r="BN10" s="185">
        <v>0</v>
      </c>
      <c r="BO10" s="185">
        <v>0</v>
      </c>
      <c r="BP10" s="185">
        <v>0</v>
      </c>
      <c r="BQ10" s="186">
        <v>0</v>
      </c>
      <c r="BR10" s="183">
        <f t="shared" si="10"/>
        <v>830663.99999999988</v>
      </c>
      <c r="BS10" s="184">
        <f t="shared" si="10"/>
        <v>824235.50000000012</v>
      </c>
      <c r="BT10" s="185">
        <v>335482.3</v>
      </c>
      <c r="BU10" s="185">
        <v>331531.90000000002</v>
      </c>
      <c r="BV10" s="185">
        <v>299918.3</v>
      </c>
      <c r="BW10" s="185">
        <v>298945.7</v>
      </c>
      <c r="BX10" s="185">
        <v>110638.2</v>
      </c>
      <c r="BY10" s="185">
        <v>110320.8</v>
      </c>
      <c r="BZ10" s="185">
        <v>0</v>
      </c>
      <c r="CA10" s="185">
        <v>0</v>
      </c>
      <c r="CB10" s="185">
        <v>25054</v>
      </c>
      <c r="CC10" s="185">
        <v>24809</v>
      </c>
      <c r="CD10" s="185">
        <v>59571.199999999997</v>
      </c>
      <c r="CE10" s="186">
        <v>58628.1</v>
      </c>
      <c r="CF10" s="183">
        <f t="shared" si="11"/>
        <v>157471</v>
      </c>
      <c r="CG10" s="184">
        <f t="shared" si="11"/>
        <v>156061.5</v>
      </c>
      <c r="CH10" s="185">
        <v>121317.7</v>
      </c>
      <c r="CI10" s="185">
        <v>120263.9</v>
      </c>
      <c r="CJ10" s="185">
        <v>0</v>
      </c>
      <c r="CK10" s="185">
        <v>0</v>
      </c>
      <c r="CL10" s="185">
        <v>36153.300000000003</v>
      </c>
      <c r="CM10" s="186">
        <v>35797.599999999999</v>
      </c>
      <c r="CN10" s="183">
        <f t="shared" si="12"/>
        <v>414.4</v>
      </c>
      <c r="CO10" s="195">
        <f t="shared" si="12"/>
        <v>414.4</v>
      </c>
      <c r="CP10" s="185">
        <v>0</v>
      </c>
      <c r="CQ10" s="185">
        <v>0</v>
      </c>
      <c r="CR10" s="185">
        <v>414.4</v>
      </c>
      <c r="CS10" s="186">
        <v>414.4</v>
      </c>
      <c r="CT10" s="183">
        <f t="shared" si="13"/>
        <v>64133.599999999999</v>
      </c>
      <c r="CU10" s="184">
        <f t="shared" si="13"/>
        <v>60783.9</v>
      </c>
      <c r="CV10" s="185">
        <v>1719.1</v>
      </c>
      <c r="CW10" s="185">
        <v>1719.1</v>
      </c>
      <c r="CX10" s="185">
        <v>32013.4</v>
      </c>
      <c r="CY10" s="185">
        <v>29787.200000000001</v>
      </c>
      <c r="CZ10" s="185">
        <v>29013.1</v>
      </c>
      <c r="DA10" s="185">
        <v>28134</v>
      </c>
      <c r="DB10" s="185">
        <v>1388</v>
      </c>
      <c r="DC10" s="186">
        <v>1143.5999999999999</v>
      </c>
      <c r="DD10" s="183">
        <f t="shared" si="14"/>
        <v>55196.3</v>
      </c>
      <c r="DE10" s="196">
        <f t="shared" si="14"/>
        <v>54628.800000000003</v>
      </c>
      <c r="DF10" s="185">
        <v>30849.5</v>
      </c>
      <c r="DG10" s="185">
        <v>30618.5</v>
      </c>
      <c r="DH10" s="185">
        <v>21112.400000000001</v>
      </c>
      <c r="DI10" s="185">
        <v>20803.5</v>
      </c>
      <c r="DJ10" s="185">
        <v>0</v>
      </c>
      <c r="DK10" s="185">
        <v>0</v>
      </c>
      <c r="DL10" s="185">
        <v>3234.4</v>
      </c>
      <c r="DM10" s="186">
        <v>3206.8</v>
      </c>
      <c r="DN10" s="183">
        <f t="shared" si="15"/>
        <v>0</v>
      </c>
      <c r="DO10" s="196">
        <f t="shared" si="15"/>
        <v>0</v>
      </c>
      <c r="DP10" s="185">
        <v>0</v>
      </c>
      <c r="DQ10" s="185">
        <v>0</v>
      </c>
      <c r="DR10" s="185">
        <v>0</v>
      </c>
      <c r="DS10" s="185">
        <v>0</v>
      </c>
      <c r="DT10" s="185">
        <v>0</v>
      </c>
      <c r="DU10" s="186">
        <v>0</v>
      </c>
      <c r="DV10" s="275">
        <v>0</v>
      </c>
      <c r="DW10" s="200">
        <v>0</v>
      </c>
      <c r="DX10" s="275">
        <v>0</v>
      </c>
      <c r="DY10" s="200">
        <v>0</v>
      </c>
      <c r="DZ10" s="183">
        <f t="shared" si="4"/>
        <v>2159350.9999999995</v>
      </c>
      <c r="EA10" s="276">
        <f t="shared" si="4"/>
        <v>1831750.6</v>
      </c>
      <c r="EB10" s="201">
        <v>-113143.7</v>
      </c>
      <c r="EC10" s="192">
        <v>19061.3</v>
      </c>
      <c r="ED10" s="201">
        <v>115192.1</v>
      </c>
      <c r="EE10" s="156">
        <v>134253.4</v>
      </c>
      <c r="EF10" s="120"/>
      <c r="EG10" s="100"/>
      <c r="EH10" s="100"/>
    </row>
    <row r="11" spans="1:138" s="102" customFormat="1" hidden="1" x14ac:dyDescent="0.25">
      <c r="A11" s="108" t="s">
        <v>258</v>
      </c>
      <c r="B11" s="183">
        <f t="shared" si="5"/>
        <v>142495.79999999999</v>
      </c>
      <c r="C11" s="184">
        <f t="shared" si="5"/>
        <v>141055.70000000001</v>
      </c>
      <c r="D11" s="185">
        <v>2647.7</v>
      </c>
      <c r="E11" s="185">
        <v>2608.6999999999998</v>
      </c>
      <c r="F11" s="185">
        <v>6631.1</v>
      </c>
      <c r="G11" s="185">
        <v>6566.6</v>
      </c>
      <c r="H11" s="185">
        <v>48775.3</v>
      </c>
      <c r="I11" s="185">
        <v>48330.2</v>
      </c>
      <c r="J11" s="185">
        <v>149.19999999999999</v>
      </c>
      <c r="K11" s="185">
        <v>117.5</v>
      </c>
      <c r="L11" s="185">
        <v>14261.2</v>
      </c>
      <c r="M11" s="185">
        <v>13935.4</v>
      </c>
      <c r="N11" s="185">
        <v>287.8</v>
      </c>
      <c r="O11" s="185">
        <v>287.8</v>
      </c>
      <c r="P11" s="185">
        <v>36</v>
      </c>
      <c r="Q11" s="185">
        <v>0</v>
      </c>
      <c r="R11" s="185">
        <v>0</v>
      </c>
      <c r="S11" s="185">
        <v>0</v>
      </c>
      <c r="T11" s="185">
        <v>69707.5</v>
      </c>
      <c r="U11" s="186">
        <v>69209.5</v>
      </c>
      <c r="V11" s="187">
        <f t="shared" si="3"/>
        <v>0</v>
      </c>
      <c r="W11" s="188">
        <f t="shared" si="3"/>
        <v>0</v>
      </c>
      <c r="X11" s="185">
        <v>0</v>
      </c>
      <c r="Y11" s="186">
        <v>0</v>
      </c>
      <c r="Z11" s="183">
        <f t="shared" si="6"/>
        <v>930</v>
      </c>
      <c r="AA11" s="184">
        <f t="shared" si="6"/>
        <v>929.7</v>
      </c>
      <c r="AB11" s="185">
        <v>0</v>
      </c>
      <c r="AC11" s="185">
        <v>0</v>
      </c>
      <c r="AD11" s="185">
        <v>300</v>
      </c>
      <c r="AE11" s="185">
        <v>300</v>
      </c>
      <c r="AF11" s="185">
        <v>630</v>
      </c>
      <c r="AG11" s="186">
        <v>629.70000000000005</v>
      </c>
      <c r="AH11" s="193">
        <f t="shared" si="7"/>
        <v>135582.30000000002</v>
      </c>
      <c r="AI11" s="195">
        <f t="shared" si="7"/>
        <v>134552.79999999999</v>
      </c>
      <c r="AJ11" s="197">
        <v>0</v>
      </c>
      <c r="AK11" s="197">
        <v>0</v>
      </c>
      <c r="AL11" s="197">
        <v>0</v>
      </c>
      <c r="AM11" s="197">
        <v>0</v>
      </c>
      <c r="AN11" s="197">
        <v>0</v>
      </c>
      <c r="AO11" s="197">
        <v>0</v>
      </c>
      <c r="AP11" s="197">
        <v>0</v>
      </c>
      <c r="AQ11" s="197">
        <v>0</v>
      </c>
      <c r="AR11" s="197">
        <v>23366</v>
      </c>
      <c r="AS11" s="197">
        <v>22664.3</v>
      </c>
      <c r="AT11" s="197">
        <v>108444.2</v>
      </c>
      <c r="AU11" s="197">
        <v>108116.4</v>
      </c>
      <c r="AV11" s="197">
        <v>0</v>
      </c>
      <c r="AW11" s="197">
        <v>0</v>
      </c>
      <c r="AX11" s="197">
        <v>3772.1</v>
      </c>
      <c r="AY11" s="198">
        <v>3772.1</v>
      </c>
      <c r="AZ11" s="183">
        <f t="shared" si="8"/>
        <v>234043.8</v>
      </c>
      <c r="BA11" s="184">
        <f t="shared" si="8"/>
        <v>229142.60000000003</v>
      </c>
      <c r="BB11" s="185">
        <v>20368.8</v>
      </c>
      <c r="BC11" s="185">
        <v>20365.599999999999</v>
      </c>
      <c r="BD11" s="185">
        <v>91107.1</v>
      </c>
      <c r="BE11" s="185">
        <v>91104.1</v>
      </c>
      <c r="BF11" s="185">
        <v>94144.4</v>
      </c>
      <c r="BG11" s="185">
        <v>93719.2</v>
      </c>
      <c r="BH11" s="185">
        <v>28423.5</v>
      </c>
      <c r="BI11" s="186">
        <v>23953.7</v>
      </c>
      <c r="BJ11" s="183">
        <f t="shared" si="9"/>
        <v>2662</v>
      </c>
      <c r="BK11" s="184">
        <f t="shared" si="9"/>
        <v>2533.8999999999996</v>
      </c>
      <c r="BL11" s="185">
        <v>0</v>
      </c>
      <c r="BM11" s="185">
        <v>0</v>
      </c>
      <c r="BN11" s="185">
        <v>461.6</v>
      </c>
      <c r="BO11" s="185">
        <v>459.2</v>
      </c>
      <c r="BP11" s="185">
        <v>2200.4</v>
      </c>
      <c r="BQ11" s="186">
        <v>2074.6999999999998</v>
      </c>
      <c r="BR11" s="183">
        <f t="shared" si="10"/>
        <v>537375.9</v>
      </c>
      <c r="BS11" s="184">
        <f t="shared" si="10"/>
        <v>535050.00000000012</v>
      </c>
      <c r="BT11" s="185">
        <v>193428.5</v>
      </c>
      <c r="BU11" s="185">
        <v>192846.1</v>
      </c>
      <c r="BV11" s="185">
        <v>227612.2</v>
      </c>
      <c r="BW11" s="185">
        <v>226835.1</v>
      </c>
      <c r="BX11" s="185">
        <v>83802.5</v>
      </c>
      <c r="BY11" s="185">
        <v>83399.100000000006</v>
      </c>
      <c r="BZ11" s="185">
        <v>0</v>
      </c>
      <c r="CA11" s="185">
        <v>0</v>
      </c>
      <c r="CB11" s="185">
        <v>11267.7</v>
      </c>
      <c r="CC11" s="185">
        <v>11185.4</v>
      </c>
      <c r="CD11" s="185">
        <v>21265</v>
      </c>
      <c r="CE11" s="186">
        <v>20784.3</v>
      </c>
      <c r="CF11" s="183">
        <f t="shared" si="11"/>
        <v>79073.600000000006</v>
      </c>
      <c r="CG11" s="184">
        <f t="shared" si="11"/>
        <v>78384.899999999994</v>
      </c>
      <c r="CH11" s="185">
        <v>52952.6</v>
      </c>
      <c r="CI11" s="185">
        <v>52638</v>
      </c>
      <c r="CJ11" s="185">
        <v>0</v>
      </c>
      <c r="CK11" s="185">
        <v>0</v>
      </c>
      <c r="CL11" s="185">
        <v>26121</v>
      </c>
      <c r="CM11" s="186">
        <v>25746.9</v>
      </c>
      <c r="CN11" s="183">
        <f t="shared" si="12"/>
        <v>37.6</v>
      </c>
      <c r="CO11" s="195">
        <f t="shared" si="12"/>
        <v>37.6</v>
      </c>
      <c r="CP11" s="185">
        <v>0</v>
      </c>
      <c r="CQ11" s="185">
        <v>0</v>
      </c>
      <c r="CR11" s="185">
        <v>37.6</v>
      </c>
      <c r="CS11" s="186">
        <v>37.6</v>
      </c>
      <c r="CT11" s="183">
        <f t="shared" si="13"/>
        <v>43170.1</v>
      </c>
      <c r="CU11" s="184">
        <f t="shared" si="13"/>
        <v>42347.8</v>
      </c>
      <c r="CV11" s="185">
        <v>914.3</v>
      </c>
      <c r="CW11" s="185">
        <v>914.1</v>
      </c>
      <c r="CX11" s="185">
        <v>39549.199999999997</v>
      </c>
      <c r="CY11" s="185">
        <v>38953.300000000003</v>
      </c>
      <c r="CZ11" s="185">
        <v>1680</v>
      </c>
      <c r="DA11" s="185">
        <v>1546.6</v>
      </c>
      <c r="DB11" s="185">
        <v>1026.5999999999999</v>
      </c>
      <c r="DC11" s="186">
        <v>933.8</v>
      </c>
      <c r="DD11" s="183">
        <f t="shared" si="14"/>
        <v>73270.899999999994</v>
      </c>
      <c r="DE11" s="196">
        <f t="shared" si="14"/>
        <v>72012.600000000006</v>
      </c>
      <c r="DF11" s="185">
        <v>37197.5</v>
      </c>
      <c r="DG11" s="185">
        <v>36818</v>
      </c>
      <c r="DH11" s="185">
        <v>36073.4</v>
      </c>
      <c r="DI11" s="185">
        <v>35194.6</v>
      </c>
      <c r="DJ11" s="185">
        <v>0</v>
      </c>
      <c r="DK11" s="185">
        <v>0</v>
      </c>
      <c r="DL11" s="185">
        <v>0</v>
      </c>
      <c r="DM11" s="186">
        <v>0</v>
      </c>
      <c r="DN11" s="183">
        <f t="shared" si="15"/>
        <v>3682.1</v>
      </c>
      <c r="DO11" s="184">
        <f t="shared" si="15"/>
        <v>3682.1</v>
      </c>
      <c r="DP11" s="185">
        <v>0</v>
      </c>
      <c r="DQ11" s="185">
        <v>0</v>
      </c>
      <c r="DR11" s="185">
        <v>0</v>
      </c>
      <c r="DS11" s="185">
        <v>0</v>
      </c>
      <c r="DT11" s="185">
        <v>3682.1</v>
      </c>
      <c r="DU11" s="186">
        <v>3682.1</v>
      </c>
      <c r="DV11" s="275">
        <v>1180.3</v>
      </c>
      <c r="DW11" s="200">
        <v>1180.3</v>
      </c>
      <c r="DX11" s="275">
        <v>0</v>
      </c>
      <c r="DY11" s="200">
        <v>0</v>
      </c>
      <c r="DZ11" s="183">
        <f t="shared" si="4"/>
        <v>1253504.4000000001</v>
      </c>
      <c r="EA11" s="276">
        <f t="shared" si="4"/>
        <v>1240910</v>
      </c>
      <c r="EB11" s="201">
        <v>-13425.9</v>
      </c>
      <c r="EC11" s="192">
        <v>-1252.2</v>
      </c>
      <c r="ED11" s="201">
        <v>23425.9</v>
      </c>
      <c r="EE11" s="156">
        <v>10273.700000000001</v>
      </c>
      <c r="EF11" s="120"/>
      <c r="EG11" s="100"/>
      <c r="EH11" s="100"/>
    </row>
    <row r="12" spans="1:138" s="102" customFormat="1" hidden="1" x14ac:dyDescent="0.25">
      <c r="A12" s="108" t="s">
        <v>259</v>
      </c>
      <c r="B12" s="183">
        <f t="shared" si="5"/>
        <v>146581.1</v>
      </c>
      <c r="C12" s="184">
        <f t="shared" si="5"/>
        <v>145875.79999999999</v>
      </c>
      <c r="D12" s="185">
        <v>2473.5</v>
      </c>
      <c r="E12" s="185">
        <v>2473.5</v>
      </c>
      <c r="F12" s="185">
        <v>8771.7000000000007</v>
      </c>
      <c r="G12" s="185">
        <v>8771.7000000000007</v>
      </c>
      <c r="H12" s="185">
        <v>52610.7</v>
      </c>
      <c r="I12" s="185">
        <v>52593.4</v>
      </c>
      <c r="J12" s="185">
        <v>886.4</v>
      </c>
      <c r="K12" s="185">
        <v>403.7</v>
      </c>
      <c r="L12" s="185">
        <v>20833.400000000001</v>
      </c>
      <c r="M12" s="185">
        <v>20833.099999999999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185">
        <v>61005.4</v>
      </c>
      <c r="U12" s="186">
        <v>60800.4</v>
      </c>
      <c r="V12" s="187">
        <f t="shared" si="3"/>
        <v>0</v>
      </c>
      <c r="W12" s="188">
        <f t="shared" si="3"/>
        <v>0</v>
      </c>
      <c r="X12" s="185">
        <v>0</v>
      </c>
      <c r="Y12" s="186">
        <v>0</v>
      </c>
      <c r="Z12" s="183">
        <f t="shared" si="6"/>
        <v>43396.600000000006</v>
      </c>
      <c r="AA12" s="184">
        <f t="shared" si="6"/>
        <v>43395.100000000006</v>
      </c>
      <c r="AB12" s="185">
        <v>2706.8</v>
      </c>
      <c r="AC12" s="185">
        <v>2706.8</v>
      </c>
      <c r="AD12" s="185">
        <v>40689.800000000003</v>
      </c>
      <c r="AE12" s="185">
        <v>40688.300000000003</v>
      </c>
      <c r="AF12" s="185">
        <v>0</v>
      </c>
      <c r="AG12" s="186">
        <v>0</v>
      </c>
      <c r="AH12" s="193">
        <f t="shared" si="7"/>
        <v>454137.19999999995</v>
      </c>
      <c r="AI12" s="195">
        <f t="shared" si="7"/>
        <v>452135.69999999995</v>
      </c>
      <c r="AJ12" s="197">
        <v>0</v>
      </c>
      <c r="AK12" s="197">
        <v>0</v>
      </c>
      <c r="AL12" s="197">
        <v>0</v>
      </c>
      <c r="AM12" s="197">
        <v>0</v>
      </c>
      <c r="AN12" s="197">
        <v>0</v>
      </c>
      <c r="AO12" s="197">
        <v>0</v>
      </c>
      <c r="AP12" s="197">
        <v>0</v>
      </c>
      <c r="AQ12" s="197">
        <v>0</v>
      </c>
      <c r="AR12" s="197">
        <v>62921</v>
      </c>
      <c r="AS12" s="197">
        <v>62921</v>
      </c>
      <c r="AT12" s="197">
        <v>380863.6</v>
      </c>
      <c r="AU12" s="197">
        <v>378862.1</v>
      </c>
      <c r="AV12" s="197">
        <v>0</v>
      </c>
      <c r="AW12" s="197">
        <v>0</v>
      </c>
      <c r="AX12" s="197">
        <v>10352.6</v>
      </c>
      <c r="AY12" s="198">
        <v>10352.6</v>
      </c>
      <c r="AZ12" s="183">
        <f t="shared" si="8"/>
        <v>349718.8</v>
      </c>
      <c r="BA12" s="184">
        <f t="shared" si="8"/>
        <v>331168.10000000003</v>
      </c>
      <c r="BB12" s="185">
        <v>63343</v>
      </c>
      <c r="BC12" s="185">
        <v>59379.6</v>
      </c>
      <c r="BD12" s="185">
        <v>34729.699999999997</v>
      </c>
      <c r="BE12" s="185">
        <v>20231.599999999999</v>
      </c>
      <c r="BF12" s="185">
        <v>218387.5</v>
      </c>
      <c r="BG12" s="185">
        <v>218329.5</v>
      </c>
      <c r="BH12" s="185">
        <v>33258.6</v>
      </c>
      <c r="BI12" s="186">
        <v>33227.4</v>
      </c>
      <c r="BJ12" s="183">
        <f t="shared" si="9"/>
        <v>7882.5</v>
      </c>
      <c r="BK12" s="184">
        <f t="shared" si="9"/>
        <v>7788.5</v>
      </c>
      <c r="BL12" s="185">
        <v>0</v>
      </c>
      <c r="BM12" s="185">
        <v>0</v>
      </c>
      <c r="BN12" s="185">
        <v>3084.5</v>
      </c>
      <c r="BO12" s="185">
        <v>3081.4</v>
      </c>
      <c r="BP12" s="185">
        <v>4798</v>
      </c>
      <c r="BQ12" s="186">
        <v>4707.1000000000004</v>
      </c>
      <c r="BR12" s="183">
        <f t="shared" si="10"/>
        <v>1969679.7000000002</v>
      </c>
      <c r="BS12" s="184">
        <f t="shared" si="10"/>
        <v>1953710.5</v>
      </c>
      <c r="BT12" s="185">
        <v>705002.9</v>
      </c>
      <c r="BU12" s="185">
        <v>703666.7</v>
      </c>
      <c r="BV12" s="185">
        <v>942407.7</v>
      </c>
      <c r="BW12" s="185">
        <v>928962.6</v>
      </c>
      <c r="BX12" s="185">
        <v>146713.79999999999</v>
      </c>
      <c r="BY12" s="185">
        <v>146237.1</v>
      </c>
      <c r="BZ12" s="185">
        <v>0</v>
      </c>
      <c r="CA12" s="185">
        <v>0</v>
      </c>
      <c r="CB12" s="185">
        <v>98580.2</v>
      </c>
      <c r="CC12" s="185">
        <v>98117.5</v>
      </c>
      <c r="CD12" s="185">
        <v>76975.100000000006</v>
      </c>
      <c r="CE12" s="186">
        <v>76726.600000000006</v>
      </c>
      <c r="CF12" s="183">
        <f t="shared" si="11"/>
        <v>119580</v>
      </c>
      <c r="CG12" s="184">
        <f t="shared" si="11"/>
        <v>119579.90000000001</v>
      </c>
      <c r="CH12" s="185">
        <v>115018.8</v>
      </c>
      <c r="CI12" s="185">
        <v>115018.8</v>
      </c>
      <c r="CJ12" s="185">
        <v>0</v>
      </c>
      <c r="CK12" s="185">
        <v>0</v>
      </c>
      <c r="CL12" s="185">
        <v>4561.2</v>
      </c>
      <c r="CM12" s="186">
        <v>4561.1000000000004</v>
      </c>
      <c r="CN12" s="183">
        <f t="shared" si="12"/>
        <v>58.6</v>
      </c>
      <c r="CO12" s="195">
        <f t="shared" si="12"/>
        <v>58.6</v>
      </c>
      <c r="CP12" s="185">
        <v>0</v>
      </c>
      <c r="CQ12" s="185">
        <v>0</v>
      </c>
      <c r="CR12" s="185">
        <v>58.6</v>
      </c>
      <c r="CS12" s="186">
        <v>58.6</v>
      </c>
      <c r="CT12" s="183">
        <f t="shared" si="13"/>
        <v>61734.400000000009</v>
      </c>
      <c r="CU12" s="184">
        <f t="shared" si="13"/>
        <v>60719.8</v>
      </c>
      <c r="CV12" s="185">
        <v>2342.6</v>
      </c>
      <c r="CW12" s="185">
        <v>2329.1999999999998</v>
      </c>
      <c r="CX12" s="185">
        <v>6267.1</v>
      </c>
      <c r="CY12" s="185">
        <v>6267.1</v>
      </c>
      <c r="CZ12" s="185">
        <v>50697.4</v>
      </c>
      <c r="DA12" s="185">
        <v>49699.8</v>
      </c>
      <c r="DB12" s="185">
        <v>2427.3000000000002</v>
      </c>
      <c r="DC12" s="186">
        <v>2423.6999999999998</v>
      </c>
      <c r="DD12" s="183">
        <f t="shared" si="14"/>
        <v>129464.1</v>
      </c>
      <c r="DE12" s="196">
        <f t="shared" si="14"/>
        <v>129448.5</v>
      </c>
      <c r="DF12" s="185">
        <v>92620.6</v>
      </c>
      <c r="DG12" s="185">
        <v>92618.7</v>
      </c>
      <c r="DH12" s="185">
        <v>0</v>
      </c>
      <c r="DI12" s="185">
        <v>0</v>
      </c>
      <c r="DJ12" s="185">
        <v>0</v>
      </c>
      <c r="DK12" s="185">
        <v>0</v>
      </c>
      <c r="DL12" s="185">
        <v>36843.5</v>
      </c>
      <c r="DM12" s="186">
        <v>36829.800000000003</v>
      </c>
      <c r="DN12" s="183">
        <f t="shared" si="15"/>
        <v>0</v>
      </c>
      <c r="DO12" s="184">
        <f t="shared" si="15"/>
        <v>0</v>
      </c>
      <c r="DP12" s="185">
        <v>0</v>
      </c>
      <c r="DQ12" s="185">
        <v>0</v>
      </c>
      <c r="DR12" s="185">
        <v>0</v>
      </c>
      <c r="DS12" s="185">
        <v>0</v>
      </c>
      <c r="DT12" s="185">
        <v>0</v>
      </c>
      <c r="DU12" s="186">
        <v>0</v>
      </c>
      <c r="DV12" s="275">
        <v>0</v>
      </c>
      <c r="DW12" s="200">
        <v>0</v>
      </c>
      <c r="DX12" s="275">
        <v>0</v>
      </c>
      <c r="DY12" s="200">
        <v>0</v>
      </c>
      <c r="DZ12" s="183">
        <f t="shared" si="4"/>
        <v>3282233</v>
      </c>
      <c r="EA12" s="276">
        <f t="shared" si="4"/>
        <v>3243880.4999999995</v>
      </c>
      <c r="EB12" s="201">
        <v>-59839.5</v>
      </c>
      <c r="EC12" s="192">
        <v>-24323.1</v>
      </c>
      <c r="ED12" s="201">
        <v>16839.5</v>
      </c>
      <c r="EE12" s="156">
        <v>35516.400000000001</v>
      </c>
      <c r="EF12" s="120"/>
      <c r="EG12" s="100"/>
      <c r="EH12" s="100"/>
    </row>
    <row r="13" spans="1:138" s="102" customFormat="1" hidden="1" x14ac:dyDescent="0.25">
      <c r="A13" s="108" t="s">
        <v>260</v>
      </c>
      <c r="B13" s="183">
        <f t="shared" si="5"/>
        <v>3317223.7</v>
      </c>
      <c r="C13" s="184">
        <f t="shared" si="5"/>
        <v>3043066.6</v>
      </c>
      <c r="D13" s="185">
        <v>8161.4</v>
      </c>
      <c r="E13" s="185">
        <v>7781.5</v>
      </c>
      <c r="F13" s="185">
        <v>110860.1</v>
      </c>
      <c r="G13" s="185">
        <v>102081</v>
      </c>
      <c r="H13" s="185">
        <v>1284875.7</v>
      </c>
      <c r="I13" s="185">
        <v>1271980.1000000001</v>
      </c>
      <c r="J13" s="185">
        <v>2093.9</v>
      </c>
      <c r="K13" s="185">
        <v>1871.6</v>
      </c>
      <c r="L13" s="185">
        <v>293187.5</v>
      </c>
      <c r="M13" s="185">
        <v>283462.5</v>
      </c>
      <c r="N13" s="185">
        <v>14806</v>
      </c>
      <c r="O13" s="185">
        <v>14687.9</v>
      </c>
      <c r="P13" s="185">
        <v>38353.5</v>
      </c>
      <c r="Q13" s="185">
        <v>0</v>
      </c>
      <c r="R13" s="185">
        <v>2443.1999999999998</v>
      </c>
      <c r="S13" s="185">
        <v>1992.9</v>
      </c>
      <c r="T13" s="185">
        <v>1562442.4</v>
      </c>
      <c r="U13" s="186">
        <v>1359209.1</v>
      </c>
      <c r="V13" s="187">
        <f t="shared" si="3"/>
        <v>0</v>
      </c>
      <c r="W13" s="188">
        <f t="shared" si="3"/>
        <v>0</v>
      </c>
      <c r="X13" s="185">
        <v>0</v>
      </c>
      <c r="Y13" s="186">
        <v>0</v>
      </c>
      <c r="Z13" s="183">
        <f t="shared" si="6"/>
        <v>167701.59999999998</v>
      </c>
      <c r="AA13" s="184">
        <f t="shared" si="6"/>
        <v>164803.09999999998</v>
      </c>
      <c r="AB13" s="185">
        <v>21562.799999999999</v>
      </c>
      <c r="AC13" s="185">
        <v>21158.799999999999</v>
      </c>
      <c r="AD13" s="185">
        <v>146138.79999999999</v>
      </c>
      <c r="AE13" s="185">
        <v>143644.29999999999</v>
      </c>
      <c r="AF13" s="185">
        <v>0</v>
      </c>
      <c r="AG13" s="186">
        <v>0</v>
      </c>
      <c r="AH13" s="193">
        <f t="shared" si="7"/>
        <v>9569380.5999999996</v>
      </c>
      <c r="AI13" s="195">
        <f t="shared" si="7"/>
        <v>9401146.5999999996</v>
      </c>
      <c r="AJ13" s="197">
        <v>0</v>
      </c>
      <c r="AK13" s="197">
        <v>0</v>
      </c>
      <c r="AL13" s="197">
        <v>0</v>
      </c>
      <c r="AM13" s="197">
        <v>0</v>
      </c>
      <c r="AN13" s="197">
        <v>0</v>
      </c>
      <c r="AO13" s="197">
        <v>0</v>
      </c>
      <c r="AP13" s="197">
        <v>0</v>
      </c>
      <c r="AQ13" s="197">
        <v>0</v>
      </c>
      <c r="AR13" s="197">
        <v>2367069.4</v>
      </c>
      <c r="AS13" s="197">
        <v>2326600.1</v>
      </c>
      <c r="AT13" s="197">
        <v>6980717.7999999998</v>
      </c>
      <c r="AU13" s="197">
        <v>6908448</v>
      </c>
      <c r="AV13" s="197">
        <v>0</v>
      </c>
      <c r="AW13" s="197">
        <v>0</v>
      </c>
      <c r="AX13" s="197">
        <v>221593.4</v>
      </c>
      <c r="AY13" s="198">
        <v>166098.5</v>
      </c>
      <c r="AZ13" s="183">
        <f t="shared" si="8"/>
        <v>6277902.1999999993</v>
      </c>
      <c r="BA13" s="184">
        <f t="shared" si="8"/>
        <v>5775243.8999999994</v>
      </c>
      <c r="BB13" s="185">
        <v>3101999.9</v>
      </c>
      <c r="BC13" s="185">
        <v>2661427.9</v>
      </c>
      <c r="BD13" s="185">
        <v>408378.3</v>
      </c>
      <c r="BE13" s="185">
        <v>382085.4</v>
      </c>
      <c r="BF13" s="185">
        <v>1997793.7</v>
      </c>
      <c r="BG13" s="185">
        <v>1977442.5</v>
      </c>
      <c r="BH13" s="185">
        <v>769730.3</v>
      </c>
      <c r="BI13" s="186">
        <v>754288.1</v>
      </c>
      <c r="BJ13" s="183">
        <f t="shared" si="9"/>
        <v>8882.7999999999993</v>
      </c>
      <c r="BK13" s="184">
        <f t="shared" si="9"/>
        <v>8051.6</v>
      </c>
      <c r="BL13" s="185">
        <v>85</v>
      </c>
      <c r="BM13" s="185">
        <v>85</v>
      </c>
      <c r="BN13" s="185">
        <v>3316.3</v>
      </c>
      <c r="BO13" s="185">
        <v>3078.8</v>
      </c>
      <c r="BP13" s="185">
        <v>5481.5</v>
      </c>
      <c r="BQ13" s="186">
        <v>4887.8</v>
      </c>
      <c r="BR13" s="183">
        <f t="shared" si="10"/>
        <v>24866443.199999999</v>
      </c>
      <c r="BS13" s="184">
        <f t="shared" si="10"/>
        <v>24610083.900000002</v>
      </c>
      <c r="BT13" s="185">
        <v>9468349.5</v>
      </c>
      <c r="BU13" s="185">
        <v>9265579</v>
      </c>
      <c r="BV13" s="185">
        <v>11837799.199999999</v>
      </c>
      <c r="BW13" s="185">
        <v>11803512.5</v>
      </c>
      <c r="BX13" s="185">
        <v>1755906.2</v>
      </c>
      <c r="BY13" s="185">
        <v>1750005.1</v>
      </c>
      <c r="BZ13" s="185">
        <v>0</v>
      </c>
      <c r="CA13" s="185">
        <v>0</v>
      </c>
      <c r="CB13" s="185">
        <v>875562.6</v>
      </c>
      <c r="CC13" s="185">
        <v>871018.1</v>
      </c>
      <c r="CD13" s="185">
        <v>928825.7</v>
      </c>
      <c r="CE13" s="186">
        <v>919969.2</v>
      </c>
      <c r="CF13" s="183">
        <f>CH13+CJ13+CL13</f>
        <v>1816440.8</v>
      </c>
      <c r="CG13" s="184">
        <f t="shared" si="11"/>
        <v>1770548.2</v>
      </c>
      <c r="CH13" s="185">
        <v>1683393.8</v>
      </c>
      <c r="CI13" s="185">
        <v>1637629</v>
      </c>
      <c r="CJ13" s="185">
        <v>31235.5</v>
      </c>
      <c r="CK13" s="185">
        <v>31235.5</v>
      </c>
      <c r="CL13" s="185">
        <v>101811.5</v>
      </c>
      <c r="CM13" s="186">
        <v>101683.7</v>
      </c>
      <c r="CN13" s="183">
        <f t="shared" si="12"/>
        <v>0</v>
      </c>
      <c r="CO13" s="195">
        <f t="shared" si="12"/>
        <v>0</v>
      </c>
      <c r="CP13" s="185">
        <v>0</v>
      </c>
      <c r="CQ13" s="185">
        <v>0</v>
      </c>
      <c r="CR13" s="185">
        <v>0</v>
      </c>
      <c r="CS13" s="186">
        <v>0</v>
      </c>
      <c r="CT13" s="183">
        <f t="shared" si="13"/>
        <v>3259730.3</v>
      </c>
      <c r="CU13" s="184">
        <f t="shared" si="13"/>
        <v>3172943.5</v>
      </c>
      <c r="CV13" s="185">
        <v>57685.1</v>
      </c>
      <c r="CW13" s="185">
        <v>55942.7</v>
      </c>
      <c r="CX13" s="185">
        <v>1521932.4</v>
      </c>
      <c r="CY13" s="185">
        <v>1442416</v>
      </c>
      <c r="CZ13" s="185">
        <v>1599154.8</v>
      </c>
      <c r="DA13" s="185">
        <v>1595366</v>
      </c>
      <c r="DB13" s="185">
        <v>80958</v>
      </c>
      <c r="DC13" s="186">
        <v>79218.8</v>
      </c>
      <c r="DD13" s="183">
        <f t="shared" si="14"/>
        <v>2922150.4000000004</v>
      </c>
      <c r="DE13" s="196">
        <f t="shared" si="14"/>
        <v>2885251.8</v>
      </c>
      <c r="DF13" s="185">
        <v>1426626.8</v>
      </c>
      <c r="DG13" s="185">
        <v>1423168.5</v>
      </c>
      <c r="DH13" s="185">
        <v>1294289.6000000001</v>
      </c>
      <c r="DI13" s="185">
        <v>1261232.8</v>
      </c>
      <c r="DJ13" s="185">
        <v>0</v>
      </c>
      <c r="DK13" s="185">
        <v>0</v>
      </c>
      <c r="DL13" s="185">
        <v>201234</v>
      </c>
      <c r="DM13" s="186">
        <v>200850.5</v>
      </c>
      <c r="DN13" s="183">
        <f t="shared" si="15"/>
        <v>55140</v>
      </c>
      <c r="DO13" s="184">
        <f t="shared" si="15"/>
        <v>55140</v>
      </c>
      <c r="DP13" s="185">
        <v>0</v>
      </c>
      <c r="DQ13" s="185">
        <v>0</v>
      </c>
      <c r="DR13" s="185">
        <v>55140</v>
      </c>
      <c r="DS13" s="185">
        <v>55140</v>
      </c>
      <c r="DT13" s="185">
        <v>0</v>
      </c>
      <c r="DU13" s="186">
        <v>0</v>
      </c>
      <c r="DV13" s="275">
        <v>736715.3</v>
      </c>
      <c r="DW13" s="200">
        <v>419129</v>
      </c>
      <c r="DX13" s="275">
        <v>0</v>
      </c>
      <c r="DY13" s="200">
        <v>0</v>
      </c>
      <c r="DZ13" s="183">
        <f t="shared" si="4"/>
        <v>52997710.900000006</v>
      </c>
      <c r="EA13" s="276">
        <f t="shared" si="4"/>
        <v>51305408.20000001</v>
      </c>
      <c r="EB13" s="201">
        <v>-1443621.9</v>
      </c>
      <c r="EC13" s="192">
        <v>797147.3</v>
      </c>
      <c r="ED13" s="201">
        <v>1461957</v>
      </c>
      <c r="EE13" s="156">
        <v>1535780.2</v>
      </c>
      <c r="EF13" s="120"/>
      <c r="EG13" s="100"/>
      <c r="EH13" s="100"/>
    </row>
    <row r="14" spans="1:138" s="102" customFormat="1" hidden="1" x14ac:dyDescent="0.25">
      <c r="A14" s="108" t="s">
        <v>261</v>
      </c>
      <c r="B14" s="183">
        <f t="shared" si="5"/>
        <v>289939.59999999998</v>
      </c>
      <c r="C14" s="184">
        <f t="shared" si="5"/>
        <v>267739.5</v>
      </c>
      <c r="D14" s="185">
        <v>2857.2</v>
      </c>
      <c r="E14" s="185">
        <v>2637.7</v>
      </c>
      <c r="F14" s="185">
        <v>9171.4</v>
      </c>
      <c r="G14" s="185">
        <v>8751.6</v>
      </c>
      <c r="H14" s="185">
        <v>69680.3</v>
      </c>
      <c r="I14" s="185">
        <v>63694.6</v>
      </c>
      <c r="J14" s="185">
        <v>261.8</v>
      </c>
      <c r="K14" s="185">
        <v>261.60000000000002</v>
      </c>
      <c r="L14" s="185">
        <v>18038.7</v>
      </c>
      <c r="M14" s="185">
        <v>17865</v>
      </c>
      <c r="N14" s="185">
        <v>0</v>
      </c>
      <c r="O14" s="185">
        <v>0</v>
      </c>
      <c r="P14" s="185">
        <v>670.9</v>
      </c>
      <c r="Q14" s="185">
        <v>0</v>
      </c>
      <c r="R14" s="185">
        <v>0</v>
      </c>
      <c r="S14" s="185">
        <v>0</v>
      </c>
      <c r="T14" s="185">
        <v>189259.3</v>
      </c>
      <c r="U14" s="186">
        <v>174529</v>
      </c>
      <c r="V14" s="187">
        <f t="shared" si="3"/>
        <v>527.9</v>
      </c>
      <c r="W14" s="188">
        <f t="shared" si="3"/>
        <v>480.9</v>
      </c>
      <c r="X14" s="185">
        <v>527.9</v>
      </c>
      <c r="Y14" s="186">
        <v>480.9</v>
      </c>
      <c r="Z14" s="183">
        <f t="shared" si="6"/>
        <v>15555.8</v>
      </c>
      <c r="AA14" s="184">
        <f t="shared" si="6"/>
        <v>15225.900000000001</v>
      </c>
      <c r="AB14" s="185">
        <v>13083.4</v>
      </c>
      <c r="AC14" s="185">
        <v>12755.7</v>
      </c>
      <c r="AD14" s="185">
        <v>2472.4</v>
      </c>
      <c r="AE14" s="185">
        <v>2470.1999999999998</v>
      </c>
      <c r="AF14" s="185">
        <v>0</v>
      </c>
      <c r="AG14" s="186">
        <v>0</v>
      </c>
      <c r="AH14" s="193">
        <f t="shared" si="7"/>
        <v>184593.2</v>
      </c>
      <c r="AI14" s="195">
        <f t="shared" si="7"/>
        <v>169097.7</v>
      </c>
      <c r="AJ14" s="197">
        <v>0</v>
      </c>
      <c r="AK14" s="197">
        <v>0</v>
      </c>
      <c r="AL14" s="197">
        <v>0</v>
      </c>
      <c r="AM14" s="197">
        <v>0</v>
      </c>
      <c r="AN14" s="197">
        <v>90</v>
      </c>
      <c r="AO14" s="197">
        <v>90</v>
      </c>
      <c r="AP14" s="197">
        <v>5533</v>
      </c>
      <c r="AQ14" s="197">
        <v>855</v>
      </c>
      <c r="AR14" s="197">
        <v>19526.2</v>
      </c>
      <c r="AS14" s="197">
        <v>18971.5</v>
      </c>
      <c r="AT14" s="197">
        <v>152087</v>
      </c>
      <c r="AU14" s="197">
        <v>143001.5</v>
      </c>
      <c r="AV14" s="197">
        <v>0</v>
      </c>
      <c r="AW14" s="197">
        <v>0</v>
      </c>
      <c r="AX14" s="197">
        <v>7357</v>
      </c>
      <c r="AY14" s="198">
        <v>6179.7</v>
      </c>
      <c r="AZ14" s="183">
        <f t="shared" si="8"/>
        <v>3782984.8</v>
      </c>
      <c r="BA14" s="184">
        <f t="shared" si="8"/>
        <v>2670438.4000000004</v>
      </c>
      <c r="BB14" s="185">
        <v>3241194.8</v>
      </c>
      <c r="BC14" s="185">
        <v>2151355.7000000002</v>
      </c>
      <c r="BD14" s="185">
        <v>452326.3</v>
      </c>
      <c r="BE14" s="185">
        <v>431040.8</v>
      </c>
      <c r="BF14" s="185">
        <v>87048</v>
      </c>
      <c r="BG14" s="185">
        <v>85626.2</v>
      </c>
      <c r="BH14" s="185">
        <v>2415.6999999999998</v>
      </c>
      <c r="BI14" s="186">
        <v>2415.6999999999998</v>
      </c>
      <c r="BJ14" s="183">
        <f t="shared" si="9"/>
        <v>15243.3</v>
      </c>
      <c r="BK14" s="184">
        <f t="shared" si="9"/>
        <v>14979.900000000001</v>
      </c>
      <c r="BL14" s="185">
        <v>0</v>
      </c>
      <c r="BM14" s="185">
        <v>0</v>
      </c>
      <c r="BN14" s="185">
        <v>3438</v>
      </c>
      <c r="BO14" s="185">
        <v>3419.2</v>
      </c>
      <c r="BP14" s="185">
        <v>11805.3</v>
      </c>
      <c r="BQ14" s="186">
        <v>11560.7</v>
      </c>
      <c r="BR14" s="183">
        <f t="shared" si="10"/>
        <v>1499405.5000000002</v>
      </c>
      <c r="BS14" s="184">
        <f t="shared" si="10"/>
        <v>1495647.7</v>
      </c>
      <c r="BT14" s="185">
        <v>572096.9</v>
      </c>
      <c r="BU14" s="185">
        <v>571711.69999999995</v>
      </c>
      <c r="BV14" s="185">
        <v>686697.3</v>
      </c>
      <c r="BW14" s="185">
        <v>685936.9</v>
      </c>
      <c r="BX14" s="185">
        <v>132132.79999999999</v>
      </c>
      <c r="BY14" s="185">
        <v>130882.9</v>
      </c>
      <c r="BZ14" s="185">
        <v>0</v>
      </c>
      <c r="CA14" s="185">
        <v>0</v>
      </c>
      <c r="CB14" s="185">
        <v>40234.199999999997</v>
      </c>
      <c r="CC14" s="185">
        <v>40011.699999999997</v>
      </c>
      <c r="CD14" s="185">
        <v>68244.3</v>
      </c>
      <c r="CE14" s="186">
        <v>67104.5</v>
      </c>
      <c r="CF14" s="183">
        <f t="shared" si="11"/>
        <v>160815.30000000002</v>
      </c>
      <c r="CG14" s="184">
        <f t="shared" si="11"/>
        <v>160377.4</v>
      </c>
      <c r="CH14" s="185">
        <v>150962.70000000001</v>
      </c>
      <c r="CI14" s="185">
        <v>150700.4</v>
      </c>
      <c r="CJ14" s="185">
        <v>0</v>
      </c>
      <c r="CK14" s="185">
        <v>0</v>
      </c>
      <c r="CL14" s="185">
        <v>9852.6</v>
      </c>
      <c r="CM14" s="186">
        <v>9677</v>
      </c>
      <c r="CN14" s="183">
        <f t="shared" si="12"/>
        <v>0</v>
      </c>
      <c r="CO14" s="195">
        <f t="shared" si="12"/>
        <v>0</v>
      </c>
      <c r="CP14" s="185">
        <v>0</v>
      </c>
      <c r="CQ14" s="185">
        <v>0</v>
      </c>
      <c r="CR14" s="185">
        <v>0</v>
      </c>
      <c r="CS14" s="186">
        <v>0</v>
      </c>
      <c r="CT14" s="183">
        <f t="shared" si="13"/>
        <v>124461.80000000002</v>
      </c>
      <c r="CU14" s="184">
        <f t="shared" si="13"/>
        <v>112285.1</v>
      </c>
      <c r="CV14" s="185">
        <v>2115.1</v>
      </c>
      <c r="CW14" s="185">
        <v>1787.9</v>
      </c>
      <c r="CX14" s="185">
        <v>96756.6</v>
      </c>
      <c r="CY14" s="185">
        <v>86869.1</v>
      </c>
      <c r="CZ14" s="185">
        <v>25590.1</v>
      </c>
      <c r="DA14" s="185">
        <v>23628.1</v>
      </c>
      <c r="DB14" s="185">
        <v>0</v>
      </c>
      <c r="DC14" s="186">
        <v>0</v>
      </c>
      <c r="DD14" s="183">
        <f t="shared" si="14"/>
        <v>87924.5</v>
      </c>
      <c r="DE14" s="196">
        <f t="shared" si="14"/>
        <v>84827.3</v>
      </c>
      <c r="DF14" s="185">
        <v>61439.9</v>
      </c>
      <c r="DG14" s="185">
        <v>58852.9</v>
      </c>
      <c r="DH14" s="185">
        <v>21825.3</v>
      </c>
      <c r="DI14" s="185">
        <v>21444.3</v>
      </c>
      <c r="DJ14" s="185">
        <v>0</v>
      </c>
      <c r="DK14" s="185">
        <v>0</v>
      </c>
      <c r="DL14" s="185">
        <v>4659.3</v>
      </c>
      <c r="DM14" s="186">
        <v>4530.1000000000004</v>
      </c>
      <c r="DN14" s="183">
        <f t="shared" si="15"/>
        <v>0</v>
      </c>
      <c r="DO14" s="184">
        <f t="shared" si="15"/>
        <v>0</v>
      </c>
      <c r="DP14" s="185">
        <v>0</v>
      </c>
      <c r="DQ14" s="185">
        <v>0</v>
      </c>
      <c r="DR14" s="185">
        <v>0</v>
      </c>
      <c r="DS14" s="185">
        <v>0</v>
      </c>
      <c r="DT14" s="185">
        <v>0</v>
      </c>
      <c r="DU14" s="186">
        <v>0</v>
      </c>
      <c r="DV14" s="275">
        <v>0</v>
      </c>
      <c r="DW14" s="200">
        <v>0</v>
      </c>
      <c r="DX14" s="275">
        <v>0</v>
      </c>
      <c r="DY14" s="200">
        <v>0</v>
      </c>
      <c r="DZ14" s="183">
        <f t="shared" si="4"/>
        <v>6161451.7000000002</v>
      </c>
      <c r="EA14" s="276">
        <f t="shared" si="4"/>
        <v>4991099.8000000017</v>
      </c>
      <c r="EB14" s="201">
        <v>-143738.4</v>
      </c>
      <c r="EC14" s="192">
        <v>408336.3</v>
      </c>
      <c r="ED14" s="201">
        <v>144430.79999999999</v>
      </c>
      <c r="EE14" s="156">
        <v>552767.1</v>
      </c>
      <c r="EF14" s="120"/>
      <c r="EG14" s="100"/>
      <c r="EH14" s="100"/>
    </row>
    <row r="15" spans="1:138" s="102" customFormat="1" ht="13.15" hidden="1" customHeight="1" x14ac:dyDescent="0.25">
      <c r="A15" s="108" t="s">
        <v>262</v>
      </c>
      <c r="B15" s="183">
        <f t="shared" si="5"/>
        <v>491082.8</v>
      </c>
      <c r="C15" s="184">
        <f t="shared" si="5"/>
        <v>414691</v>
      </c>
      <c r="D15" s="185">
        <v>2800.2</v>
      </c>
      <c r="E15" s="185">
        <v>2796.3</v>
      </c>
      <c r="F15" s="185">
        <v>8069.7</v>
      </c>
      <c r="G15" s="185">
        <v>8069.7</v>
      </c>
      <c r="H15" s="185">
        <v>71340.600000000006</v>
      </c>
      <c r="I15" s="185">
        <v>70549.600000000006</v>
      </c>
      <c r="J15" s="185">
        <v>327.7</v>
      </c>
      <c r="K15" s="185">
        <v>170</v>
      </c>
      <c r="L15" s="185">
        <v>16474.8</v>
      </c>
      <c r="M15" s="185">
        <v>16474.8</v>
      </c>
      <c r="N15" s="185">
        <v>7709.7</v>
      </c>
      <c r="O15" s="185">
        <v>7709.7</v>
      </c>
      <c r="P15" s="185">
        <v>150</v>
      </c>
      <c r="Q15" s="185">
        <v>0</v>
      </c>
      <c r="R15" s="185">
        <v>0</v>
      </c>
      <c r="S15" s="185">
        <v>0</v>
      </c>
      <c r="T15" s="185">
        <v>384210.1</v>
      </c>
      <c r="U15" s="186">
        <v>308920.90000000002</v>
      </c>
      <c r="V15" s="187">
        <f t="shared" si="3"/>
        <v>455</v>
      </c>
      <c r="W15" s="188">
        <f t="shared" si="3"/>
        <v>455</v>
      </c>
      <c r="X15" s="185">
        <v>455</v>
      </c>
      <c r="Y15" s="186">
        <v>455</v>
      </c>
      <c r="Z15" s="183">
        <f t="shared" si="6"/>
        <v>7590.2</v>
      </c>
      <c r="AA15" s="184">
        <f t="shared" si="6"/>
        <v>7546.9</v>
      </c>
      <c r="AB15" s="185">
        <v>0</v>
      </c>
      <c r="AC15" s="185">
        <v>0</v>
      </c>
      <c r="AD15" s="185">
        <v>7140.5</v>
      </c>
      <c r="AE15" s="185">
        <v>7097.2</v>
      </c>
      <c r="AF15" s="185">
        <v>449.7</v>
      </c>
      <c r="AG15" s="186">
        <v>449.7</v>
      </c>
      <c r="AH15" s="193">
        <f t="shared" si="7"/>
        <v>608970.4</v>
      </c>
      <c r="AI15" s="195">
        <f t="shared" si="7"/>
        <v>553322.29999999993</v>
      </c>
      <c r="AJ15" s="197">
        <v>0</v>
      </c>
      <c r="AK15" s="197">
        <v>0</v>
      </c>
      <c r="AL15" s="197">
        <v>0</v>
      </c>
      <c r="AM15" s="197">
        <v>0</v>
      </c>
      <c r="AN15" s="197">
        <v>0</v>
      </c>
      <c r="AO15" s="197">
        <v>0</v>
      </c>
      <c r="AP15" s="197">
        <v>0</v>
      </c>
      <c r="AQ15" s="197">
        <v>0</v>
      </c>
      <c r="AR15" s="197">
        <v>27871.8</v>
      </c>
      <c r="AS15" s="197">
        <v>27871.8</v>
      </c>
      <c r="AT15" s="197">
        <v>537401.69999999995</v>
      </c>
      <c r="AU15" s="197">
        <v>481753.59999999998</v>
      </c>
      <c r="AV15" s="197">
        <v>0</v>
      </c>
      <c r="AW15" s="197">
        <v>0</v>
      </c>
      <c r="AX15" s="197">
        <v>43696.9</v>
      </c>
      <c r="AY15" s="198">
        <v>43696.9</v>
      </c>
      <c r="AZ15" s="183">
        <f t="shared" si="8"/>
        <v>808698.70000000007</v>
      </c>
      <c r="BA15" s="184">
        <f t="shared" si="8"/>
        <v>685157.4</v>
      </c>
      <c r="BB15" s="185">
        <v>89657.3</v>
      </c>
      <c r="BC15" s="185">
        <v>59715.4</v>
      </c>
      <c r="BD15" s="185">
        <v>26447.1</v>
      </c>
      <c r="BE15" s="185">
        <v>25433.599999999999</v>
      </c>
      <c r="BF15" s="185">
        <v>469409.9</v>
      </c>
      <c r="BG15" s="185">
        <v>414762.8</v>
      </c>
      <c r="BH15" s="185">
        <v>223184.4</v>
      </c>
      <c r="BI15" s="186">
        <v>185245.6</v>
      </c>
      <c r="BJ15" s="183">
        <f t="shared" si="9"/>
        <v>17914.8</v>
      </c>
      <c r="BK15" s="184">
        <f t="shared" si="9"/>
        <v>5386.5</v>
      </c>
      <c r="BL15" s="185">
        <v>0</v>
      </c>
      <c r="BM15" s="185">
        <v>0</v>
      </c>
      <c r="BN15" s="185">
        <v>2063.8000000000002</v>
      </c>
      <c r="BO15" s="185">
        <v>2052.6999999999998</v>
      </c>
      <c r="BP15" s="185">
        <v>15851</v>
      </c>
      <c r="BQ15" s="186">
        <v>3333.8</v>
      </c>
      <c r="BR15" s="183">
        <f t="shared" si="10"/>
        <v>1801762.2000000002</v>
      </c>
      <c r="BS15" s="184">
        <f t="shared" si="10"/>
        <v>1799710.1000000003</v>
      </c>
      <c r="BT15" s="185">
        <v>677760.3</v>
      </c>
      <c r="BU15" s="185">
        <v>677760.3</v>
      </c>
      <c r="BV15" s="185">
        <v>735160.9</v>
      </c>
      <c r="BW15" s="185">
        <v>734187</v>
      </c>
      <c r="BX15" s="185">
        <v>158861.70000000001</v>
      </c>
      <c r="BY15" s="185">
        <v>158709.29999999999</v>
      </c>
      <c r="BZ15" s="185">
        <v>367.1</v>
      </c>
      <c r="CA15" s="185">
        <v>367.1</v>
      </c>
      <c r="CB15" s="185">
        <v>48293.5</v>
      </c>
      <c r="CC15" s="185">
        <v>47995.1</v>
      </c>
      <c r="CD15" s="185">
        <v>181318.7</v>
      </c>
      <c r="CE15" s="186">
        <v>180691.3</v>
      </c>
      <c r="CF15" s="183">
        <f t="shared" si="11"/>
        <v>324389.40000000002</v>
      </c>
      <c r="CG15" s="184">
        <f t="shared" si="11"/>
        <v>315988</v>
      </c>
      <c r="CH15" s="185">
        <v>265119</v>
      </c>
      <c r="CI15" s="185">
        <v>261437.6</v>
      </c>
      <c r="CJ15" s="185">
        <v>0</v>
      </c>
      <c r="CK15" s="185">
        <v>0</v>
      </c>
      <c r="CL15" s="185">
        <v>59270.400000000001</v>
      </c>
      <c r="CM15" s="186">
        <v>54550.400000000001</v>
      </c>
      <c r="CN15" s="183">
        <f t="shared" si="12"/>
        <v>195.8</v>
      </c>
      <c r="CO15" s="195">
        <f t="shared" si="12"/>
        <v>195.8</v>
      </c>
      <c r="CP15" s="185">
        <v>0</v>
      </c>
      <c r="CQ15" s="185">
        <v>0</v>
      </c>
      <c r="CR15" s="185">
        <v>195.8</v>
      </c>
      <c r="CS15" s="186">
        <v>195.8</v>
      </c>
      <c r="CT15" s="183">
        <f t="shared" si="13"/>
        <v>179783.09999999998</v>
      </c>
      <c r="CU15" s="184">
        <f t="shared" si="13"/>
        <v>169741.69999999998</v>
      </c>
      <c r="CV15" s="185">
        <v>2484.8000000000002</v>
      </c>
      <c r="CW15" s="185">
        <v>2484.8000000000002</v>
      </c>
      <c r="CX15" s="185">
        <v>87003.3</v>
      </c>
      <c r="CY15" s="185">
        <v>81007.7</v>
      </c>
      <c r="CZ15" s="185">
        <v>87867.7</v>
      </c>
      <c r="DA15" s="185">
        <v>83974.399999999994</v>
      </c>
      <c r="DB15" s="185">
        <v>2427.3000000000002</v>
      </c>
      <c r="DC15" s="186">
        <v>2274.8000000000002</v>
      </c>
      <c r="DD15" s="183">
        <f t="shared" si="14"/>
        <v>219456</v>
      </c>
      <c r="DE15" s="196">
        <f t="shared" si="14"/>
        <v>217741.7</v>
      </c>
      <c r="DF15" s="185">
        <v>94618.5</v>
      </c>
      <c r="DG15" s="185">
        <v>94047.9</v>
      </c>
      <c r="DH15" s="185">
        <v>120270.8</v>
      </c>
      <c r="DI15" s="185">
        <v>119127.1</v>
      </c>
      <c r="DJ15" s="185">
        <v>0</v>
      </c>
      <c r="DK15" s="185">
        <v>0</v>
      </c>
      <c r="DL15" s="185">
        <v>4566.7</v>
      </c>
      <c r="DM15" s="186">
        <v>4566.7</v>
      </c>
      <c r="DN15" s="183">
        <f t="shared" si="15"/>
        <v>0</v>
      </c>
      <c r="DO15" s="184">
        <f t="shared" si="15"/>
        <v>0</v>
      </c>
      <c r="DP15" s="185">
        <v>0</v>
      </c>
      <c r="DQ15" s="185">
        <v>0</v>
      </c>
      <c r="DR15" s="185">
        <v>0</v>
      </c>
      <c r="DS15" s="185">
        <v>0</v>
      </c>
      <c r="DT15" s="185">
        <v>0</v>
      </c>
      <c r="DU15" s="186">
        <v>0</v>
      </c>
      <c r="DV15" s="275">
        <v>2</v>
      </c>
      <c r="DW15" s="200">
        <v>2</v>
      </c>
      <c r="DX15" s="275">
        <v>0</v>
      </c>
      <c r="DY15" s="200">
        <v>0</v>
      </c>
      <c r="DZ15" s="183">
        <f t="shared" si="4"/>
        <v>4460300.4000000004</v>
      </c>
      <c r="EA15" s="276">
        <f t="shared" si="4"/>
        <v>4169938.4</v>
      </c>
      <c r="EB15" s="201">
        <v>-89921</v>
      </c>
      <c r="EC15" s="192">
        <v>33401.800000000003</v>
      </c>
      <c r="ED15" s="201">
        <v>42871.7</v>
      </c>
      <c r="EE15" s="156">
        <v>99223.6</v>
      </c>
      <c r="EF15" s="120"/>
      <c r="EG15" s="100"/>
      <c r="EH15" s="100"/>
    </row>
    <row r="16" spans="1:138" s="102" customFormat="1" hidden="1" x14ac:dyDescent="0.25">
      <c r="A16" s="108" t="s">
        <v>263</v>
      </c>
      <c r="B16" s="183">
        <f t="shared" si="5"/>
        <v>125077</v>
      </c>
      <c r="C16" s="184">
        <f t="shared" si="5"/>
        <v>122579.6</v>
      </c>
      <c r="D16" s="185">
        <v>2635.8</v>
      </c>
      <c r="E16" s="185">
        <v>2598</v>
      </c>
      <c r="F16" s="185">
        <v>3520.1</v>
      </c>
      <c r="G16" s="185">
        <v>3457.6</v>
      </c>
      <c r="H16" s="185">
        <v>58112.800000000003</v>
      </c>
      <c r="I16" s="185">
        <v>56480.3</v>
      </c>
      <c r="J16" s="185">
        <v>285.2</v>
      </c>
      <c r="K16" s="185">
        <v>195.9</v>
      </c>
      <c r="L16" s="185">
        <v>14244.8</v>
      </c>
      <c r="M16" s="185">
        <v>14179.6</v>
      </c>
      <c r="N16" s="185">
        <v>6711.5</v>
      </c>
      <c r="O16" s="185">
        <v>6711.5</v>
      </c>
      <c r="P16" s="185">
        <v>10</v>
      </c>
      <c r="Q16" s="185">
        <v>0</v>
      </c>
      <c r="R16" s="185">
        <v>0</v>
      </c>
      <c r="S16" s="185">
        <v>0</v>
      </c>
      <c r="T16" s="185">
        <v>39556.800000000003</v>
      </c>
      <c r="U16" s="186">
        <v>38956.699999999997</v>
      </c>
      <c r="V16" s="187">
        <f t="shared" si="3"/>
        <v>0</v>
      </c>
      <c r="W16" s="188">
        <f t="shared" si="3"/>
        <v>0</v>
      </c>
      <c r="X16" s="185">
        <v>0</v>
      </c>
      <c r="Y16" s="186">
        <v>0</v>
      </c>
      <c r="Z16" s="183">
        <f t="shared" si="6"/>
        <v>6305.6</v>
      </c>
      <c r="AA16" s="184">
        <f t="shared" si="6"/>
        <v>6221.2</v>
      </c>
      <c r="AB16" s="185">
        <v>0</v>
      </c>
      <c r="AC16" s="185">
        <v>0</v>
      </c>
      <c r="AD16" s="185">
        <v>6305.6</v>
      </c>
      <c r="AE16" s="185">
        <v>6221.2</v>
      </c>
      <c r="AF16" s="185">
        <v>0</v>
      </c>
      <c r="AG16" s="186">
        <v>0</v>
      </c>
      <c r="AH16" s="193">
        <f t="shared" si="7"/>
        <v>333221.3</v>
      </c>
      <c r="AI16" s="195">
        <f t="shared" si="7"/>
        <v>332681</v>
      </c>
      <c r="AJ16" s="197">
        <v>0</v>
      </c>
      <c r="AK16" s="197">
        <v>0</v>
      </c>
      <c r="AL16" s="197">
        <v>0</v>
      </c>
      <c r="AM16" s="197">
        <v>0</v>
      </c>
      <c r="AN16" s="197">
        <v>0</v>
      </c>
      <c r="AO16" s="197">
        <v>0</v>
      </c>
      <c r="AP16" s="197">
        <v>0</v>
      </c>
      <c r="AQ16" s="197">
        <v>0</v>
      </c>
      <c r="AR16" s="197">
        <v>23700.6</v>
      </c>
      <c r="AS16" s="197">
        <v>23592</v>
      </c>
      <c r="AT16" s="197">
        <v>290126.3</v>
      </c>
      <c r="AU16" s="197">
        <v>289989.90000000002</v>
      </c>
      <c r="AV16" s="197">
        <v>0</v>
      </c>
      <c r="AW16" s="197">
        <v>0</v>
      </c>
      <c r="AX16" s="197">
        <v>19394.400000000001</v>
      </c>
      <c r="AY16" s="198">
        <v>19099.099999999999</v>
      </c>
      <c r="AZ16" s="183">
        <f t="shared" si="8"/>
        <v>250919</v>
      </c>
      <c r="BA16" s="184">
        <f t="shared" si="8"/>
        <v>212750.8</v>
      </c>
      <c r="BB16" s="185">
        <v>102495.5</v>
      </c>
      <c r="BC16" s="185">
        <v>68307.3</v>
      </c>
      <c r="BD16" s="185">
        <v>40279.800000000003</v>
      </c>
      <c r="BE16" s="185">
        <v>38212.5</v>
      </c>
      <c r="BF16" s="185">
        <v>108143.7</v>
      </c>
      <c r="BG16" s="185">
        <v>106231</v>
      </c>
      <c r="BH16" s="185">
        <v>0</v>
      </c>
      <c r="BI16" s="186">
        <v>0</v>
      </c>
      <c r="BJ16" s="183">
        <f t="shared" si="9"/>
        <v>924.6</v>
      </c>
      <c r="BK16" s="184">
        <f t="shared" si="9"/>
        <v>924.6</v>
      </c>
      <c r="BL16" s="185">
        <v>0</v>
      </c>
      <c r="BM16" s="185">
        <v>0</v>
      </c>
      <c r="BN16" s="185">
        <v>924.6</v>
      </c>
      <c r="BO16" s="185">
        <v>924.6</v>
      </c>
      <c r="BP16" s="185">
        <v>0</v>
      </c>
      <c r="BQ16" s="186">
        <v>0</v>
      </c>
      <c r="BR16" s="183">
        <f t="shared" si="10"/>
        <v>1069180.5</v>
      </c>
      <c r="BS16" s="184">
        <f t="shared" si="10"/>
        <v>1066550.3999999999</v>
      </c>
      <c r="BT16" s="185">
        <v>436124.2</v>
      </c>
      <c r="BU16" s="185">
        <v>436010.2</v>
      </c>
      <c r="BV16" s="185">
        <v>439457.2</v>
      </c>
      <c r="BW16" s="185">
        <v>439204.6</v>
      </c>
      <c r="BX16" s="185">
        <v>95599.8</v>
      </c>
      <c r="BY16" s="185">
        <v>94447.2</v>
      </c>
      <c r="BZ16" s="185">
        <v>18.7</v>
      </c>
      <c r="CA16" s="185">
        <v>18.7</v>
      </c>
      <c r="CB16" s="185">
        <v>38767.599999999999</v>
      </c>
      <c r="CC16" s="185">
        <v>37888.9</v>
      </c>
      <c r="CD16" s="185">
        <v>59213</v>
      </c>
      <c r="CE16" s="186">
        <v>58980.800000000003</v>
      </c>
      <c r="CF16" s="183">
        <f t="shared" si="11"/>
        <v>122851.09999999999</v>
      </c>
      <c r="CG16" s="184">
        <f t="shared" si="11"/>
        <v>121195.70000000001</v>
      </c>
      <c r="CH16" s="185">
        <v>87511.4</v>
      </c>
      <c r="CI16" s="185">
        <v>86064.6</v>
      </c>
      <c r="CJ16" s="185">
        <v>0</v>
      </c>
      <c r="CK16" s="185">
        <v>0</v>
      </c>
      <c r="CL16" s="185">
        <v>35339.699999999997</v>
      </c>
      <c r="CM16" s="186">
        <v>35131.1</v>
      </c>
      <c r="CN16" s="183">
        <f t="shared" si="12"/>
        <v>0</v>
      </c>
      <c r="CO16" s="195">
        <f t="shared" si="12"/>
        <v>0</v>
      </c>
      <c r="CP16" s="185">
        <v>0</v>
      </c>
      <c r="CQ16" s="185">
        <v>0</v>
      </c>
      <c r="CR16" s="185">
        <v>0</v>
      </c>
      <c r="CS16" s="186">
        <v>0</v>
      </c>
      <c r="CT16" s="183">
        <f t="shared" si="13"/>
        <v>97618.6</v>
      </c>
      <c r="CU16" s="184">
        <f t="shared" si="13"/>
        <v>96366.399999999994</v>
      </c>
      <c r="CV16" s="185">
        <v>2079.4</v>
      </c>
      <c r="CW16" s="185">
        <v>1872</v>
      </c>
      <c r="CX16" s="185">
        <v>55690.6</v>
      </c>
      <c r="CY16" s="185">
        <v>55381.1</v>
      </c>
      <c r="CZ16" s="185">
        <v>39848.6</v>
      </c>
      <c r="DA16" s="185">
        <v>39113.300000000003</v>
      </c>
      <c r="DB16" s="185">
        <v>0</v>
      </c>
      <c r="DC16" s="186">
        <v>0</v>
      </c>
      <c r="DD16" s="183">
        <f t="shared" si="14"/>
        <v>125901.9</v>
      </c>
      <c r="DE16" s="196">
        <f t="shared" si="14"/>
        <v>122914.6</v>
      </c>
      <c r="DF16" s="185">
        <v>125901.9</v>
      </c>
      <c r="DG16" s="185">
        <v>122914.6</v>
      </c>
      <c r="DH16" s="185">
        <v>0</v>
      </c>
      <c r="DI16" s="185">
        <v>0</v>
      </c>
      <c r="DJ16" s="185">
        <v>0</v>
      </c>
      <c r="DK16" s="185">
        <v>0</v>
      </c>
      <c r="DL16" s="185">
        <v>0</v>
      </c>
      <c r="DM16" s="186">
        <v>0</v>
      </c>
      <c r="DN16" s="183">
        <f t="shared" si="15"/>
        <v>0</v>
      </c>
      <c r="DO16" s="184">
        <f t="shared" si="15"/>
        <v>0</v>
      </c>
      <c r="DP16" s="185">
        <v>0</v>
      </c>
      <c r="DQ16" s="185">
        <v>0</v>
      </c>
      <c r="DR16" s="185">
        <v>0</v>
      </c>
      <c r="DS16" s="185">
        <v>0</v>
      </c>
      <c r="DT16" s="185">
        <v>0</v>
      </c>
      <c r="DU16" s="186">
        <v>0</v>
      </c>
      <c r="DV16" s="275">
        <v>1.1000000000000001</v>
      </c>
      <c r="DW16" s="200">
        <v>1.1000000000000001</v>
      </c>
      <c r="DX16" s="275">
        <v>0</v>
      </c>
      <c r="DY16" s="200">
        <v>0</v>
      </c>
      <c r="DZ16" s="183">
        <f t="shared" si="4"/>
        <v>2132000.7000000002</v>
      </c>
      <c r="EA16" s="276">
        <f t="shared" si="4"/>
        <v>2082185.4000000001</v>
      </c>
      <c r="EB16" s="201">
        <v>-22086.7</v>
      </c>
      <c r="EC16" s="192">
        <v>-5406.1</v>
      </c>
      <c r="ED16" s="201">
        <v>28124.799999999999</v>
      </c>
      <c r="EE16" s="156">
        <v>16766.7</v>
      </c>
      <c r="EF16" s="120"/>
      <c r="EG16" s="100"/>
      <c r="EH16" s="100"/>
    </row>
    <row r="17" spans="1:138" s="102" customFormat="1" hidden="1" x14ac:dyDescent="0.25">
      <c r="A17" s="108" t="s">
        <v>264</v>
      </c>
      <c r="B17" s="183">
        <f t="shared" si="5"/>
        <v>4166506.7</v>
      </c>
      <c r="C17" s="184">
        <f t="shared" si="5"/>
        <v>3094965.9000000004</v>
      </c>
      <c r="D17" s="185">
        <v>12561.2</v>
      </c>
      <c r="E17" s="185">
        <v>12561.2</v>
      </c>
      <c r="F17" s="185">
        <v>145614.9</v>
      </c>
      <c r="G17" s="185">
        <v>135934.39999999999</v>
      </c>
      <c r="H17" s="185">
        <v>1240482.7</v>
      </c>
      <c r="I17" s="185">
        <v>1014687.8</v>
      </c>
      <c r="J17" s="185">
        <v>401.1</v>
      </c>
      <c r="K17" s="185">
        <v>401.1</v>
      </c>
      <c r="L17" s="185">
        <v>155343.79999999999</v>
      </c>
      <c r="M17" s="185">
        <v>142173.1</v>
      </c>
      <c r="N17" s="185">
        <v>41509.599999999999</v>
      </c>
      <c r="O17" s="185">
        <v>24461.5</v>
      </c>
      <c r="P17" s="185">
        <v>332457.5</v>
      </c>
      <c r="Q17" s="185">
        <v>0</v>
      </c>
      <c r="R17" s="185">
        <v>0</v>
      </c>
      <c r="S17" s="185">
        <v>0</v>
      </c>
      <c r="T17" s="185">
        <v>2238135.9</v>
      </c>
      <c r="U17" s="186">
        <v>1764746.8</v>
      </c>
      <c r="V17" s="187">
        <f t="shared" si="3"/>
        <v>0</v>
      </c>
      <c r="W17" s="188">
        <f t="shared" si="3"/>
        <v>0</v>
      </c>
      <c r="X17" s="185">
        <v>0</v>
      </c>
      <c r="Y17" s="186">
        <v>0</v>
      </c>
      <c r="Z17" s="183">
        <f t="shared" si="6"/>
        <v>671475.4</v>
      </c>
      <c r="AA17" s="184">
        <f t="shared" si="6"/>
        <v>639656.69999999995</v>
      </c>
      <c r="AB17" s="185">
        <v>104467.9</v>
      </c>
      <c r="AC17" s="185">
        <v>96373.9</v>
      </c>
      <c r="AD17" s="185">
        <v>534707.1</v>
      </c>
      <c r="AE17" s="185">
        <v>512096.6</v>
      </c>
      <c r="AF17" s="185">
        <v>32300.400000000001</v>
      </c>
      <c r="AG17" s="186">
        <v>31186.2</v>
      </c>
      <c r="AH17" s="193">
        <f t="shared" si="7"/>
        <v>4823101.7</v>
      </c>
      <c r="AI17" s="195">
        <f t="shared" si="7"/>
        <v>4494359.3000000007</v>
      </c>
      <c r="AJ17" s="197">
        <v>0</v>
      </c>
      <c r="AK17" s="197">
        <v>0</v>
      </c>
      <c r="AL17" s="197">
        <v>0</v>
      </c>
      <c r="AM17" s="197">
        <v>0</v>
      </c>
      <c r="AN17" s="197">
        <v>0</v>
      </c>
      <c r="AO17" s="197">
        <v>0</v>
      </c>
      <c r="AP17" s="197">
        <v>0</v>
      </c>
      <c r="AQ17" s="197">
        <v>0</v>
      </c>
      <c r="AR17" s="197">
        <v>1138727.2</v>
      </c>
      <c r="AS17" s="197">
        <v>1115004.6000000001</v>
      </c>
      <c r="AT17" s="197">
        <v>3669227.7</v>
      </c>
      <c r="AU17" s="197">
        <v>3365576.8</v>
      </c>
      <c r="AV17" s="197">
        <v>0</v>
      </c>
      <c r="AW17" s="197">
        <v>0</v>
      </c>
      <c r="AX17" s="197">
        <v>15146.8</v>
      </c>
      <c r="AY17" s="198">
        <v>13777.9</v>
      </c>
      <c r="AZ17" s="183">
        <f t="shared" si="8"/>
        <v>6150926.5999999996</v>
      </c>
      <c r="BA17" s="184">
        <f t="shared" si="8"/>
        <v>5254416.8</v>
      </c>
      <c r="BB17" s="185">
        <v>4590863.5</v>
      </c>
      <c r="BC17" s="185">
        <v>3865004.7</v>
      </c>
      <c r="BD17" s="185">
        <v>366249.1</v>
      </c>
      <c r="BE17" s="185">
        <v>336713.8</v>
      </c>
      <c r="BF17" s="185">
        <v>731100.1</v>
      </c>
      <c r="BG17" s="185">
        <v>642745.1</v>
      </c>
      <c r="BH17" s="185">
        <v>462713.9</v>
      </c>
      <c r="BI17" s="186">
        <v>409953.2</v>
      </c>
      <c r="BJ17" s="183">
        <f t="shared" si="9"/>
        <v>300109.7</v>
      </c>
      <c r="BK17" s="184">
        <f t="shared" si="9"/>
        <v>283302.2</v>
      </c>
      <c r="BL17" s="185">
        <v>239333.1</v>
      </c>
      <c r="BM17" s="185">
        <v>230571.3</v>
      </c>
      <c r="BN17" s="185">
        <v>22374.7</v>
      </c>
      <c r="BO17" s="185">
        <v>21419.7</v>
      </c>
      <c r="BP17" s="185">
        <v>38401.9</v>
      </c>
      <c r="BQ17" s="186">
        <v>31311.200000000001</v>
      </c>
      <c r="BR17" s="183">
        <f t="shared" si="10"/>
        <v>13248387.4</v>
      </c>
      <c r="BS17" s="184">
        <f t="shared" si="10"/>
        <v>12905214.699999999</v>
      </c>
      <c r="BT17" s="185">
        <v>4882221</v>
      </c>
      <c r="BU17" s="185">
        <v>4765152.8</v>
      </c>
      <c r="BV17" s="185">
        <v>5706537.7999999998</v>
      </c>
      <c r="BW17" s="185">
        <v>5563642.4000000004</v>
      </c>
      <c r="BX17" s="185">
        <v>1761345.4</v>
      </c>
      <c r="BY17" s="185">
        <v>1728674.6</v>
      </c>
      <c r="BZ17" s="185">
        <v>4681.6000000000004</v>
      </c>
      <c r="CA17" s="185">
        <v>3372.8</v>
      </c>
      <c r="CB17" s="185">
        <v>300772.5</v>
      </c>
      <c r="CC17" s="185">
        <v>279438.59999999998</v>
      </c>
      <c r="CD17" s="185">
        <v>592829.1</v>
      </c>
      <c r="CE17" s="186">
        <v>564933.5</v>
      </c>
      <c r="CF17" s="183">
        <f t="shared" si="11"/>
        <v>1189337.1000000001</v>
      </c>
      <c r="CG17" s="184">
        <f t="shared" si="11"/>
        <v>1058468.8999999999</v>
      </c>
      <c r="CH17" s="185">
        <v>872668.4</v>
      </c>
      <c r="CI17" s="185">
        <v>812127.1</v>
      </c>
      <c r="CJ17" s="185">
        <v>0</v>
      </c>
      <c r="CK17" s="185">
        <v>0</v>
      </c>
      <c r="CL17" s="185">
        <v>316668.7</v>
      </c>
      <c r="CM17" s="186">
        <v>246341.8</v>
      </c>
      <c r="CN17" s="183">
        <f t="shared" si="12"/>
        <v>0</v>
      </c>
      <c r="CO17" s="195">
        <f t="shared" si="12"/>
        <v>0</v>
      </c>
      <c r="CP17" s="185">
        <v>0</v>
      </c>
      <c r="CQ17" s="185">
        <v>0</v>
      </c>
      <c r="CR17" s="185">
        <v>0</v>
      </c>
      <c r="CS17" s="186">
        <v>0</v>
      </c>
      <c r="CT17" s="183">
        <f t="shared" si="13"/>
        <v>770742.5</v>
      </c>
      <c r="CU17" s="184">
        <f t="shared" si="13"/>
        <v>697338.20000000007</v>
      </c>
      <c r="CV17" s="185">
        <v>34892.800000000003</v>
      </c>
      <c r="CW17" s="185">
        <v>33762.9</v>
      </c>
      <c r="CX17" s="185">
        <v>581716.6</v>
      </c>
      <c r="CY17" s="185">
        <v>522286.1</v>
      </c>
      <c r="CZ17" s="185">
        <v>9828.7999999999993</v>
      </c>
      <c r="DA17" s="185">
        <v>3503.8</v>
      </c>
      <c r="DB17" s="185">
        <v>144304.29999999999</v>
      </c>
      <c r="DC17" s="186">
        <v>137785.4</v>
      </c>
      <c r="DD17" s="183">
        <f t="shared" si="14"/>
        <v>1397721.7</v>
      </c>
      <c r="DE17" s="196">
        <f t="shared" si="14"/>
        <v>1267900.5999999999</v>
      </c>
      <c r="DF17" s="185">
        <v>1241647.6000000001</v>
      </c>
      <c r="DG17" s="185">
        <v>1125504.2</v>
      </c>
      <c r="DH17" s="185">
        <v>6104.9</v>
      </c>
      <c r="DI17" s="185">
        <v>4087.9</v>
      </c>
      <c r="DJ17" s="185">
        <v>0</v>
      </c>
      <c r="DK17" s="185">
        <v>0</v>
      </c>
      <c r="DL17" s="185">
        <v>149969.20000000001</v>
      </c>
      <c r="DM17" s="186">
        <v>138308.5</v>
      </c>
      <c r="DN17" s="183">
        <f t="shared" si="15"/>
        <v>126428.9</v>
      </c>
      <c r="DO17" s="184">
        <f t="shared" si="15"/>
        <v>120169.5</v>
      </c>
      <c r="DP17" s="185">
        <v>61149.599999999999</v>
      </c>
      <c r="DQ17" s="185">
        <v>57666.8</v>
      </c>
      <c r="DR17" s="185">
        <v>65279.3</v>
      </c>
      <c r="DS17" s="185">
        <v>62502.7</v>
      </c>
      <c r="DT17" s="185">
        <v>0</v>
      </c>
      <c r="DU17" s="186">
        <v>0</v>
      </c>
      <c r="DV17" s="275">
        <v>0</v>
      </c>
      <c r="DW17" s="200">
        <v>0</v>
      </c>
      <c r="DX17" s="275">
        <v>0</v>
      </c>
      <c r="DY17" s="200">
        <v>0</v>
      </c>
      <c r="DZ17" s="183">
        <f t="shared" si="4"/>
        <v>32844737.699999996</v>
      </c>
      <c r="EA17" s="276">
        <f t="shared" si="4"/>
        <v>29815792.799999997</v>
      </c>
      <c r="EB17" s="201">
        <v>-6912138.2999999998</v>
      </c>
      <c r="EC17" s="192">
        <v>-3166914.1</v>
      </c>
      <c r="ED17" s="201">
        <v>8258835</v>
      </c>
      <c r="EE17" s="156">
        <v>5091920.9000000004</v>
      </c>
      <c r="EF17" s="120"/>
      <c r="EG17" s="100"/>
      <c r="EH17" s="100"/>
    </row>
    <row r="18" spans="1:138" s="102" customFormat="1" hidden="1" x14ac:dyDescent="0.25">
      <c r="A18" s="108" t="s">
        <v>265</v>
      </c>
      <c r="B18" s="183">
        <f t="shared" si="5"/>
        <v>74111.8</v>
      </c>
      <c r="C18" s="184">
        <f t="shared" si="5"/>
        <v>73517</v>
      </c>
      <c r="D18" s="185">
        <v>2087.8000000000002</v>
      </c>
      <c r="E18" s="185">
        <v>2087.8000000000002</v>
      </c>
      <c r="F18" s="185">
        <v>2046.2</v>
      </c>
      <c r="G18" s="185">
        <v>2032.7</v>
      </c>
      <c r="H18" s="185">
        <v>57510.2</v>
      </c>
      <c r="I18" s="185">
        <v>57339.1</v>
      </c>
      <c r="J18" s="185">
        <v>95.3</v>
      </c>
      <c r="K18" s="185">
        <v>61.5</v>
      </c>
      <c r="L18" s="185">
        <v>9785.6</v>
      </c>
      <c r="M18" s="185">
        <v>9763.1</v>
      </c>
      <c r="N18" s="185">
        <v>0</v>
      </c>
      <c r="O18" s="185">
        <v>0</v>
      </c>
      <c r="P18" s="185">
        <v>200</v>
      </c>
      <c r="Q18" s="185">
        <v>0</v>
      </c>
      <c r="R18" s="185">
        <v>0</v>
      </c>
      <c r="S18" s="185">
        <v>0</v>
      </c>
      <c r="T18" s="185">
        <v>2386.6999999999998</v>
      </c>
      <c r="U18" s="186">
        <v>2232.8000000000002</v>
      </c>
      <c r="V18" s="187">
        <f t="shared" si="3"/>
        <v>4607.1000000000004</v>
      </c>
      <c r="W18" s="188">
        <f t="shared" si="3"/>
        <v>4581.2</v>
      </c>
      <c r="X18" s="185">
        <v>4607.1000000000004</v>
      </c>
      <c r="Y18" s="186">
        <v>4581.2</v>
      </c>
      <c r="Z18" s="183">
        <f t="shared" si="6"/>
        <v>5338.4</v>
      </c>
      <c r="AA18" s="184">
        <f t="shared" si="6"/>
        <v>5280.4</v>
      </c>
      <c r="AB18" s="185">
        <v>47.9</v>
      </c>
      <c r="AC18" s="185">
        <v>47.9</v>
      </c>
      <c r="AD18" s="185">
        <v>5265.5</v>
      </c>
      <c r="AE18" s="185">
        <v>5207.5</v>
      </c>
      <c r="AF18" s="185">
        <v>25</v>
      </c>
      <c r="AG18" s="186">
        <v>25</v>
      </c>
      <c r="AH18" s="193">
        <f t="shared" si="7"/>
        <v>131706.29999999999</v>
      </c>
      <c r="AI18" s="195">
        <f t="shared" si="7"/>
        <v>75757</v>
      </c>
      <c r="AJ18" s="197">
        <v>0</v>
      </c>
      <c r="AK18" s="197">
        <v>0</v>
      </c>
      <c r="AL18" s="197">
        <v>0</v>
      </c>
      <c r="AM18" s="197">
        <v>0</v>
      </c>
      <c r="AN18" s="197">
        <v>0</v>
      </c>
      <c r="AO18" s="197">
        <v>0</v>
      </c>
      <c r="AP18" s="197">
        <v>0</v>
      </c>
      <c r="AQ18" s="197">
        <v>0</v>
      </c>
      <c r="AR18" s="197">
        <v>3854.7</v>
      </c>
      <c r="AS18" s="197">
        <v>3854.7</v>
      </c>
      <c r="AT18" s="197">
        <v>122665.1</v>
      </c>
      <c r="AU18" s="197">
        <v>66716.2</v>
      </c>
      <c r="AV18" s="197">
        <v>0</v>
      </c>
      <c r="AW18" s="197">
        <v>0</v>
      </c>
      <c r="AX18" s="197">
        <v>5186.5</v>
      </c>
      <c r="AY18" s="198">
        <v>5186.1000000000004</v>
      </c>
      <c r="AZ18" s="183">
        <f t="shared" si="8"/>
        <v>250853.19999999998</v>
      </c>
      <c r="BA18" s="184">
        <f t="shared" si="8"/>
        <v>244544.39999999997</v>
      </c>
      <c r="BB18" s="185">
        <v>1324.1</v>
      </c>
      <c r="BC18" s="185">
        <v>1324.1</v>
      </c>
      <c r="BD18" s="185">
        <v>3595.7</v>
      </c>
      <c r="BE18" s="185">
        <v>3595.7</v>
      </c>
      <c r="BF18" s="185">
        <v>197845.9</v>
      </c>
      <c r="BG18" s="185">
        <v>197817.3</v>
      </c>
      <c r="BH18" s="185">
        <v>48087.5</v>
      </c>
      <c r="BI18" s="186">
        <v>41807.300000000003</v>
      </c>
      <c r="BJ18" s="183">
        <f t="shared" si="9"/>
        <v>1193</v>
      </c>
      <c r="BK18" s="184">
        <f t="shared" si="9"/>
        <v>1141.0999999999999</v>
      </c>
      <c r="BL18" s="185">
        <v>0</v>
      </c>
      <c r="BM18" s="185">
        <v>0</v>
      </c>
      <c r="BN18" s="185">
        <v>1193</v>
      </c>
      <c r="BO18" s="185">
        <v>1141.0999999999999</v>
      </c>
      <c r="BP18" s="185">
        <v>0</v>
      </c>
      <c r="BQ18" s="186">
        <v>0</v>
      </c>
      <c r="BR18" s="183">
        <f t="shared" si="10"/>
        <v>948648.49999999988</v>
      </c>
      <c r="BS18" s="184">
        <f t="shared" si="10"/>
        <v>947708.70000000007</v>
      </c>
      <c r="BT18" s="185">
        <v>398915.1</v>
      </c>
      <c r="BU18" s="185">
        <v>398880.6</v>
      </c>
      <c r="BV18" s="185">
        <v>446278.8</v>
      </c>
      <c r="BW18" s="185">
        <v>445674</v>
      </c>
      <c r="BX18" s="185">
        <v>60373.599999999999</v>
      </c>
      <c r="BY18" s="185">
        <v>60326.400000000001</v>
      </c>
      <c r="BZ18" s="185">
        <v>0</v>
      </c>
      <c r="CA18" s="185">
        <v>0</v>
      </c>
      <c r="CB18" s="185">
        <v>19060.7</v>
      </c>
      <c r="CC18" s="185">
        <v>18865.8</v>
      </c>
      <c r="CD18" s="185">
        <v>24020.3</v>
      </c>
      <c r="CE18" s="186">
        <v>23961.9</v>
      </c>
      <c r="CF18" s="183">
        <f t="shared" si="11"/>
        <v>142183.20000000001</v>
      </c>
      <c r="CG18" s="184">
        <f t="shared" si="11"/>
        <v>142044.79999999999</v>
      </c>
      <c r="CH18" s="185">
        <v>46910.5</v>
      </c>
      <c r="CI18" s="185">
        <v>46910.3</v>
      </c>
      <c r="CJ18" s="185">
        <v>0</v>
      </c>
      <c r="CK18" s="185">
        <v>0</v>
      </c>
      <c r="CL18" s="185">
        <v>95272.7</v>
      </c>
      <c r="CM18" s="186">
        <v>95134.5</v>
      </c>
      <c r="CN18" s="183">
        <f t="shared" si="12"/>
        <v>127.7</v>
      </c>
      <c r="CO18" s="195">
        <f t="shared" si="12"/>
        <v>127.7</v>
      </c>
      <c r="CP18" s="185">
        <v>0</v>
      </c>
      <c r="CQ18" s="185">
        <v>0</v>
      </c>
      <c r="CR18" s="185">
        <v>127.7</v>
      </c>
      <c r="CS18" s="186">
        <v>127.7</v>
      </c>
      <c r="CT18" s="183">
        <f t="shared" si="13"/>
        <v>90468.9</v>
      </c>
      <c r="CU18" s="184">
        <f t="shared" si="13"/>
        <v>85274.2</v>
      </c>
      <c r="CV18" s="185">
        <v>615.29999999999995</v>
      </c>
      <c r="CW18" s="185">
        <v>615.29999999999995</v>
      </c>
      <c r="CX18" s="185">
        <v>51668.9</v>
      </c>
      <c r="CY18" s="185">
        <v>47060.5</v>
      </c>
      <c r="CZ18" s="185">
        <v>37325.800000000003</v>
      </c>
      <c r="DA18" s="185">
        <v>36739.5</v>
      </c>
      <c r="DB18" s="185">
        <v>858.9</v>
      </c>
      <c r="DC18" s="186">
        <v>858.9</v>
      </c>
      <c r="DD18" s="183">
        <f t="shared" si="14"/>
        <v>81316.900000000009</v>
      </c>
      <c r="DE18" s="196">
        <f t="shared" si="14"/>
        <v>80901.3</v>
      </c>
      <c r="DF18" s="185">
        <v>74555.3</v>
      </c>
      <c r="DG18" s="185">
        <v>74139.7</v>
      </c>
      <c r="DH18" s="185">
        <v>6761.6</v>
      </c>
      <c r="DI18" s="185">
        <v>6761.6</v>
      </c>
      <c r="DJ18" s="185">
        <v>0</v>
      </c>
      <c r="DK18" s="185">
        <v>0</v>
      </c>
      <c r="DL18" s="185">
        <v>0</v>
      </c>
      <c r="DM18" s="186">
        <v>0</v>
      </c>
      <c r="DN18" s="183">
        <f t="shared" si="15"/>
        <v>0</v>
      </c>
      <c r="DO18" s="184">
        <f t="shared" si="15"/>
        <v>0</v>
      </c>
      <c r="DP18" s="185">
        <v>0</v>
      </c>
      <c r="DQ18" s="185">
        <v>0</v>
      </c>
      <c r="DR18" s="185">
        <v>0</v>
      </c>
      <c r="DS18" s="185">
        <v>0</v>
      </c>
      <c r="DT18" s="185">
        <v>0</v>
      </c>
      <c r="DU18" s="186">
        <v>0</v>
      </c>
      <c r="DV18" s="275">
        <v>6</v>
      </c>
      <c r="DW18" s="200">
        <v>0</v>
      </c>
      <c r="DX18" s="275">
        <v>0</v>
      </c>
      <c r="DY18" s="200">
        <v>0</v>
      </c>
      <c r="DZ18" s="183">
        <f t="shared" si="4"/>
        <v>1730561</v>
      </c>
      <c r="EA18" s="276">
        <f t="shared" si="4"/>
        <v>1660877.8</v>
      </c>
      <c r="EB18" s="201">
        <v>-45329.2</v>
      </c>
      <c r="EC18" s="192">
        <v>39805.300000000003</v>
      </c>
      <c r="ED18" s="201">
        <v>40329.300000000003</v>
      </c>
      <c r="EE18" s="156">
        <v>90134.5</v>
      </c>
      <c r="EF18" s="120"/>
      <c r="EG18" s="100"/>
      <c r="EH18" s="100"/>
    </row>
    <row r="19" spans="1:138" s="102" customFormat="1" hidden="1" x14ac:dyDescent="0.25">
      <c r="A19" s="108" t="s">
        <v>266</v>
      </c>
      <c r="B19" s="183">
        <f t="shared" si="5"/>
        <v>87682.4</v>
      </c>
      <c r="C19" s="184">
        <f t="shared" si="5"/>
        <v>86439.799999999988</v>
      </c>
      <c r="D19" s="185">
        <v>2807.6</v>
      </c>
      <c r="E19" s="185">
        <v>2794.6</v>
      </c>
      <c r="F19" s="185">
        <v>6572.2</v>
      </c>
      <c r="G19" s="185">
        <v>6125.9</v>
      </c>
      <c r="H19" s="185">
        <v>36495.1</v>
      </c>
      <c r="I19" s="185">
        <v>36240.1</v>
      </c>
      <c r="J19" s="185">
        <v>142.1</v>
      </c>
      <c r="K19" s="185">
        <v>91.7</v>
      </c>
      <c r="L19" s="185">
        <v>16148.6</v>
      </c>
      <c r="M19" s="185">
        <v>15767.9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S19" s="185">
        <v>0</v>
      </c>
      <c r="T19" s="185">
        <v>25516.799999999999</v>
      </c>
      <c r="U19" s="186">
        <v>25419.599999999999</v>
      </c>
      <c r="V19" s="187">
        <f t="shared" si="3"/>
        <v>1068.8</v>
      </c>
      <c r="W19" s="188">
        <f t="shared" si="3"/>
        <v>905</v>
      </c>
      <c r="X19" s="185">
        <v>1068.8</v>
      </c>
      <c r="Y19" s="186">
        <v>905</v>
      </c>
      <c r="Z19" s="183">
        <f t="shared" si="6"/>
        <v>5027.1000000000004</v>
      </c>
      <c r="AA19" s="184">
        <f t="shared" si="6"/>
        <v>5011.7999999999993</v>
      </c>
      <c r="AB19" s="185">
        <v>2388.1999999999998</v>
      </c>
      <c r="AC19" s="185">
        <v>2388.1999999999998</v>
      </c>
      <c r="AD19" s="185">
        <v>2638.9</v>
      </c>
      <c r="AE19" s="185">
        <v>2623.6</v>
      </c>
      <c r="AF19" s="185">
        <v>0</v>
      </c>
      <c r="AG19" s="186">
        <v>0</v>
      </c>
      <c r="AH19" s="193">
        <f t="shared" si="7"/>
        <v>132405.5</v>
      </c>
      <c r="AI19" s="195">
        <f t="shared" si="7"/>
        <v>128683.5</v>
      </c>
      <c r="AJ19" s="197">
        <v>336.7</v>
      </c>
      <c r="AK19" s="197">
        <v>279.89999999999998</v>
      </c>
      <c r="AL19" s="197">
        <v>0</v>
      </c>
      <c r="AM19" s="197">
        <v>0</v>
      </c>
      <c r="AN19" s="197">
        <v>0</v>
      </c>
      <c r="AO19" s="197">
        <v>0</v>
      </c>
      <c r="AP19" s="197">
        <v>0</v>
      </c>
      <c r="AQ19" s="197">
        <v>0</v>
      </c>
      <c r="AR19" s="197">
        <v>40415</v>
      </c>
      <c r="AS19" s="197">
        <v>40415</v>
      </c>
      <c r="AT19" s="197">
        <v>82107.3</v>
      </c>
      <c r="AU19" s="197">
        <v>81609.600000000006</v>
      </c>
      <c r="AV19" s="197">
        <v>0</v>
      </c>
      <c r="AW19" s="197">
        <v>0</v>
      </c>
      <c r="AX19" s="197">
        <v>9546.5</v>
      </c>
      <c r="AY19" s="198">
        <v>6379</v>
      </c>
      <c r="AZ19" s="183">
        <f t="shared" si="8"/>
        <v>117314.40000000001</v>
      </c>
      <c r="BA19" s="184">
        <f t="shared" si="8"/>
        <v>107423.3</v>
      </c>
      <c r="BB19" s="185">
        <v>18462.400000000001</v>
      </c>
      <c r="BC19" s="185">
        <v>18204.8</v>
      </c>
      <c r="BD19" s="185">
        <v>18583.400000000001</v>
      </c>
      <c r="BE19" s="185">
        <v>9986.5</v>
      </c>
      <c r="BF19" s="185">
        <v>46070.3</v>
      </c>
      <c r="BG19" s="185">
        <v>45380.3</v>
      </c>
      <c r="BH19" s="185">
        <v>34198.300000000003</v>
      </c>
      <c r="BI19" s="186">
        <v>33851.699999999997</v>
      </c>
      <c r="BJ19" s="183">
        <f t="shared" si="9"/>
        <v>4793.7</v>
      </c>
      <c r="BK19" s="184">
        <f t="shared" si="9"/>
        <v>3842.2</v>
      </c>
      <c r="BL19" s="185">
        <v>0</v>
      </c>
      <c r="BM19" s="185">
        <v>0</v>
      </c>
      <c r="BN19" s="185">
        <v>1815.8</v>
      </c>
      <c r="BO19" s="185">
        <v>1815.4</v>
      </c>
      <c r="BP19" s="185">
        <v>2977.9</v>
      </c>
      <c r="BQ19" s="186">
        <v>2026.8</v>
      </c>
      <c r="BR19" s="183">
        <f t="shared" si="10"/>
        <v>1142056.5</v>
      </c>
      <c r="BS19" s="184">
        <f t="shared" si="10"/>
        <v>1133385.7999999998</v>
      </c>
      <c r="BT19" s="185">
        <v>450259.4</v>
      </c>
      <c r="BU19" s="185">
        <v>445402.1</v>
      </c>
      <c r="BV19" s="185">
        <v>494789.8</v>
      </c>
      <c r="BW19" s="185">
        <v>493038.8</v>
      </c>
      <c r="BX19" s="185">
        <v>87893.6</v>
      </c>
      <c r="BY19" s="185">
        <v>86717.1</v>
      </c>
      <c r="BZ19" s="185">
        <v>0</v>
      </c>
      <c r="CA19" s="185">
        <v>0</v>
      </c>
      <c r="CB19" s="185">
        <v>48594.1</v>
      </c>
      <c r="CC19" s="185">
        <v>48176.800000000003</v>
      </c>
      <c r="CD19" s="185">
        <v>60519.6</v>
      </c>
      <c r="CE19" s="186">
        <v>60051</v>
      </c>
      <c r="CF19" s="183">
        <f t="shared" si="11"/>
        <v>148835</v>
      </c>
      <c r="CG19" s="184">
        <f t="shared" si="11"/>
        <v>146788</v>
      </c>
      <c r="CH19" s="185">
        <v>113934.5</v>
      </c>
      <c r="CI19" s="185">
        <v>112274</v>
      </c>
      <c r="CJ19" s="185">
        <v>0</v>
      </c>
      <c r="CK19" s="185">
        <v>0</v>
      </c>
      <c r="CL19" s="185">
        <v>34900.5</v>
      </c>
      <c r="CM19" s="186">
        <v>34514</v>
      </c>
      <c r="CN19" s="183">
        <f t="shared" si="12"/>
        <v>67.7</v>
      </c>
      <c r="CO19" s="195">
        <f t="shared" si="12"/>
        <v>67.7</v>
      </c>
      <c r="CP19" s="185">
        <v>0</v>
      </c>
      <c r="CQ19" s="185">
        <v>0</v>
      </c>
      <c r="CR19" s="185">
        <v>67.7</v>
      </c>
      <c r="CS19" s="186">
        <v>67.7</v>
      </c>
      <c r="CT19" s="183">
        <f t="shared" si="13"/>
        <v>63528.7</v>
      </c>
      <c r="CU19" s="184">
        <f t="shared" si="13"/>
        <v>52355.100000000006</v>
      </c>
      <c r="CV19" s="185">
        <v>1609.6</v>
      </c>
      <c r="CW19" s="185">
        <v>1190.9000000000001</v>
      </c>
      <c r="CX19" s="185">
        <v>59030.2</v>
      </c>
      <c r="CY19" s="185">
        <v>48504.4</v>
      </c>
      <c r="CZ19" s="185">
        <v>2030</v>
      </c>
      <c r="DA19" s="185">
        <v>1800.9</v>
      </c>
      <c r="DB19" s="185">
        <v>858.9</v>
      </c>
      <c r="DC19" s="186">
        <v>858.9</v>
      </c>
      <c r="DD19" s="183">
        <f t="shared" si="14"/>
        <v>102550.39999999999</v>
      </c>
      <c r="DE19" s="196">
        <f t="shared" si="14"/>
        <v>102133</v>
      </c>
      <c r="DF19" s="185">
        <v>51433.1</v>
      </c>
      <c r="DG19" s="185">
        <v>51170.8</v>
      </c>
      <c r="DH19" s="185">
        <v>0</v>
      </c>
      <c r="DI19" s="185">
        <v>0</v>
      </c>
      <c r="DJ19" s="185">
        <v>7529.8</v>
      </c>
      <c r="DK19" s="185">
        <v>7445.1</v>
      </c>
      <c r="DL19" s="185">
        <v>43587.5</v>
      </c>
      <c r="DM19" s="186">
        <v>43517.1</v>
      </c>
      <c r="DN19" s="183">
        <f t="shared" si="15"/>
        <v>0</v>
      </c>
      <c r="DO19" s="184">
        <f t="shared" si="15"/>
        <v>0</v>
      </c>
      <c r="DP19" s="185">
        <v>0</v>
      </c>
      <c r="DQ19" s="185">
        <v>0</v>
      </c>
      <c r="DR19" s="185">
        <v>0</v>
      </c>
      <c r="DS19" s="185">
        <v>0</v>
      </c>
      <c r="DT19" s="185">
        <v>0</v>
      </c>
      <c r="DU19" s="186">
        <v>0</v>
      </c>
      <c r="DV19" s="275">
        <v>100</v>
      </c>
      <c r="DW19" s="200">
        <v>0</v>
      </c>
      <c r="DX19" s="275">
        <v>0</v>
      </c>
      <c r="DY19" s="200">
        <v>0</v>
      </c>
      <c r="DZ19" s="183">
        <f t="shared" si="4"/>
        <v>1805430.2</v>
      </c>
      <c r="EA19" s="276">
        <f t="shared" si="4"/>
        <v>1767035.2</v>
      </c>
      <c r="EB19" s="201">
        <v>-28910.5</v>
      </c>
      <c r="EC19" s="192">
        <v>12347.9</v>
      </c>
      <c r="ED19" s="201">
        <v>19249.3</v>
      </c>
      <c r="EE19" s="156">
        <v>41597.199999999997</v>
      </c>
      <c r="EF19" s="120"/>
      <c r="EG19" s="100"/>
      <c r="EH19" s="100"/>
    </row>
    <row r="20" spans="1:138" s="102" customFormat="1" hidden="1" x14ac:dyDescent="0.25">
      <c r="A20" s="108" t="s">
        <v>203</v>
      </c>
      <c r="B20" s="183">
        <f t="shared" si="5"/>
        <v>250022.2</v>
      </c>
      <c r="C20" s="184">
        <f t="shared" si="5"/>
        <v>242902</v>
      </c>
      <c r="D20" s="185">
        <v>17059.8</v>
      </c>
      <c r="E20" s="185">
        <v>16974.900000000001</v>
      </c>
      <c r="F20" s="185">
        <v>2623</v>
      </c>
      <c r="G20" s="185">
        <v>2470.5</v>
      </c>
      <c r="H20" s="185">
        <v>69188.800000000003</v>
      </c>
      <c r="I20" s="185">
        <v>66540.7</v>
      </c>
      <c r="J20" s="185">
        <v>133.1</v>
      </c>
      <c r="K20" s="185">
        <v>50</v>
      </c>
      <c r="L20" s="185">
        <v>11377.3</v>
      </c>
      <c r="M20" s="185">
        <v>11347.1</v>
      </c>
      <c r="N20" s="185">
        <v>1359.3</v>
      </c>
      <c r="O20" s="185">
        <v>1359.3</v>
      </c>
      <c r="P20" s="185">
        <v>332</v>
      </c>
      <c r="Q20" s="185">
        <v>0</v>
      </c>
      <c r="R20" s="185">
        <v>0</v>
      </c>
      <c r="S20" s="185">
        <v>0</v>
      </c>
      <c r="T20" s="185">
        <v>147948.9</v>
      </c>
      <c r="U20" s="186">
        <v>144159.5</v>
      </c>
      <c r="V20" s="187">
        <f t="shared" si="3"/>
        <v>1380.6</v>
      </c>
      <c r="W20" s="188">
        <f t="shared" si="3"/>
        <v>1336</v>
      </c>
      <c r="X20" s="185">
        <v>1380.6</v>
      </c>
      <c r="Y20" s="186">
        <v>1336</v>
      </c>
      <c r="Z20" s="183">
        <f t="shared" si="6"/>
        <v>6876.7</v>
      </c>
      <c r="AA20" s="184">
        <f t="shared" si="6"/>
        <v>6626.2000000000007</v>
      </c>
      <c r="AB20" s="185">
        <v>4920.5</v>
      </c>
      <c r="AC20" s="185">
        <v>4677.8</v>
      </c>
      <c r="AD20" s="185">
        <v>1956.2</v>
      </c>
      <c r="AE20" s="185">
        <v>1948.4</v>
      </c>
      <c r="AF20" s="185">
        <v>0</v>
      </c>
      <c r="AG20" s="186">
        <v>0</v>
      </c>
      <c r="AH20" s="193">
        <f t="shared" si="7"/>
        <v>97500.5</v>
      </c>
      <c r="AI20" s="195">
        <f t="shared" si="7"/>
        <v>94277</v>
      </c>
      <c r="AJ20" s="197">
        <v>0</v>
      </c>
      <c r="AK20" s="197">
        <v>0</v>
      </c>
      <c r="AL20" s="197">
        <v>4216.3999999999996</v>
      </c>
      <c r="AM20" s="197">
        <v>4216.3999999999996</v>
      </c>
      <c r="AN20" s="197">
        <v>573.20000000000005</v>
      </c>
      <c r="AO20" s="197">
        <v>573.1</v>
      </c>
      <c r="AP20" s="197">
        <v>0</v>
      </c>
      <c r="AQ20" s="197">
        <v>0</v>
      </c>
      <c r="AR20" s="197">
        <v>39207.5</v>
      </c>
      <c r="AS20" s="197">
        <v>38947.300000000003</v>
      </c>
      <c r="AT20" s="197">
        <v>38810.400000000001</v>
      </c>
      <c r="AU20" s="197">
        <v>35868.800000000003</v>
      </c>
      <c r="AV20" s="197">
        <v>13418</v>
      </c>
      <c r="AW20" s="197">
        <v>13417.5</v>
      </c>
      <c r="AX20" s="197">
        <v>1275</v>
      </c>
      <c r="AY20" s="198">
        <v>1253.9000000000001</v>
      </c>
      <c r="AZ20" s="183">
        <f t="shared" si="8"/>
        <v>105465.9</v>
      </c>
      <c r="BA20" s="184">
        <f t="shared" si="8"/>
        <v>102036.9</v>
      </c>
      <c r="BB20" s="185">
        <v>282.10000000000002</v>
      </c>
      <c r="BC20" s="185">
        <v>213</v>
      </c>
      <c r="BD20" s="185">
        <v>33551.4</v>
      </c>
      <c r="BE20" s="185">
        <v>31812.9</v>
      </c>
      <c r="BF20" s="185">
        <v>55125.7</v>
      </c>
      <c r="BG20" s="185">
        <v>53577.4</v>
      </c>
      <c r="BH20" s="185">
        <v>16506.7</v>
      </c>
      <c r="BI20" s="186">
        <v>16433.599999999999</v>
      </c>
      <c r="BJ20" s="183">
        <f t="shared" si="9"/>
        <v>2881.8</v>
      </c>
      <c r="BK20" s="184">
        <f t="shared" si="9"/>
        <v>1282.5</v>
      </c>
      <c r="BL20" s="185">
        <v>0</v>
      </c>
      <c r="BM20" s="185">
        <v>0</v>
      </c>
      <c r="BN20" s="185">
        <v>417.8</v>
      </c>
      <c r="BO20" s="185">
        <v>417.5</v>
      </c>
      <c r="BP20" s="185">
        <v>2464</v>
      </c>
      <c r="BQ20" s="186">
        <v>865</v>
      </c>
      <c r="BR20" s="183">
        <f t="shared" si="10"/>
        <v>713689.5</v>
      </c>
      <c r="BS20" s="184">
        <f t="shared" si="10"/>
        <v>697886.79999999993</v>
      </c>
      <c r="BT20" s="185">
        <v>141558.6</v>
      </c>
      <c r="BU20" s="185">
        <v>134953</v>
      </c>
      <c r="BV20" s="185">
        <v>486156.2</v>
      </c>
      <c r="BW20" s="185">
        <v>478182.7</v>
      </c>
      <c r="BX20" s="185">
        <v>47238.5</v>
      </c>
      <c r="BY20" s="185">
        <v>46481.7</v>
      </c>
      <c r="BZ20" s="185">
        <v>0</v>
      </c>
      <c r="CA20" s="185">
        <v>0</v>
      </c>
      <c r="CB20" s="185">
        <v>7773.5</v>
      </c>
      <c r="CC20" s="185">
        <v>7623.5</v>
      </c>
      <c r="CD20" s="185">
        <v>30962.7</v>
      </c>
      <c r="CE20" s="186">
        <v>30645.9</v>
      </c>
      <c r="CF20" s="183">
        <f t="shared" si="11"/>
        <v>113721.9</v>
      </c>
      <c r="CG20" s="184">
        <f t="shared" si="11"/>
        <v>109035.3</v>
      </c>
      <c r="CH20" s="185">
        <v>107768.9</v>
      </c>
      <c r="CI20" s="185">
        <v>106501.1</v>
      </c>
      <c r="CJ20" s="185">
        <v>0</v>
      </c>
      <c r="CK20" s="185">
        <v>0</v>
      </c>
      <c r="CL20" s="185">
        <v>5953</v>
      </c>
      <c r="CM20" s="186">
        <v>2534.1999999999998</v>
      </c>
      <c r="CN20" s="183">
        <f t="shared" si="12"/>
        <v>47.6</v>
      </c>
      <c r="CO20" s="195">
        <f t="shared" si="12"/>
        <v>47.6</v>
      </c>
      <c r="CP20" s="185">
        <v>0</v>
      </c>
      <c r="CQ20" s="185">
        <v>0</v>
      </c>
      <c r="CR20" s="185">
        <v>47.6</v>
      </c>
      <c r="CS20" s="186">
        <v>47.6</v>
      </c>
      <c r="CT20" s="183">
        <f t="shared" si="13"/>
        <v>37074.6</v>
      </c>
      <c r="CU20" s="184">
        <f t="shared" si="13"/>
        <v>35863.800000000003</v>
      </c>
      <c r="CV20" s="185">
        <v>2295</v>
      </c>
      <c r="CW20" s="185">
        <v>2287.9</v>
      </c>
      <c r="CX20" s="185">
        <v>32508.1</v>
      </c>
      <c r="CY20" s="185">
        <v>31311.4</v>
      </c>
      <c r="CZ20" s="185">
        <v>1230</v>
      </c>
      <c r="DA20" s="185">
        <v>1223</v>
      </c>
      <c r="DB20" s="185">
        <v>1041.5</v>
      </c>
      <c r="DC20" s="186">
        <v>1041.5</v>
      </c>
      <c r="DD20" s="183">
        <f t="shared" si="14"/>
        <v>20761.599999999999</v>
      </c>
      <c r="DE20" s="196">
        <f t="shared" si="14"/>
        <v>20600</v>
      </c>
      <c r="DF20" s="185">
        <v>11197.8</v>
      </c>
      <c r="DG20" s="185">
        <v>11197.8</v>
      </c>
      <c r="DH20" s="185">
        <v>9563.7999999999993</v>
      </c>
      <c r="DI20" s="185">
        <v>9402.2000000000007</v>
      </c>
      <c r="DJ20" s="185">
        <v>0</v>
      </c>
      <c r="DK20" s="185">
        <v>0</v>
      </c>
      <c r="DL20" s="185">
        <v>0</v>
      </c>
      <c r="DM20" s="186">
        <v>0</v>
      </c>
      <c r="DN20" s="183">
        <f t="shared" si="15"/>
        <v>0</v>
      </c>
      <c r="DO20" s="184">
        <f t="shared" si="15"/>
        <v>0</v>
      </c>
      <c r="DP20" s="185">
        <v>0</v>
      </c>
      <c r="DQ20" s="185">
        <v>0</v>
      </c>
      <c r="DR20" s="185">
        <v>0</v>
      </c>
      <c r="DS20" s="185">
        <v>0</v>
      </c>
      <c r="DT20" s="185">
        <v>0</v>
      </c>
      <c r="DU20" s="186">
        <v>0</v>
      </c>
      <c r="DV20" s="275">
        <v>0</v>
      </c>
      <c r="DW20" s="200">
        <v>0</v>
      </c>
      <c r="DX20" s="275">
        <v>0</v>
      </c>
      <c r="DY20" s="200">
        <v>0</v>
      </c>
      <c r="DZ20" s="183">
        <f t="shared" si="4"/>
        <v>1349422.9</v>
      </c>
      <c r="EA20" s="276">
        <f t="shared" si="4"/>
        <v>1311894.0999999999</v>
      </c>
      <c r="EB20" s="201">
        <v>-14181</v>
      </c>
      <c r="EC20" s="192">
        <v>128.9</v>
      </c>
      <c r="ED20" s="201">
        <v>14240</v>
      </c>
      <c r="EE20" s="156">
        <v>14369</v>
      </c>
      <c r="EF20" s="120"/>
      <c r="EG20" s="100"/>
      <c r="EH20" s="100"/>
    </row>
    <row r="21" spans="1:138" s="102" customFormat="1" hidden="1" x14ac:dyDescent="0.25">
      <c r="A21" s="108" t="s">
        <v>204</v>
      </c>
      <c r="B21" s="183">
        <f t="shared" si="5"/>
        <v>165869.20000000001</v>
      </c>
      <c r="C21" s="184">
        <f t="shared" si="5"/>
        <v>163627</v>
      </c>
      <c r="D21" s="185">
        <v>10878.7</v>
      </c>
      <c r="E21" s="185">
        <v>10545.5</v>
      </c>
      <c r="F21" s="185">
        <v>8124.6</v>
      </c>
      <c r="G21" s="185">
        <v>8110.4</v>
      </c>
      <c r="H21" s="185">
        <v>76220.3</v>
      </c>
      <c r="I21" s="185">
        <v>74728.399999999994</v>
      </c>
      <c r="J21" s="185">
        <v>85.6</v>
      </c>
      <c r="K21" s="185">
        <v>85.6</v>
      </c>
      <c r="L21" s="185">
        <v>11444.4</v>
      </c>
      <c r="M21" s="185">
        <v>11316.8</v>
      </c>
      <c r="N21" s="185">
        <v>0</v>
      </c>
      <c r="O21" s="185">
        <v>0</v>
      </c>
      <c r="P21" s="185">
        <v>31.8</v>
      </c>
      <c r="Q21" s="185">
        <v>0</v>
      </c>
      <c r="R21" s="185">
        <v>0</v>
      </c>
      <c r="S21" s="185">
        <v>0</v>
      </c>
      <c r="T21" s="185">
        <v>59083.8</v>
      </c>
      <c r="U21" s="186">
        <v>58840.3</v>
      </c>
      <c r="V21" s="187">
        <f t="shared" si="3"/>
        <v>2786.1</v>
      </c>
      <c r="W21" s="188">
        <f t="shared" si="3"/>
        <v>2786.1</v>
      </c>
      <c r="X21" s="185">
        <v>2786.1</v>
      </c>
      <c r="Y21" s="186">
        <v>2786.1</v>
      </c>
      <c r="Z21" s="183">
        <f t="shared" si="6"/>
        <v>9709.7999999999993</v>
      </c>
      <c r="AA21" s="184">
        <f t="shared" si="6"/>
        <v>9477.5</v>
      </c>
      <c r="AB21" s="185">
        <v>1000</v>
      </c>
      <c r="AC21" s="185">
        <v>1000</v>
      </c>
      <c r="AD21" s="185">
        <v>8709.7999999999993</v>
      </c>
      <c r="AE21" s="185">
        <v>8477.5</v>
      </c>
      <c r="AF21" s="185">
        <v>0</v>
      </c>
      <c r="AG21" s="186">
        <v>0</v>
      </c>
      <c r="AH21" s="193">
        <f t="shared" si="7"/>
        <v>83606.5</v>
      </c>
      <c r="AI21" s="195">
        <f t="shared" si="7"/>
        <v>82175.399999999994</v>
      </c>
      <c r="AJ21" s="197">
        <v>0</v>
      </c>
      <c r="AK21" s="197">
        <v>0</v>
      </c>
      <c r="AL21" s="197">
        <v>4274.2</v>
      </c>
      <c r="AM21" s="197">
        <v>4155.7</v>
      </c>
      <c r="AN21" s="197">
        <v>1022.2</v>
      </c>
      <c r="AO21" s="197">
        <v>1022.2</v>
      </c>
      <c r="AP21" s="197">
        <v>0</v>
      </c>
      <c r="AQ21" s="197">
        <v>0</v>
      </c>
      <c r="AR21" s="197">
        <v>31990.6</v>
      </c>
      <c r="AS21" s="197">
        <v>31825.7</v>
      </c>
      <c r="AT21" s="197">
        <v>43817.2</v>
      </c>
      <c r="AU21" s="197">
        <v>43143.4</v>
      </c>
      <c r="AV21" s="197">
        <v>0</v>
      </c>
      <c r="AW21" s="197">
        <v>0</v>
      </c>
      <c r="AX21" s="197">
        <v>2502.3000000000002</v>
      </c>
      <c r="AY21" s="198">
        <v>2028.4</v>
      </c>
      <c r="AZ21" s="183">
        <f t="shared" si="8"/>
        <v>147239.1</v>
      </c>
      <c r="BA21" s="184">
        <f t="shared" si="8"/>
        <v>142122.90000000002</v>
      </c>
      <c r="BB21" s="185">
        <v>4511.7</v>
      </c>
      <c r="BC21" s="185">
        <v>4424.8999999999996</v>
      </c>
      <c r="BD21" s="185">
        <v>59668.5</v>
      </c>
      <c r="BE21" s="185">
        <v>55693.2</v>
      </c>
      <c r="BF21" s="185">
        <v>14951.8</v>
      </c>
      <c r="BG21" s="185">
        <v>14083.7</v>
      </c>
      <c r="BH21" s="185">
        <v>68107.100000000006</v>
      </c>
      <c r="BI21" s="186">
        <v>67921.100000000006</v>
      </c>
      <c r="BJ21" s="183">
        <f t="shared" si="9"/>
        <v>7784.3</v>
      </c>
      <c r="BK21" s="184">
        <f t="shared" si="9"/>
        <v>7031.5</v>
      </c>
      <c r="BL21" s="185">
        <v>0</v>
      </c>
      <c r="BM21" s="185">
        <v>0</v>
      </c>
      <c r="BN21" s="185">
        <v>630.6</v>
      </c>
      <c r="BO21" s="185">
        <v>563.29999999999995</v>
      </c>
      <c r="BP21" s="185">
        <v>7153.7</v>
      </c>
      <c r="BQ21" s="186">
        <v>6468.2</v>
      </c>
      <c r="BR21" s="183">
        <f t="shared" si="10"/>
        <v>517571.89999999997</v>
      </c>
      <c r="BS21" s="184">
        <f t="shared" si="10"/>
        <v>509416.5</v>
      </c>
      <c r="BT21" s="185">
        <v>132250.20000000001</v>
      </c>
      <c r="BU21" s="185">
        <v>131091.6</v>
      </c>
      <c r="BV21" s="185">
        <v>338769.6</v>
      </c>
      <c r="BW21" s="185">
        <v>332318.8</v>
      </c>
      <c r="BX21" s="185">
        <v>23977.7</v>
      </c>
      <c r="BY21" s="185">
        <v>23628.1</v>
      </c>
      <c r="BZ21" s="185">
        <v>0</v>
      </c>
      <c r="CA21" s="185">
        <v>0</v>
      </c>
      <c r="CB21" s="185">
        <v>8060.1</v>
      </c>
      <c r="CC21" s="185">
        <v>8060</v>
      </c>
      <c r="CD21" s="185">
        <v>14514.3</v>
      </c>
      <c r="CE21" s="186">
        <v>14318</v>
      </c>
      <c r="CF21" s="183">
        <f t="shared" si="11"/>
        <v>75081.100000000006</v>
      </c>
      <c r="CG21" s="184">
        <f t="shared" si="11"/>
        <v>74527</v>
      </c>
      <c r="CH21" s="185">
        <v>75081.100000000006</v>
      </c>
      <c r="CI21" s="185">
        <v>74527</v>
      </c>
      <c r="CJ21" s="185">
        <v>0</v>
      </c>
      <c r="CK21" s="185">
        <v>0</v>
      </c>
      <c r="CL21" s="185">
        <v>0</v>
      </c>
      <c r="CM21" s="186">
        <v>0</v>
      </c>
      <c r="CN21" s="183">
        <f t="shared" si="12"/>
        <v>0</v>
      </c>
      <c r="CO21" s="195">
        <f t="shared" si="12"/>
        <v>0</v>
      </c>
      <c r="CP21" s="185">
        <v>0</v>
      </c>
      <c r="CQ21" s="185">
        <v>0</v>
      </c>
      <c r="CR21" s="185">
        <v>0</v>
      </c>
      <c r="CS21" s="186">
        <v>0</v>
      </c>
      <c r="CT21" s="183">
        <f t="shared" si="13"/>
        <v>20620.7</v>
      </c>
      <c r="CU21" s="184">
        <f t="shared" si="13"/>
        <v>18719.2</v>
      </c>
      <c r="CV21" s="185">
        <v>2530.3000000000002</v>
      </c>
      <c r="CW21" s="185">
        <v>2254.5</v>
      </c>
      <c r="CX21" s="185">
        <v>16718.7</v>
      </c>
      <c r="CY21" s="185">
        <v>15135.5</v>
      </c>
      <c r="CZ21" s="185">
        <v>117.8</v>
      </c>
      <c r="DA21" s="185">
        <v>77.5</v>
      </c>
      <c r="DB21" s="185">
        <v>1253.9000000000001</v>
      </c>
      <c r="DC21" s="186">
        <v>1251.7</v>
      </c>
      <c r="DD21" s="183">
        <f t="shared" si="14"/>
        <v>24090.799999999999</v>
      </c>
      <c r="DE21" s="196">
        <f t="shared" si="14"/>
        <v>23910.1</v>
      </c>
      <c r="DF21" s="185">
        <v>11397.9</v>
      </c>
      <c r="DG21" s="185">
        <v>11321.3</v>
      </c>
      <c r="DH21" s="185">
        <v>12692.9</v>
      </c>
      <c r="DI21" s="185">
        <v>12588.8</v>
      </c>
      <c r="DJ21" s="185">
        <v>0</v>
      </c>
      <c r="DK21" s="185">
        <v>0</v>
      </c>
      <c r="DL21" s="185">
        <v>0</v>
      </c>
      <c r="DM21" s="186">
        <v>0</v>
      </c>
      <c r="DN21" s="183">
        <f t="shared" si="15"/>
        <v>0</v>
      </c>
      <c r="DO21" s="184">
        <f t="shared" si="15"/>
        <v>0</v>
      </c>
      <c r="DP21" s="185">
        <v>0</v>
      </c>
      <c r="DQ21" s="185">
        <v>0</v>
      </c>
      <c r="DR21" s="185">
        <v>0</v>
      </c>
      <c r="DS21" s="185">
        <v>0</v>
      </c>
      <c r="DT21" s="185">
        <v>0</v>
      </c>
      <c r="DU21" s="186">
        <v>0</v>
      </c>
      <c r="DV21" s="275">
        <v>525</v>
      </c>
      <c r="DW21" s="200">
        <v>0</v>
      </c>
      <c r="DX21" s="275">
        <v>0</v>
      </c>
      <c r="DY21" s="200">
        <v>0</v>
      </c>
      <c r="DZ21" s="183">
        <f t="shared" si="4"/>
        <v>1054884.5</v>
      </c>
      <c r="EA21" s="276">
        <f t="shared" si="4"/>
        <v>1033793.2000000001</v>
      </c>
      <c r="EB21" s="201">
        <v>-24581.5</v>
      </c>
      <c r="EC21" s="192">
        <v>4536.8</v>
      </c>
      <c r="ED21" s="201">
        <v>11625</v>
      </c>
      <c r="EE21" s="156">
        <v>16161.8</v>
      </c>
      <c r="EF21" s="120"/>
      <c r="EG21" s="100"/>
      <c r="EH21" s="100"/>
    </row>
    <row r="22" spans="1:138" s="102" customFormat="1" hidden="1" x14ac:dyDescent="0.25">
      <c r="A22" s="108" t="s">
        <v>205</v>
      </c>
      <c r="B22" s="183">
        <f t="shared" si="5"/>
        <v>181304.40000000002</v>
      </c>
      <c r="C22" s="184">
        <f t="shared" si="5"/>
        <v>175987.69999999998</v>
      </c>
      <c r="D22" s="185">
        <v>14860.6</v>
      </c>
      <c r="E22" s="185">
        <v>14707.8</v>
      </c>
      <c r="F22" s="185">
        <v>3857.6</v>
      </c>
      <c r="G22" s="185">
        <v>3813.9</v>
      </c>
      <c r="H22" s="185">
        <v>108074</v>
      </c>
      <c r="I22" s="185">
        <v>105232.9</v>
      </c>
      <c r="J22" s="185">
        <v>212.5</v>
      </c>
      <c r="K22" s="185">
        <v>212</v>
      </c>
      <c r="L22" s="185">
        <v>12171.5</v>
      </c>
      <c r="M22" s="185">
        <v>12126.6</v>
      </c>
      <c r="N22" s="185">
        <v>0</v>
      </c>
      <c r="O22" s="185">
        <v>0</v>
      </c>
      <c r="P22" s="185">
        <v>30</v>
      </c>
      <c r="Q22" s="185">
        <v>0</v>
      </c>
      <c r="R22" s="185">
        <v>0</v>
      </c>
      <c r="S22" s="185">
        <v>0</v>
      </c>
      <c r="T22" s="185">
        <v>42098.2</v>
      </c>
      <c r="U22" s="186">
        <v>39894.5</v>
      </c>
      <c r="V22" s="187">
        <f t="shared" si="3"/>
        <v>1678.3</v>
      </c>
      <c r="W22" s="188">
        <f t="shared" si="3"/>
        <v>1678.3</v>
      </c>
      <c r="X22" s="185">
        <v>1678.3</v>
      </c>
      <c r="Y22" s="186">
        <v>1678.3</v>
      </c>
      <c r="Z22" s="183">
        <f t="shared" si="6"/>
        <v>6197.2</v>
      </c>
      <c r="AA22" s="184">
        <f t="shared" si="6"/>
        <v>6179.5</v>
      </c>
      <c r="AB22" s="185">
        <v>0</v>
      </c>
      <c r="AC22" s="185">
        <v>0</v>
      </c>
      <c r="AD22" s="185">
        <v>6190.2</v>
      </c>
      <c r="AE22" s="185">
        <v>6179.5</v>
      </c>
      <c r="AF22" s="185">
        <v>7</v>
      </c>
      <c r="AG22" s="186">
        <v>0</v>
      </c>
      <c r="AH22" s="193">
        <f t="shared" si="7"/>
        <v>253637.7</v>
      </c>
      <c r="AI22" s="195">
        <f t="shared" si="7"/>
        <v>243337.8</v>
      </c>
      <c r="AJ22" s="197">
        <v>0</v>
      </c>
      <c r="AK22" s="197">
        <v>0</v>
      </c>
      <c r="AL22" s="197">
        <v>5069</v>
      </c>
      <c r="AM22" s="197">
        <v>5069</v>
      </c>
      <c r="AN22" s="197">
        <v>0</v>
      </c>
      <c r="AO22" s="197">
        <v>0</v>
      </c>
      <c r="AP22" s="197">
        <v>0</v>
      </c>
      <c r="AQ22" s="197">
        <v>0</v>
      </c>
      <c r="AR22" s="197">
        <v>58024.6</v>
      </c>
      <c r="AS22" s="197">
        <v>58024.5</v>
      </c>
      <c r="AT22" s="197">
        <v>174352.9</v>
      </c>
      <c r="AU22" s="197">
        <v>164083.79999999999</v>
      </c>
      <c r="AV22" s="197">
        <v>7000</v>
      </c>
      <c r="AW22" s="197">
        <v>7000</v>
      </c>
      <c r="AX22" s="197">
        <v>9191.2000000000007</v>
      </c>
      <c r="AY22" s="198">
        <v>9160.5</v>
      </c>
      <c r="AZ22" s="183">
        <f t="shared" si="8"/>
        <v>226350.39999999997</v>
      </c>
      <c r="BA22" s="184">
        <f t="shared" si="8"/>
        <v>189393</v>
      </c>
      <c r="BB22" s="185">
        <v>83717.3</v>
      </c>
      <c r="BC22" s="185">
        <v>49004.3</v>
      </c>
      <c r="BD22" s="185">
        <v>24952.6</v>
      </c>
      <c r="BE22" s="185">
        <v>24952.400000000001</v>
      </c>
      <c r="BF22" s="185">
        <v>79060.2</v>
      </c>
      <c r="BG22" s="185">
        <v>78410.600000000006</v>
      </c>
      <c r="BH22" s="185">
        <v>38620.300000000003</v>
      </c>
      <c r="BI22" s="186">
        <v>37025.699999999997</v>
      </c>
      <c r="BJ22" s="183">
        <f t="shared" si="9"/>
        <v>19354.400000000001</v>
      </c>
      <c r="BK22" s="184">
        <f t="shared" si="9"/>
        <v>4360</v>
      </c>
      <c r="BL22" s="185">
        <v>0</v>
      </c>
      <c r="BM22" s="185">
        <v>0</v>
      </c>
      <c r="BN22" s="185">
        <v>524.9</v>
      </c>
      <c r="BO22" s="185">
        <v>524.79999999999995</v>
      </c>
      <c r="BP22" s="185">
        <v>18829.5</v>
      </c>
      <c r="BQ22" s="186">
        <v>3835.2</v>
      </c>
      <c r="BR22" s="183">
        <f t="shared" si="10"/>
        <v>713463.80000000016</v>
      </c>
      <c r="BS22" s="184">
        <f t="shared" si="10"/>
        <v>707278.20000000007</v>
      </c>
      <c r="BT22" s="185">
        <v>123230</v>
      </c>
      <c r="BU22" s="185">
        <v>123006</v>
      </c>
      <c r="BV22" s="185">
        <v>480062.3</v>
      </c>
      <c r="BW22" s="185">
        <v>475788</v>
      </c>
      <c r="BX22" s="185">
        <v>53251.8</v>
      </c>
      <c r="BY22" s="185">
        <v>53059.5</v>
      </c>
      <c r="BZ22" s="185">
        <v>0</v>
      </c>
      <c r="CA22" s="185">
        <v>0</v>
      </c>
      <c r="CB22" s="185">
        <v>13229.4</v>
      </c>
      <c r="CC22" s="185">
        <v>13229.4</v>
      </c>
      <c r="CD22" s="185">
        <v>43690.3</v>
      </c>
      <c r="CE22" s="186">
        <v>42195.3</v>
      </c>
      <c r="CF22" s="183">
        <f t="shared" si="11"/>
        <v>150349.6</v>
      </c>
      <c r="CG22" s="184">
        <f t="shared" si="11"/>
        <v>149220</v>
      </c>
      <c r="CH22" s="185">
        <v>104340.2</v>
      </c>
      <c r="CI22" s="185">
        <v>103769.2</v>
      </c>
      <c r="CJ22" s="185">
        <v>0</v>
      </c>
      <c r="CK22" s="185">
        <v>0</v>
      </c>
      <c r="CL22" s="185">
        <v>46009.4</v>
      </c>
      <c r="CM22" s="186">
        <v>45450.8</v>
      </c>
      <c r="CN22" s="183">
        <f t="shared" si="12"/>
        <v>0</v>
      </c>
      <c r="CO22" s="195">
        <f t="shared" si="12"/>
        <v>0</v>
      </c>
      <c r="CP22" s="185">
        <v>0</v>
      </c>
      <c r="CQ22" s="185">
        <v>0</v>
      </c>
      <c r="CR22" s="185">
        <v>0</v>
      </c>
      <c r="CS22" s="186">
        <v>0</v>
      </c>
      <c r="CT22" s="183">
        <f t="shared" si="13"/>
        <v>42549.5</v>
      </c>
      <c r="CU22" s="184">
        <f t="shared" si="13"/>
        <v>38754.699999999997</v>
      </c>
      <c r="CV22" s="185">
        <v>2274</v>
      </c>
      <c r="CW22" s="185">
        <v>2273.6</v>
      </c>
      <c r="CX22" s="185">
        <v>37914.400000000001</v>
      </c>
      <c r="CY22" s="185">
        <v>34652.9</v>
      </c>
      <c r="CZ22" s="185">
        <v>1525.1</v>
      </c>
      <c r="DA22" s="185">
        <v>1142.5999999999999</v>
      </c>
      <c r="DB22" s="185">
        <v>836</v>
      </c>
      <c r="DC22" s="186">
        <v>685.6</v>
      </c>
      <c r="DD22" s="183">
        <f t="shared" si="14"/>
        <v>35560.699999999997</v>
      </c>
      <c r="DE22" s="196">
        <f t="shared" si="14"/>
        <v>35538.5</v>
      </c>
      <c r="DF22" s="185">
        <v>0</v>
      </c>
      <c r="DG22" s="185">
        <v>0</v>
      </c>
      <c r="DH22" s="185">
        <v>35560.699999999997</v>
      </c>
      <c r="DI22" s="185">
        <v>35538.5</v>
      </c>
      <c r="DJ22" s="185">
        <v>0</v>
      </c>
      <c r="DK22" s="185">
        <v>0</v>
      </c>
      <c r="DL22" s="185">
        <v>0</v>
      </c>
      <c r="DM22" s="186">
        <v>0</v>
      </c>
      <c r="DN22" s="183">
        <f t="shared" si="15"/>
        <v>0</v>
      </c>
      <c r="DO22" s="184">
        <f t="shared" si="15"/>
        <v>0</v>
      </c>
      <c r="DP22" s="185">
        <v>0</v>
      </c>
      <c r="DQ22" s="185">
        <v>0</v>
      </c>
      <c r="DR22" s="185">
        <v>0</v>
      </c>
      <c r="DS22" s="185">
        <v>0</v>
      </c>
      <c r="DT22" s="185">
        <v>0</v>
      </c>
      <c r="DU22" s="186">
        <v>0</v>
      </c>
      <c r="DV22" s="275">
        <v>2.5</v>
      </c>
      <c r="DW22" s="200">
        <v>2.5</v>
      </c>
      <c r="DX22" s="275">
        <v>0</v>
      </c>
      <c r="DY22" s="200">
        <v>0</v>
      </c>
      <c r="DZ22" s="183">
        <f t="shared" si="4"/>
        <v>1630448.5</v>
      </c>
      <c r="EA22" s="276">
        <f t="shared" si="4"/>
        <v>1551730.2000000002</v>
      </c>
      <c r="EB22" s="201">
        <v>-4254.3</v>
      </c>
      <c r="EC22" s="192">
        <v>10960.3</v>
      </c>
      <c r="ED22" s="201">
        <v>10454.299999999999</v>
      </c>
      <c r="EE22" s="156">
        <v>15214.6</v>
      </c>
      <c r="EF22" s="120"/>
      <c r="EG22" s="100"/>
      <c r="EH22" s="100"/>
    </row>
    <row r="23" spans="1:138" s="102" customFormat="1" hidden="1" x14ac:dyDescent="0.25">
      <c r="A23" s="108" t="s">
        <v>206</v>
      </c>
      <c r="B23" s="183">
        <f t="shared" si="5"/>
        <v>205649.4</v>
      </c>
      <c r="C23" s="184">
        <f t="shared" si="5"/>
        <v>202508.19999999998</v>
      </c>
      <c r="D23" s="185">
        <v>8707.7999999999993</v>
      </c>
      <c r="E23" s="185">
        <v>8292.1</v>
      </c>
      <c r="F23" s="185">
        <v>5407</v>
      </c>
      <c r="G23" s="185">
        <v>5265.9</v>
      </c>
      <c r="H23" s="185">
        <v>115523.8</v>
      </c>
      <c r="I23" s="185">
        <v>113979.9</v>
      </c>
      <c r="J23" s="185">
        <v>148.30000000000001</v>
      </c>
      <c r="K23" s="185">
        <v>148.30000000000001</v>
      </c>
      <c r="L23" s="185">
        <v>9316.4</v>
      </c>
      <c r="M23" s="185">
        <v>9310.6</v>
      </c>
      <c r="N23" s="185">
        <v>1498.8</v>
      </c>
      <c r="O23" s="185">
        <v>1498.8</v>
      </c>
      <c r="P23" s="185">
        <v>406.9</v>
      </c>
      <c r="Q23" s="185">
        <v>0</v>
      </c>
      <c r="R23" s="185">
        <v>0</v>
      </c>
      <c r="S23" s="185">
        <v>0</v>
      </c>
      <c r="T23" s="185">
        <v>64640.4</v>
      </c>
      <c r="U23" s="186">
        <v>64012.6</v>
      </c>
      <c r="V23" s="187">
        <f t="shared" ref="V23:W67" si="16">X23</f>
        <v>1870.3</v>
      </c>
      <c r="W23" s="188">
        <f t="shared" si="16"/>
        <v>1841.9</v>
      </c>
      <c r="X23" s="185">
        <v>1870.3</v>
      </c>
      <c r="Y23" s="186">
        <v>1841.9</v>
      </c>
      <c r="Z23" s="183">
        <f t="shared" si="6"/>
        <v>10186.5</v>
      </c>
      <c r="AA23" s="184">
        <f t="shared" si="6"/>
        <v>10072.799999999999</v>
      </c>
      <c r="AB23" s="185">
        <v>5474.2</v>
      </c>
      <c r="AC23" s="185">
        <v>5427.3</v>
      </c>
      <c r="AD23" s="185">
        <v>4712.3</v>
      </c>
      <c r="AE23" s="185">
        <v>4645.5</v>
      </c>
      <c r="AF23" s="185">
        <v>0</v>
      </c>
      <c r="AG23" s="186">
        <v>0</v>
      </c>
      <c r="AH23" s="193">
        <f t="shared" si="7"/>
        <v>74158.8</v>
      </c>
      <c r="AI23" s="195">
        <f t="shared" si="7"/>
        <v>67672</v>
      </c>
      <c r="AJ23" s="197">
        <v>0</v>
      </c>
      <c r="AK23" s="197">
        <v>0</v>
      </c>
      <c r="AL23" s="197">
        <v>4331.8999999999996</v>
      </c>
      <c r="AM23" s="197">
        <v>4331.8999999999996</v>
      </c>
      <c r="AN23" s="197">
        <v>0</v>
      </c>
      <c r="AO23" s="197">
        <v>0</v>
      </c>
      <c r="AP23" s="197">
        <v>0</v>
      </c>
      <c r="AQ23" s="197">
        <v>0</v>
      </c>
      <c r="AR23" s="197">
        <v>2054.6999999999998</v>
      </c>
      <c r="AS23" s="197">
        <v>2054.6999999999998</v>
      </c>
      <c r="AT23" s="197">
        <v>61301.7</v>
      </c>
      <c r="AU23" s="197">
        <v>55097.7</v>
      </c>
      <c r="AV23" s="197">
        <v>0</v>
      </c>
      <c r="AW23" s="197">
        <v>0</v>
      </c>
      <c r="AX23" s="197">
        <v>6470.5</v>
      </c>
      <c r="AY23" s="198">
        <v>6187.7</v>
      </c>
      <c r="AZ23" s="183">
        <f t="shared" si="8"/>
        <v>161233.5</v>
      </c>
      <c r="BA23" s="184">
        <f t="shared" si="8"/>
        <v>156764.20000000001</v>
      </c>
      <c r="BB23" s="185">
        <v>906.4</v>
      </c>
      <c r="BC23" s="185">
        <v>900.8</v>
      </c>
      <c r="BD23" s="185">
        <v>90816.1</v>
      </c>
      <c r="BE23" s="185">
        <v>89148.4</v>
      </c>
      <c r="BF23" s="185">
        <v>52546.8</v>
      </c>
      <c r="BG23" s="185">
        <v>50818.400000000001</v>
      </c>
      <c r="BH23" s="185">
        <v>16964.2</v>
      </c>
      <c r="BI23" s="186">
        <v>15896.6</v>
      </c>
      <c r="BJ23" s="183">
        <f t="shared" si="9"/>
        <v>8954.2999999999993</v>
      </c>
      <c r="BK23" s="184">
        <f t="shared" si="9"/>
        <v>8755.5</v>
      </c>
      <c r="BL23" s="185">
        <v>0</v>
      </c>
      <c r="BM23" s="185">
        <v>0</v>
      </c>
      <c r="BN23" s="185">
        <v>5295.4</v>
      </c>
      <c r="BO23" s="185">
        <v>5287.9</v>
      </c>
      <c r="BP23" s="185">
        <v>3658.9</v>
      </c>
      <c r="BQ23" s="186">
        <v>3467.6</v>
      </c>
      <c r="BR23" s="183">
        <f t="shared" si="10"/>
        <v>1027596</v>
      </c>
      <c r="BS23" s="184">
        <f t="shared" si="10"/>
        <v>1021087.6</v>
      </c>
      <c r="BT23" s="185">
        <v>319251</v>
      </c>
      <c r="BU23" s="185">
        <v>318153</v>
      </c>
      <c r="BV23" s="185">
        <v>567806.5</v>
      </c>
      <c r="BW23" s="185">
        <v>562823.5</v>
      </c>
      <c r="BX23" s="185">
        <v>83460.2</v>
      </c>
      <c r="BY23" s="185">
        <v>83321.899999999994</v>
      </c>
      <c r="BZ23" s="185">
        <v>0</v>
      </c>
      <c r="CA23" s="185">
        <v>0</v>
      </c>
      <c r="CB23" s="185">
        <v>24963.4</v>
      </c>
      <c r="CC23" s="185">
        <v>24875.1</v>
      </c>
      <c r="CD23" s="185">
        <v>32114.9</v>
      </c>
      <c r="CE23" s="186">
        <v>31914.1</v>
      </c>
      <c r="CF23" s="183">
        <f t="shared" si="11"/>
        <v>107966.9</v>
      </c>
      <c r="CG23" s="184">
        <f t="shared" si="11"/>
        <v>107196.90000000001</v>
      </c>
      <c r="CH23" s="185">
        <v>100206</v>
      </c>
      <c r="CI23" s="185">
        <v>99443.1</v>
      </c>
      <c r="CJ23" s="185">
        <v>0</v>
      </c>
      <c r="CK23" s="185">
        <v>0</v>
      </c>
      <c r="CL23" s="185">
        <v>7760.9</v>
      </c>
      <c r="CM23" s="186">
        <v>7753.8</v>
      </c>
      <c r="CN23" s="183">
        <f t="shared" si="12"/>
        <v>69.8</v>
      </c>
      <c r="CO23" s="195">
        <f t="shared" si="12"/>
        <v>69.8</v>
      </c>
      <c r="CP23" s="185">
        <v>0</v>
      </c>
      <c r="CQ23" s="185">
        <v>0</v>
      </c>
      <c r="CR23" s="185">
        <v>69.8</v>
      </c>
      <c r="CS23" s="186">
        <v>69.8</v>
      </c>
      <c r="CT23" s="183">
        <f t="shared" si="13"/>
        <v>21837.499999999996</v>
      </c>
      <c r="CU23" s="184">
        <f t="shared" si="13"/>
        <v>21672.899999999998</v>
      </c>
      <c r="CV23" s="185">
        <v>4195.3999999999996</v>
      </c>
      <c r="CW23" s="185">
        <v>4195.3999999999996</v>
      </c>
      <c r="CX23" s="185">
        <v>12723.4</v>
      </c>
      <c r="CY23" s="185">
        <v>12723.4</v>
      </c>
      <c r="CZ23" s="185">
        <v>828.1</v>
      </c>
      <c r="DA23" s="185">
        <v>663.5</v>
      </c>
      <c r="DB23" s="185">
        <v>4090.6</v>
      </c>
      <c r="DC23" s="186">
        <v>4090.6</v>
      </c>
      <c r="DD23" s="183">
        <f t="shared" si="14"/>
        <v>28227.9</v>
      </c>
      <c r="DE23" s="196">
        <f t="shared" si="14"/>
        <v>28190</v>
      </c>
      <c r="DF23" s="185">
        <v>0</v>
      </c>
      <c r="DG23" s="185">
        <v>0</v>
      </c>
      <c r="DH23" s="185">
        <v>28227.9</v>
      </c>
      <c r="DI23" s="185">
        <v>28190</v>
      </c>
      <c r="DJ23" s="185">
        <v>0</v>
      </c>
      <c r="DK23" s="185">
        <v>0</v>
      </c>
      <c r="DL23" s="185">
        <v>0</v>
      </c>
      <c r="DM23" s="186">
        <v>0</v>
      </c>
      <c r="DN23" s="183">
        <f t="shared" si="15"/>
        <v>0</v>
      </c>
      <c r="DO23" s="184">
        <f t="shared" si="15"/>
        <v>0</v>
      </c>
      <c r="DP23" s="185">
        <v>0</v>
      </c>
      <c r="DQ23" s="185">
        <v>0</v>
      </c>
      <c r="DR23" s="185">
        <v>0</v>
      </c>
      <c r="DS23" s="185">
        <v>0</v>
      </c>
      <c r="DT23" s="185">
        <v>0</v>
      </c>
      <c r="DU23" s="186">
        <v>0</v>
      </c>
      <c r="DV23" s="275">
        <v>0</v>
      </c>
      <c r="DW23" s="200">
        <v>0</v>
      </c>
      <c r="DX23" s="275">
        <v>0</v>
      </c>
      <c r="DY23" s="200">
        <v>0</v>
      </c>
      <c r="DZ23" s="183">
        <f t="shared" si="4"/>
        <v>1647750.9000000001</v>
      </c>
      <c r="EA23" s="276">
        <f t="shared" si="4"/>
        <v>1625831.7999999998</v>
      </c>
      <c r="EB23" s="201">
        <v>-24394.799999999999</v>
      </c>
      <c r="EC23" s="192">
        <v>63447.3</v>
      </c>
      <c r="ED23" s="201">
        <v>83394.8</v>
      </c>
      <c r="EE23" s="156">
        <v>147238.20000000001</v>
      </c>
      <c r="EF23" s="120"/>
      <c r="EG23" s="100"/>
      <c r="EH23" s="100"/>
    </row>
    <row r="24" spans="1:138" s="102" customFormat="1" hidden="1" x14ac:dyDescent="0.25">
      <c r="A24" s="108" t="s">
        <v>207</v>
      </c>
      <c r="B24" s="183">
        <f t="shared" si="5"/>
        <v>132975.4</v>
      </c>
      <c r="C24" s="184">
        <f t="shared" si="5"/>
        <v>125077.09999999999</v>
      </c>
      <c r="D24" s="185">
        <v>12606.7</v>
      </c>
      <c r="E24" s="185">
        <v>12372.8</v>
      </c>
      <c r="F24" s="185">
        <v>3759.6</v>
      </c>
      <c r="G24" s="185">
        <v>3730.5</v>
      </c>
      <c r="H24" s="185">
        <v>61042.9</v>
      </c>
      <c r="I24" s="185">
        <v>60069.1</v>
      </c>
      <c r="J24" s="185">
        <v>48.6</v>
      </c>
      <c r="K24" s="185">
        <v>48.6</v>
      </c>
      <c r="L24" s="185">
        <v>10159</v>
      </c>
      <c r="M24" s="185">
        <v>10114.4</v>
      </c>
      <c r="N24" s="185">
        <v>0</v>
      </c>
      <c r="O24" s="185">
        <v>0</v>
      </c>
      <c r="P24" s="185">
        <v>151.5</v>
      </c>
      <c r="Q24" s="185">
        <v>0</v>
      </c>
      <c r="R24" s="185">
        <v>0</v>
      </c>
      <c r="S24" s="185">
        <v>0</v>
      </c>
      <c r="T24" s="185">
        <v>45207.1</v>
      </c>
      <c r="U24" s="186">
        <v>38741.699999999997</v>
      </c>
      <c r="V24" s="187">
        <f t="shared" si="16"/>
        <v>984.7</v>
      </c>
      <c r="W24" s="188">
        <f t="shared" si="16"/>
        <v>984.7</v>
      </c>
      <c r="X24" s="185">
        <v>984.7</v>
      </c>
      <c r="Y24" s="186">
        <v>984.7</v>
      </c>
      <c r="Z24" s="183">
        <f t="shared" si="6"/>
        <v>6392.7</v>
      </c>
      <c r="AA24" s="184">
        <f t="shared" si="6"/>
        <v>6388.4000000000005</v>
      </c>
      <c r="AB24" s="185">
        <v>0</v>
      </c>
      <c r="AC24" s="185">
        <v>0</v>
      </c>
      <c r="AD24" s="185">
        <v>6379.4</v>
      </c>
      <c r="AE24" s="185">
        <v>6375.1</v>
      </c>
      <c r="AF24" s="185">
        <v>13.3</v>
      </c>
      <c r="AG24" s="186">
        <v>13.3</v>
      </c>
      <c r="AH24" s="193">
        <f t="shared" si="7"/>
        <v>44654.7</v>
      </c>
      <c r="AI24" s="195">
        <f t="shared" si="7"/>
        <v>43886.6</v>
      </c>
      <c r="AJ24" s="197">
        <v>0</v>
      </c>
      <c r="AK24" s="197">
        <v>0</v>
      </c>
      <c r="AL24" s="197">
        <v>1742.5</v>
      </c>
      <c r="AM24" s="197">
        <v>1742.5</v>
      </c>
      <c r="AN24" s="197">
        <v>0</v>
      </c>
      <c r="AO24" s="197">
        <v>0</v>
      </c>
      <c r="AP24" s="197">
        <v>0</v>
      </c>
      <c r="AQ24" s="197">
        <v>0</v>
      </c>
      <c r="AR24" s="197">
        <v>22361.9</v>
      </c>
      <c r="AS24" s="197">
        <v>22191.3</v>
      </c>
      <c r="AT24" s="197">
        <v>15340.8</v>
      </c>
      <c r="AU24" s="197">
        <v>14853.3</v>
      </c>
      <c r="AV24" s="197">
        <v>0</v>
      </c>
      <c r="AW24" s="197">
        <v>0</v>
      </c>
      <c r="AX24" s="197">
        <v>5209.5</v>
      </c>
      <c r="AY24" s="198">
        <v>5099.5</v>
      </c>
      <c r="AZ24" s="183">
        <f t="shared" si="8"/>
        <v>901364.70000000007</v>
      </c>
      <c r="BA24" s="184">
        <f t="shared" si="8"/>
        <v>480463.3</v>
      </c>
      <c r="BB24" s="185">
        <v>862089.6</v>
      </c>
      <c r="BC24" s="185">
        <v>443180.1</v>
      </c>
      <c r="BD24" s="185">
        <v>5664</v>
      </c>
      <c r="BE24" s="185">
        <v>5664</v>
      </c>
      <c r="BF24" s="185">
        <v>11395.3</v>
      </c>
      <c r="BG24" s="185">
        <v>10774.3</v>
      </c>
      <c r="BH24" s="185">
        <v>22215.8</v>
      </c>
      <c r="BI24" s="186">
        <v>20844.900000000001</v>
      </c>
      <c r="BJ24" s="183">
        <f t="shared" si="9"/>
        <v>5036.8999999999996</v>
      </c>
      <c r="BK24" s="184">
        <f t="shared" si="9"/>
        <v>5036.8</v>
      </c>
      <c r="BL24" s="185">
        <v>0</v>
      </c>
      <c r="BM24" s="185">
        <v>0</v>
      </c>
      <c r="BN24" s="185">
        <v>1197.9000000000001</v>
      </c>
      <c r="BO24" s="185">
        <v>1197.8</v>
      </c>
      <c r="BP24" s="185">
        <v>3839</v>
      </c>
      <c r="BQ24" s="186">
        <v>3839</v>
      </c>
      <c r="BR24" s="183">
        <f t="shared" si="10"/>
        <v>388703.7</v>
      </c>
      <c r="BS24" s="184">
        <f t="shared" si="10"/>
        <v>384749.8</v>
      </c>
      <c r="BT24" s="185">
        <v>81136.800000000003</v>
      </c>
      <c r="BU24" s="185">
        <v>79466.100000000006</v>
      </c>
      <c r="BV24" s="185">
        <v>247582.5</v>
      </c>
      <c r="BW24" s="185">
        <v>245669.1</v>
      </c>
      <c r="BX24" s="185">
        <v>27156.3</v>
      </c>
      <c r="BY24" s="185">
        <v>26867</v>
      </c>
      <c r="BZ24" s="185">
        <v>0</v>
      </c>
      <c r="CA24" s="185">
        <v>0</v>
      </c>
      <c r="CB24" s="185">
        <v>7325.2</v>
      </c>
      <c r="CC24" s="185">
        <v>7294.5</v>
      </c>
      <c r="CD24" s="185">
        <v>25502.9</v>
      </c>
      <c r="CE24" s="186">
        <v>25453.1</v>
      </c>
      <c r="CF24" s="183">
        <f t="shared" si="11"/>
        <v>62733.5</v>
      </c>
      <c r="CG24" s="184">
        <f t="shared" si="11"/>
        <v>62623.4</v>
      </c>
      <c r="CH24" s="185">
        <v>59248.6</v>
      </c>
      <c r="CI24" s="185">
        <v>59145.3</v>
      </c>
      <c r="CJ24" s="185">
        <v>0</v>
      </c>
      <c r="CK24" s="185">
        <v>0</v>
      </c>
      <c r="CL24" s="185">
        <v>3484.9</v>
      </c>
      <c r="CM24" s="186">
        <v>3478.1</v>
      </c>
      <c r="CN24" s="183">
        <f t="shared" si="12"/>
        <v>124.2</v>
      </c>
      <c r="CO24" s="195">
        <f t="shared" si="12"/>
        <v>124.2</v>
      </c>
      <c r="CP24" s="185">
        <v>0</v>
      </c>
      <c r="CQ24" s="185">
        <v>0</v>
      </c>
      <c r="CR24" s="185">
        <v>124.2</v>
      </c>
      <c r="CS24" s="186">
        <v>124.2</v>
      </c>
      <c r="CT24" s="183">
        <f t="shared" si="13"/>
        <v>58048.1</v>
      </c>
      <c r="CU24" s="184">
        <f t="shared" si="13"/>
        <v>57347.899999999994</v>
      </c>
      <c r="CV24" s="185">
        <v>1964.2</v>
      </c>
      <c r="CW24" s="185">
        <v>1964.2</v>
      </c>
      <c r="CX24" s="185">
        <v>54504.3</v>
      </c>
      <c r="CY24" s="185">
        <v>53925.7</v>
      </c>
      <c r="CZ24" s="185">
        <v>743.6</v>
      </c>
      <c r="DA24" s="185">
        <v>622</v>
      </c>
      <c r="DB24" s="185">
        <v>836</v>
      </c>
      <c r="DC24" s="186">
        <v>836</v>
      </c>
      <c r="DD24" s="183">
        <f t="shared" si="14"/>
        <v>15436.1</v>
      </c>
      <c r="DE24" s="196">
        <f t="shared" si="14"/>
        <v>15436.1</v>
      </c>
      <c r="DF24" s="185">
        <v>6348</v>
      </c>
      <c r="DG24" s="185">
        <v>6348</v>
      </c>
      <c r="DH24" s="185">
        <v>9088.1</v>
      </c>
      <c r="DI24" s="185">
        <v>9088.1</v>
      </c>
      <c r="DJ24" s="185">
        <v>0</v>
      </c>
      <c r="DK24" s="185">
        <v>0</v>
      </c>
      <c r="DL24" s="185">
        <v>0</v>
      </c>
      <c r="DM24" s="186">
        <v>0</v>
      </c>
      <c r="DN24" s="183">
        <f t="shared" si="15"/>
        <v>0</v>
      </c>
      <c r="DO24" s="184">
        <f t="shared" si="15"/>
        <v>0</v>
      </c>
      <c r="DP24" s="185">
        <v>0</v>
      </c>
      <c r="DQ24" s="185">
        <v>0</v>
      </c>
      <c r="DR24" s="185">
        <v>0</v>
      </c>
      <c r="DS24" s="185">
        <v>0</v>
      </c>
      <c r="DT24" s="185">
        <v>0</v>
      </c>
      <c r="DU24" s="186">
        <v>0</v>
      </c>
      <c r="DV24" s="275">
        <v>0</v>
      </c>
      <c r="DW24" s="200">
        <v>0</v>
      </c>
      <c r="DX24" s="275">
        <v>0</v>
      </c>
      <c r="DY24" s="200">
        <v>0</v>
      </c>
      <c r="DZ24" s="183">
        <f t="shared" si="4"/>
        <v>1616454.7</v>
      </c>
      <c r="EA24" s="276">
        <f t="shared" si="4"/>
        <v>1182118.3</v>
      </c>
      <c r="EB24" s="201">
        <v>-21672.2</v>
      </c>
      <c r="EC24" s="192">
        <v>307804.3</v>
      </c>
      <c r="ED24" s="201">
        <v>21672.2</v>
      </c>
      <c r="EE24" s="156">
        <v>329476.5</v>
      </c>
      <c r="EF24" s="120"/>
      <c r="EG24" s="100"/>
      <c r="EH24" s="100"/>
    </row>
    <row r="25" spans="1:138" s="102" customFormat="1" hidden="1" x14ac:dyDescent="0.25">
      <c r="A25" s="108" t="s">
        <v>208</v>
      </c>
      <c r="B25" s="183">
        <f t="shared" si="5"/>
        <v>121427.8</v>
      </c>
      <c r="C25" s="184">
        <f t="shared" si="5"/>
        <v>119464.4</v>
      </c>
      <c r="D25" s="185">
        <v>7819.7</v>
      </c>
      <c r="E25" s="185">
        <v>7776.8</v>
      </c>
      <c r="F25" s="185">
        <v>9751</v>
      </c>
      <c r="G25" s="185">
        <v>9687</v>
      </c>
      <c r="H25" s="185">
        <v>60297.4</v>
      </c>
      <c r="I25" s="185">
        <v>58729.5</v>
      </c>
      <c r="J25" s="185">
        <v>64</v>
      </c>
      <c r="K25" s="185">
        <v>63.9</v>
      </c>
      <c r="L25" s="185">
        <v>10131.5</v>
      </c>
      <c r="M25" s="185">
        <v>10122.9</v>
      </c>
      <c r="N25" s="185">
        <v>640.20000000000005</v>
      </c>
      <c r="O25" s="185">
        <v>640.20000000000005</v>
      </c>
      <c r="P25" s="185">
        <v>34</v>
      </c>
      <c r="Q25" s="185">
        <v>0</v>
      </c>
      <c r="R25" s="185">
        <v>0</v>
      </c>
      <c r="S25" s="185">
        <v>0</v>
      </c>
      <c r="T25" s="185">
        <v>32690</v>
      </c>
      <c r="U25" s="186">
        <v>32444.1</v>
      </c>
      <c r="V25" s="187">
        <f t="shared" si="16"/>
        <v>1166.4000000000001</v>
      </c>
      <c r="W25" s="188">
        <f t="shared" si="16"/>
        <v>1166.4000000000001</v>
      </c>
      <c r="X25" s="185">
        <v>1166.4000000000001</v>
      </c>
      <c r="Y25" s="186">
        <v>1166.4000000000001</v>
      </c>
      <c r="Z25" s="183">
        <f t="shared" si="6"/>
        <v>9718.7999999999993</v>
      </c>
      <c r="AA25" s="184">
        <f t="shared" si="6"/>
        <v>9500</v>
      </c>
      <c r="AB25" s="185">
        <v>0</v>
      </c>
      <c r="AC25" s="185">
        <v>0</v>
      </c>
      <c r="AD25" s="185">
        <v>9718.7999999999993</v>
      </c>
      <c r="AE25" s="185">
        <v>9500</v>
      </c>
      <c r="AF25" s="185">
        <v>0</v>
      </c>
      <c r="AG25" s="186">
        <v>0</v>
      </c>
      <c r="AH25" s="193">
        <f t="shared" si="7"/>
        <v>81455.799999999988</v>
      </c>
      <c r="AI25" s="195">
        <f t="shared" si="7"/>
        <v>75980</v>
      </c>
      <c r="AJ25" s="197">
        <v>0</v>
      </c>
      <c r="AK25" s="197">
        <v>0</v>
      </c>
      <c r="AL25" s="197">
        <v>4224.2</v>
      </c>
      <c r="AM25" s="197">
        <v>4211.3999999999996</v>
      </c>
      <c r="AN25" s="197">
        <v>0</v>
      </c>
      <c r="AO25" s="197">
        <v>0</v>
      </c>
      <c r="AP25" s="197">
        <v>0</v>
      </c>
      <c r="AQ25" s="197">
        <v>0</v>
      </c>
      <c r="AR25" s="197">
        <v>19036.8</v>
      </c>
      <c r="AS25" s="197">
        <v>19036.599999999999</v>
      </c>
      <c r="AT25" s="197">
        <v>24853.7</v>
      </c>
      <c r="AU25" s="197">
        <v>20802.400000000001</v>
      </c>
      <c r="AV25" s="197">
        <v>0</v>
      </c>
      <c r="AW25" s="197">
        <v>0</v>
      </c>
      <c r="AX25" s="197">
        <v>33341.1</v>
      </c>
      <c r="AY25" s="198">
        <v>31929.599999999999</v>
      </c>
      <c r="AZ25" s="183">
        <f t="shared" si="8"/>
        <v>56824.899999999994</v>
      </c>
      <c r="BA25" s="184">
        <f t="shared" si="8"/>
        <v>54866.5</v>
      </c>
      <c r="BB25" s="185">
        <v>337.4</v>
      </c>
      <c r="BC25" s="185">
        <v>330.7</v>
      </c>
      <c r="BD25" s="185">
        <v>8973.4</v>
      </c>
      <c r="BE25" s="185">
        <v>8310.2999999999993</v>
      </c>
      <c r="BF25" s="185">
        <v>26869.8</v>
      </c>
      <c r="BG25" s="185">
        <v>25712.1</v>
      </c>
      <c r="BH25" s="185">
        <v>20644.3</v>
      </c>
      <c r="BI25" s="186">
        <v>20513.400000000001</v>
      </c>
      <c r="BJ25" s="183">
        <f t="shared" si="9"/>
        <v>1533.7</v>
      </c>
      <c r="BK25" s="184">
        <f t="shared" si="9"/>
        <v>1255.2</v>
      </c>
      <c r="BL25" s="185">
        <v>0</v>
      </c>
      <c r="BM25" s="185">
        <v>0</v>
      </c>
      <c r="BN25" s="185">
        <v>1135.2</v>
      </c>
      <c r="BO25" s="185">
        <v>1125.2</v>
      </c>
      <c r="BP25" s="185">
        <v>398.5</v>
      </c>
      <c r="BQ25" s="186">
        <v>130</v>
      </c>
      <c r="BR25" s="183">
        <f t="shared" si="10"/>
        <v>353218.8</v>
      </c>
      <c r="BS25" s="184">
        <f t="shared" si="10"/>
        <v>351888.6</v>
      </c>
      <c r="BT25" s="185">
        <v>48486</v>
      </c>
      <c r="BU25" s="185">
        <v>48447</v>
      </c>
      <c r="BV25" s="185">
        <v>259128.7</v>
      </c>
      <c r="BW25" s="185">
        <v>258164.6</v>
      </c>
      <c r="BX25" s="185">
        <v>12769.6</v>
      </c>
      <c r="BY25" s="185">
        <v>12758</v>
      </c>
      <c r="BZ25" s="185">
        <v>0</v>
      </c>
      <c r="CA25" s="185">
        <v>0</v>
      </c>
      <c r="CB25" s="185">
        <v>5284.5</v>
      </c>
      <c r="CC25" s="185">
        <v>5267.6</v>
      </c>
      <c r="CD25" s="185">
        <v>27550</v>
      </c>
      <c r="CE25" s="186">
        <v>27251.4</v>
      </c>
      <c r="CF25" s="183">
        <f t="shared" si="11"/>
        <v>85159.5</v>
      </c>
      <c r="CG25" s="184">
        <f t="shared" si="11"/>
        <v>84947.3</v>
      </c>
      <c r="CH25" s="185">
        <v>82725.899999999994</v>
      </c>
      <c r="CI25" s="185">
        <v>82590.8</v>
      </c>
      <c r="CJ25" s="185">
        <v>0</v>
      </c>
      <c r="CK25" s="185">
        <v>0</v>
      </c>
      <c r="CL25" s="185">
        <v>2433.6</v>
      </c>
      <c r="CM25" s="186">
        <v>2356.5</v>
      </c>
      <c r="CN25" s="183">
        <f t="shared" si="12"/>
        <v>136.30000000000001</v>
      </c>
      <c r="CO25" s="195">
        <f t="shared" si="12"/>
        <v>131.69999999999999</v>
      </c>
      <c r="CP25" s="185">
        <v>0</v>
      </c>
      <c r="CQ25" s="185">
        <v>0</v>
      </c>
      <c r="CR25" s="185">
        <v>136.30000000000001</v>
      </c>
      <c r="CS25" s="186">
        <v>131.69999999999999</v>
      </c>
      <c r="CT25" s="183">
        <f t="shared" si="13"/>
        <v>20157.100000000002</v>
      </c>
      <c r="CU25" s="184">
        <f t="shared" si="13"/>
        <v>19372.5</v>
      </c>
      <c r="CV25" s="185">
        <v>1822.4</v>
      </c>
      <c r="CW25" s="185">
        <v>1821.2</v>
      </c>
      <c r="CX25" s="185">
        <v>17001.599999999999</v>
      </c>
      <c r="CY25" s="185">
        <v>16233.8</v>
      </c>
      <c r="CZ25" s="185">
        <v>79.2</v>
      </c>
      <c r="DA25" s="185">
        <v>79.2</v>
      </c>
      <c r="DB25" s="185">
        <v>1253.9000000000001</v>
      </c>
      <c r="DC25" s="186">
        <v>1238.3</v>
      </c>
      <c r="DD25" s="183">
        <f t="shared" si="14"/>
        <v>11363</v>
      </c>
      <c r="DE25" s="196">
        <f t="shared" si="14"/>
        <v>11360.7</v>
      </c>
      <c r="DF25" s="185">
        <v>3246.7</v>
      </c>
      <c r="DG25" s="185">
        <v>3246.7</v>
      </c>
      <c r="DH25" s="185">
        <v>4913.8</v>
      </c>
      <c r="DI25" s="185">
        <v>4913.8</v>
      </c>
      <c r="DJ25" s="185">
        <v>0</v>
      </c>
      <c r="DK25" s="185">
        <v>0</v>
      </c>
      <c r="DL25" s="185">
        <v>3202.5</v>
      </c>
      <c r="DM25" s="186">
        <v>3200.2</v>
      </c>
      <c r="DN25" s="183">
        <f t="shared" si="15"/>
        <v>0</v>
      </c>
      <c r="DO25" s="184">
        <f t="shared" si="15"/>
        <v>0</v>
      </c>
      <c r="DP25" s="185">
        <v>0</v>
      </c>
      <c r="DQ25" s="185">
        <v>0</v>
      </c>
      <c r="DR25" s="185">
        <v>0</v>
      </c>
      <c r="DS25" s="185">
        <v>0</v>
      </c>
      <c r="DT25" s="185">
        <v>0</v>
      </c>
      <c r="DU25" s="186">
        <v>0</v>
      </c>
      <c r="DV25" s="275">
        <v>0</v>
      </c>
      <c r="DW25" s="200">
        <v>0</v>
      </c>
      <c r="DX25" s="275">
        <v>0</v>
      </c>
      <c r="DY25" s="200">
        <v>0</v>
      </c>
      <c r="DZ25" s="183">
        <f t="shared" si="4"/>
        <v>742162.1</v>
      </c>
      <c r="EA25" s="276">
        <f t="shared" si="4"/>
        <v>729933.3</v>
      </c>
      <c r="EB25" s="201">
        <v>-9060</v>
      </c>
      <c r="EC25" s="192">
        <v>-2498.9</v>
      </c>
      <c r="ED25" s="201">
        <v>7424.2</v>
      </c>
      <c r="EE25" s="156">
        <v>6685.4</v>
      </c>
      <c r="EF25" s="120"/>
      <c r="EG25" s="100"/>
      <c r="EH25" s="100"/>
    </row>
    <row r="26" spans="1:138" s="102" customFormat="1" hidden="1" x14ac:dyDescent="0.25">
      <c r="A26" s="108" t="s">
        <v>209</v>
      </c>
      <c r="B26" s="183">
        <f t="shared" si="5"/>
        <v>276036.99999999994</v>
      </c>
      <c r="C26" s="184">
        <f t="shared" si="5"/>
        <v>265417.20000000007</v>
      </c>
      <c r="D26" s="185">
        <v>22481.5</v>
      </c>
      <c r="E26" s="185">
        <v>22233.1</v>
      </c>
      <c r="F26" s="185">
        <v>6944.4</v>
      </c>
      <c r="G26" s="185">
        <v>6914.5</v>
      </c>
      <c r="H26" s="185">
        <v>205494.9</v>
      </c>
      <c r="I26" s="185">
        <v>197273.60000000001</v>
      </c>
      <c r="J26" s="185">
        <v>218.8</v>
      </c>
      <c r="K26" s="185">
        <v>218.2</v>
      </c>
      <c r="L26" s="185">
        <v>22981.3</v>
      </c>
      <c r="M26" s="185">
        <v>22795.7</v>
      </c>
      <c r="N26" s="185">
        <v>4443.8</v>
      </c>
      <c r="O26" s="185">
        <v>4427.6000000000004</v>
      </c>
      <c r="P26" s="185">
        <v>1674.3</v>
      </c>
      <c r="Q26" s="185">
        <v>0</v>
      </c>
      <c r="R26" s="185">
        <v>0</v>
      </c>
      <c r="S26" s="185">
        <v>0</v>
      </c>
      <c r="T26" s="185">
        <v>11798</v>
      </c>
      <c r="U26" s="186">
        <v>11554.5</v>
      </c>
      <c r="V26" s="187">
        <f t="shared" si="16"/>
        <v>5647.7</v>
      </c>
      <c r="W26" s="188">
        <f t="shared" si="16"/>
        <v>5611.8</v>
      </c>
      <c r="X26" s="185">
        <v>5647.7</v>
      </c>
      <c r="Y26" s="186">
        <v>5611.8</v>
      </c>
      <c r="Z26" s="183">
        <f t="shared" si="6"/>
        <v>41243.599999999999</v>
      </c>
      <c r="AA26" s="184">
        <f t="shared" si="6"/>
        <v>39625.4</v>
      </c>
      <c r="AB26" s="185">
        <v>0</v>
      </c>
      <c r="AC26" s="185">
        <v>0</v>
      </c>
      <c r="AD26" s="185">
        <v>41243.599999999999</v>
      </c>
      <c r="AE26" s="185">
        <v>39625.4</v>
      </c>
      <c r="AF26" s="185">
        <v>0</v>
      </c>
      <c r="AG26" s="186">
        <v>0</v>
      </c>
      <c r="AH26" s="193">
        <f t="shared" si="7"/>
        <v>364513.60000000003</v>
      </c>
      <c r="AI26" s="195">
        <f t="shared" si="7"/>
        <v>167313</v>
      </c>
      <c r="AJ26" s="197">
        <v>0</v>
      </c>
      <c r="AK26" s="197">
        <v>0</v>
      </c>
      <c r="AL26" s="197">
        <v>1981.1</v>
      </c>
      <c r="AM26" s="197">
        <v>1907.6</v>
      </c>
      <c r="AN26" s="197">
        <v>0</v>
      </c>
      <c r="AO26" s="197">
        <v>0</v>
      </c>
      <c r="AP26" s="197">
        <v>2133.6999999999998</v>
      </c>
      <c r="AQ26" s="197">
        <v>1248.8</v>
      </c>
      <c r="AR26" s="197">
        <v>71891.899999999994</v>
      </c>
      <c r="AS26" s="197">
        <v>71891.899999999994</v>
      </c>
      <c r="AT26" s="197">
        <v>272959.7</v>
      </c>
      <c r="AU26" s="197">
        <v>77085</v>
      </c>
      <c r="AV26" s="197">
        <v>0</v>
      </c>
      <c r="AW26" s="197">
        <v>0</v>
      </c>
      <c r="AX26" s="197">
        <v>15547.2</v>
      </c>
      <c r="AY26" s="198">
        <v>15179.7</v>
      </c>
      <c r="AZ26" s="183">
        <f t="shared" si="8"/>
        <v>543966.6</v>
      </c>
      <c r="BA26" s="184">
        <f t="shared" si="8"/>
        <v>469088.6</v>
      </c>
      <c r="BB26" s="185">
        <v>30832.799999999999</v>
      </c>
      <c r="BC26" s="185">
        <v>20476</v>
      </c>
      <c r="BD26" s="185">
        <v>462656.2</v>
      </c>
      <c r="BE26" s="185">
        <v>403079.6</v>
      </c>
      <c r="BF26" s="185">
        <v>40704.400000000001</v>
      </c>
      <c r="BG26" s="185">
        <v>35808.400000000001</v>
      </c>
      <c r="BH26" s="185">
        <v>9773.2000000000007</v>
      </c>
      <c r="BI26" s="186">
        <v>9724.6</v>
      </c>
      <c r="BJ26" s="183">
        <f t="shared" si="9"/>
        <v>6216.2000000000007</v>
      </c>
      <c r="BK26" s="184">
        <f t="shared" si="9"/>
        <v>2413.3000000000002</v>
      </c>
      <c r="BL26" s="185">
        <v>0</v>
      </c>
      <c r="BM26" s="185">
        <v>0</v>
      </c>
      <c r="BN26" s="185">
        <v>1823.4</v>
      </c>
      <c r="BO26" s="185">
        <v>1823.1</v>
      </c>
      <c r="BP26" s="185">
        <v>4392.8</v>
      </c>
      <c r="BQ26" s="186">
        <v>590.20000000000005</v>
      </c>
      <c r="BR26" s="183">
        <f t="shared" si="10"/>
        <v>1760810.0999999999</v>
      </c>
      <c r="BS26" s="184">
        <f t="shared" si="10"/>
        <v>1726238.7</v>
      </c>
      <c r="BT26" s="185">
        <v>524713.6</v>
      </c>
      <c r="BU26" s="185">
        <v>513691.9</v>
      </c>
      <c r="BV26" s="185">
        <v>954265.8</v>
      </c>
      <c r="BW26" s="185">
        <v>939570.4</v>
      </c>
      <c r="BX26" s="185">
        <v>134511</v>
      </c>
      <c r="BY26" s="185">
        <v>133430.5</v>
      </c>
      <c r="BZ26" s="185">
        <v>0</v>
      </c>
      <c r="CA26" s="185">
        <v>0</v>
      </c>
      <c r="CB26" s="185">
        <v>42644.5</v>
      </c>
      <c r="CC26" s="185">
        <v>36735.4</v>
      </c>
      <c r="CD26" s="185">
        <v>104675.2</v>
      </c>
      <c r="CE26" s="186">
        <v>102810.5</v>
      </c>
      <c r="CF26" s="183">
        <f t="shared" si="11"/>
        <v>297931.2</v>
      </c>
      <c r="CG26" s="184">
        <f t="shared" si="11"/>
        <v>293186.19999999995</v>
      </c>
      <c r="CH26" s="185">
        <v>184569.60000000001</v>
      </c>
      <c r="CI26" s="185">
        <v>180245.8</v>
      </c>
      <c r="CJ26" s="185">
        <v>0</v>
      </c>
      <c r="CK26" s="185">
        <v>0</v>
      </c>
      <c r="CL26" s="185">
        <v>113361.60000000001</v>
      </c>
      <c r="CM26" s="186">
        <v>112940.4</v>
      </c>
      <c r="CN26" s="183">
        <f t="shared" si="12"/>
        <v>123.2</v>
      </c>
      <c r="CO26" s="195">
        <f t="shared" si="12"/>
        <v>122.1</v>
      </c>
      <c r="CP26" s="185">
        <v>0</v>
      </c>
      <c r="CQ26" s="185">
        <v>0</v>
      </c>
      <c r="CR26" s="185">
        <v>123.2</v>
      </c>
      <c r="CS26" s="186">
        <v>122.1</v>
      </c>
      <c r="CT26" s="183">
        <f t="shared" si="13"/>
        <v>77546.8</v>
      </c>
      <c r="CU26" s="184">
        <f t="shared" si="13"/>
        <v>73093</v>
      </c>
      <c r="CV26" s="185">
        <v>6408.8</v>
      </c>
      <c r="CW26" s="185">
        <v>6393.7</v>
      </c>
      <c r="CX26" s="185">
        <v>68376.100000000006</v>
      </c>
      <c r="CY26" s="185">
        <v>63962.7</v>
      </c>
      <c r="CZ26" s="185">
        <v>1488.9</v>
      </c>
      <c r="DA26" s="185">
        <v>1488.8</v>
      </c>
      <c r="DB26" s="185">
        <v>1273</v>
      </c>
      <c r="DC26" s="186">
        <v>1247.8</v>
      </c>
      <c r="DD26" s="183">
        <f t="shared" si="14"/>
        <v>43972.5</v>
      </c>
      <c r="DE26" s="196">
        <f t="shared" si="14"/>
        <v>42783.3</v>
      </c>
      <c r="DF26" s="185">
        <v>31804.7</v>
      </c>
      <c r="DG26" s="185">
        <v>30732.3</v>
      </c>
      <c r="DH26" s="185">
        <v>12167.8</v>
      </c>
      <c r="DI26" s="185">
        <v>12051</v>
      </c>
      <c r="DJ26" s="185">
        <v>0</v>
      </c>
      <c r="DK26" s="185">
        <v>0</v>
      </c>
      <c r="DL26" s="185">
        <v>0</v>
      </c>
      <c r="DM26" s="186">
        <v>0</v>
      </c>
      <c r="DN26" s="183">
        <f t="shared" si="15"/>
        <v>0</v>
      </c>
      <c r="DO26" s="184">
        <f t="shared" si="15"/>
        <v>0</v>
      </c>
      <c r="DP26" s="185">
        <v>0</v>
      </c>
      <c r="DQ26" s="185">
        <v>0</v>
      </c>
      <c r="DR26" s="185">
        <v>0</v>
      </c>
      <c r="DS26" s="185">
        <v>0</v>
      </c>
      <c r="DT26" s="185">
        <v>0</v>
      </c>
      <c r="DU26" s="186">
        <v>0</v>
      </c>
      <c r="DV26" s="275">
        <v>0</v>
      </c>
      <c r="DW26" s="200">
        <v>0</v>
      </c>
      <c r="DX26" s="275">
        <v>0</v>
      </c>
      <c r="DY26" s="200">
        <v>0</v>
      </c>
      <c r="DZ26" s="183">
        <f t="shared" si="4"/>
        <v>3418008.5000000005</v>
      </c>
      <c r="EA26" s="276">
        <f t="shared" si="4"/>
        <v>3084892.5999999996</v>
      </c>
      <c r="EB26" s="201">
        <v>-106107.5</v>
      </c>
      <c r="EC26" s="192">
        <v>170906.7</v>
      </c>
      <c r="ED26" s="201">
        <v>100353.8</v>
      </c>
      <c r="EE26" s="156">
        <v>287460.59999999998</v>
      </c>
      <c r="EF26" s="120"/>
      <c r="EG26" s="100"/>
      <c r="EH26" s="100"/>
    </row>
    <row r="27" spans="1:138" s="102" customFormat="1" hidden="1" x14ac:dyDescent="0.25">
      <c r="A27" s="108" t="s">
        <v>210</v>
      </c>
      <c r="B27" s="183">
        <f t="shared" si="5"/>
        <v>164335.6</v>
      </c>
      <c r="C27" s="184">
        <f t="shared" si="5"/>
        <v>127478.59999999999</v>
      </c>
      <c r="D27" s="185">
        <v>14448.6</v>
      </c>
      <c r="E27" s="185">
        <v>14442.5</v>
      </c>
      <c r="F27" s="185">
        <v>2192</v>
      </c>
      <c r="G27" s="185">
        <v>2176.1</v>
      </c>
      <c r="H27" s="185">
        <v>129872.9</v>
      </c>
      <c r="I27" s="185">
        <v>93571.9</v>
      </c>
      <c r="J27" s="185">
        <v>177.3</v>
      </c>
      <c r="K27" s="185">
        <v>177.3</v>
      </c>
      <c r="L27" s="185">
        <v>15157.2</v>
      </c>
      <c r="M27" s="185">
        <v>15110.9</v>
      </c>
      <c r="N27" s="185">
        <v>174.5</v>
      </c>
      <c r="O27" s="185">
        <v>174.5</v>
      </c>
      <c r="P27" s="185">
        <v>139.5</v>
      </c>
      <c r="Q27" s="185">
        <v>0</v>
      </c>
      <c r="R27" s="185">
        <v>0</v>
      </c>
      <c r="S27" s="185">
        <v>0</v>
      </c>
      <c r="T27" s="185">
        <v>2173.6</v>
      </c>
      <c r="U27" s="186">
        <v>1825.4</v>
      </c>
      <c r="V27" s="187">
        <f t="shared" si="16"/>
        <v>1132.2</v>
      </c>
      <c r="W27" s="188">
        <f t="shared" si="16"/>
        <v>1061.2</v>
      </c>
      <c r="X27" s="185">
        <v>1132.2</v>
      </c>
      <c r="Y27" s="186">
        <v>1061.2</v>
      </c>
      <c r="Z27" s="183">
        <f t="shared" si="6"/>
        <v>5062</v>
      </c>
      <c r="AA27" s="184">
        <f t="shared" si="6"/>
        <v>5006.5</v>
      </c>
      <c r="AB27" s="185">
        <v>0</v>
      </c>
      <c r="AC27" s="185">
        <v>0</v>
      </c>
      <c r="AD27" s="185">
        <v>5050</v>
      </c>
      <c r="AE27" s="185">
        <v>4997.5</v>
      </c>
      <c r="AF27" s="185">
        <v>12</v>
      </c>
      <c r="AG27" s="186">
        <v>9</v>
      </c>
      <c r="AH27" s="193">
        <f t="shared" si="7"/>
        <v>95862</v>
      </c>
      <c r="AI27" s="195">
        <f t="shared" si="7"/>
        <v>92151</v>
      </c>
      <c r="AJ27" s="197">
        <v>0</v>
      </c>
      <c r="AK27" s="197">
        <v>0</v>
      </c>
      <c r="AL27" s="197">
        <v>4217.5</v>
      </c>
      <c r="AM27" s="197">
        <v>4217.5</v>
      </c>
      <c r="AN27" s="197">
        <v>42</v>
      </c>
      <c r="AO27" s="197">
        <v>41.8</v>
      </c>
      <c r="AP27" s="197">
        <v>0</v>
      </c>
      <c r="AQ27" s="197">
        <v>0</v>
      </c>
      <c r="AR27" s="197">
        <v>34887.599999999999</v>
      </c>
      <c r="AS27" s="197">
        <v>34488.699999999997</v>
      </c>
      <c r="AT27" s="197">
        <v>42621.3</v>
      </c>
      <c r="AU27" s="197">
        <v>41608.800000000003</v>
      </c>
      <c r="AV27" s="197">
        <v>0</v>
      </c>
      <c r="AW27" s="197">
        <v>0</v>
      </c>
      <c r="AX27" s="197">
        <v>14093.6</v>
      </c>
      <c r="AY27" s="198">
        <v>11794.2</v>
      </c>
      <c r="AZ27" s="183">
        <f t="shared" si="8"/>
        <v>125196.20000000001</v>
      </c>
      <c r="BA27" s="184">
        <f t="shared" si="8"/>
        <v>122334.9</v>
      </c>
      <c r="BB27" s="185">
        <v>761.5</v>
      </c>
      <c r="BC27" s="185">
        <v>478.8</v>
      </c>
      <c r="BD27" s="185">
        <v>41752.300000000003</v>
      </c>
      <c r="BE27" s="185">
        <v>41752.1</v>
      </c>
      <c r="BF27" s="185">
        <v>76605.100000000006</v>
      </c>
      <c r="BG27" s="185">
        <v>74374.600000000006</v>
      </c>
      <c r="BH27" s="185">
        <v>6077.3</v>
      </c>
      <c r="BI27" s="186">
        <v>5729.4</v>
      </c>
      <c r="BJ27" s="183">
        <f t="shared" si="9"/>
        <v>5746.5</v>
      </c>
      <c r="BK27" s="184">
        <f t="shared" si="9"/>
        <v>4952.1000000000004</v>
      </c>
      <c r="BL27" s="185">
        <v>0</v>
      </c>
      <c r="BM27" s="185">
        <v>0</v>
      </c>
      <c r="BN27" s="185">
        <v>1866.4</v>
      </c>
      <c r="BO27" s="185">
        <v>1865.5</v>
      </c>
      <c r="BP27" s="185">
        <v>3880.1</v>
      </c>
      <c r="BQ27" s="186">
        <v>3086.6</v>
      </c>
      <c r="BR27" s="183">
        <f t="shared" si="10"/>
        <v>533689.9</v>
      </c>
      <c r="BS27" s="184">
        <f t="shared" si="10"/>
        <v>525202</v>
      </c>
      <c r="BT27" s="185">
        <v>90333</v>
      </c>
      <c r="BU27" s="185">
        <v>89194.8</v>
      </c>
      <c r="BV27" s="185">
        <v>377260.9</v>
      </c>
      <c r="BW27" s="185">
        <v>371133.1</v>
      </c>
      <c r="BX27" s="185">
        <v>26370.9</v>
      </c>
      <c r="BY27" s="185">
        <v>26282.5</v>
      </c>
      <c r="BZ27" s="185">
        <v>0</v>
      </c>
      <c r="CA27" s="185">
        <v>0</v>
      </c>
      <c r="CB27" s="185">
        <v>7117.4</v>
      </c>
      <c r="CC27" s="185">
        <v>7076</v>
      </c>
      <c r="CD27" s="185">
        <v>32607.7</v>
      </c>
      <c r="CE27" s="186">
        <v>31515.599999999999</v>
      </c>
      <c r="CF27" s="183">
        <f t="shared" si="11"/>
        <v>103617.20000000001</v>
      </c>
      <c r="CG27" s="184">
        <f t="shared" si="11"/>
        <v>103535.29999999999</v>
      </c>
      <c r="CH27" s="185">
        <v>74911.8</v>
      </c>
      <c r="CI27" s="185">
        <v>74829.899999999994</v>
      </c>
      <c r="CJ27" s="185">
        <v>0</v>
      </c>
      <c r="CK27" s="185">
        <v>0</v>
      </c>
      <c r="CL27" s="185">
        <v>28705.4</v>
      </c>
      <c r="CM27" s="186">
        <v>28705.4</v>
      </c>
      <c r="CN27" s="183">
        <f t="shared" si="12"/>
        <v>441.4</v>
      </c>
      <c r="CO27" s="195">
        <f t="shared" si="12"/>
        <v>441.4</v>
      </c>
      <c r="CP27" s="185">
        <v>0</v>
      </c>
      <c r="CQ27" s="185">
        <v>0</v>
      </c>
      <c r="CR27" s="185">
        <v>441.4</v>
      </c>
      <c r="CS27" s="186">
        <v>441.4</v>
      </c>
      <c r="CT27" s="183">
        <f t="shared" si="13"/>
        <v>41253.9</v>
      </c>
      <c r="CU27" s="184">
        <f t="shared" si="13"/>
        <v>26559.699999999997</v>
      </c>
      <c r="CV27" s="185">
        <v>2288.8000000000002</v>
      </c>
      <c r="CW27" s="185">
        <v>2288.8000000000002</v>
      </c>
      <c r="CX27" s="185">
        <v>23073.200000000001</v>
      </c>
      <c r="CY27" s="185">
        <v>19952.8</v>
      </c>
      <c r="CZ27" s="185">
        <v>15055.9</v>
      </c>
      <c r="DA27" s="185">
        <v>3482.1</v>
      </c>
      <c r="DB27" s="185">
        <v>836</v>
      </c>
      <c r="DC27" s="186">
        <v>836</v>
      </c>
      <c r="DD27" s="183">
        <f t="shared" si="14"/>
        <v>41358.700000000004</v>
      </c>
      <c r="DE27" s="196">
        <f t="shared" si="14"/>
        <v>40955.9</v>
      </c>
      <c r="DF27" s="185">
        <v>17652.8</v>
      </c>
      <c r="DG27" s="185">
        <v>17623.099999999999</v>
      </c>
      <c r="DH27" s="185">
        <v>22439</v>
      </c>
      <c r="DI27" s="185">
        <v>22171.9</v>
      </c>
      <c r="DJ27" s="185">
        <v>0</v>
      </c>
      <c r="DK27" s="185">
        <v>0</v>
      </c>
      <c r="DL27" s="185">
        <v>1266.9000000000001</v>
      </c>
      <c r="DM27" s="186">
        <v>1160.9000000000001</v>
      </c>
      <c r="DN27" s="183">
        <f t="shared" si="15"/>
        <v>0</v>
      </c>
      <c r="DO27" s="184">
        <f t="shared" si="15"/>
        <v>0</v>
      </c>
      <c r="DP27" s="185">
        <v>0</v>
      </c>
      <c r="DQ27" s="185">
        <v>0</v>
      </c>
      <c r="DR27" s="185">
        <v>0</v>
      </c>
      <c r="DS27" s="185">
        <v>0</v>
      </c>
      <c r="DT27" s="185">
        <v>0</v>
      </c>
      <c r="DU27" s="186">
        <v>0</v>
      </c>
      <c r="DV27" s="275">
        <v>0</v>
      </c>
      <c r="DW27" s="200">
        <v>0</v>
      </c>
      <c r="DX27" s="275">
        <v>0</v>
      </c>
      <c r="DY27" s="200">
        <v>0</v>
      </c>
      <c r="DZ27" s="183">
        <f t="shared" si="4"/>
        <v>1117695.6000000001</v>
      </c>
      <c r="EA27" s="276">
        <f t="shared" si="4"/>
        <v>1049678.6000000001</v>
      </c>
      <c r="EB27" s="201">
        <v>-37856</v>
      </c>
      <c r="EC27" s="192">
        <v>25961.9</v>
      </c>
      <c r="ED27" s="201">
        <v>13782.1</v>
      </c>
      <c r="EE27" s="156">
        <v>64744</v>
      </c>
      <c r="EF27" s="120"/>
      <c r="EG27" s="100"/>
      <c r="EH27" s="100"/>
    </row>
    <row r="28" spans="1:138" s="102" customFormat="1" hidden="1" x14ac:dyDescent="0.25">
      <c r="A28" s="108" t="s">
        <v>211</v>
      </c>
      <c r="B28" s="183">
        <f t="shared" si="5"/>
        <v>114831.5</v>
      </c>
      <c r="C28" s="184">
        <f t="shared" si="5"/>
        <v>112149.2</v>
      </c>
      <c r="D28" s="185">
        <v>10812.5</v>
      </c>
      <c r="E28" s="185">
        <v>10672.7</v>
      </c>
      <c r="F28" s="185">
        <v>2583.4</v>
      </c>
      <c r="G28" s="185">
        <v>2444</v>
      </c>
      <c r="H28" s="185">
        <v>60752.9</v>
      </c>
      <c r="I28" s="185">
        <v>59062</v>
      </c>
      <c r="J28" s="185">
        <v>48.4</v>
      </c>
      <c r="K28" s="185">
        <v>23</v>
      </c>
      <c r="L28" s="185">
        <v>12343.3</v>
      </c>
      <c r="M28" s="185">
        <v>12142.7</v>
      </c>
      <c r="N28" s="185">
        <v>252.1</v>
      </c>
      <c r="O28" s="185">
        <v>252.1</v>
      </c>
      <c r="P28" s="185">
        <v>188.5</v>
      </c>
      <c r="Q28" s="185">
        <v>0</v>
      </c>
      <c r="R28" s="185">
        <v>0</v>
      </c>
      <c r="S28" s="185">
        <v>0</v>
      </c>
      <c r="T28" s="185">
        <v>27850.400000000001</v>
      </c>
      <c r="U28" s="186">
        <v>27552.7</v>
      </c>
      <c r="V28" s="187">
        <f t="shared" si="16"/>
        <v>1057.4000000000001</v>
      </c>
      <c r="W28" s="188">
        <f t="shared" si="16"/>
        <v>1057.4000000000001</v>
      </c>
      <c r="X28" s="185">
        <v>1057.4000000000001</v>
      </c>
      <c r="Y28" s="186">
        <v>1057.4000000000001</v>
      </c>
      <c r="Z28" s="183">
        <f t="shared" si="6"/>
        <v>8887</v>
      </c>
      <c r="AA28" s="184">
        <f t="shared" si="6"/>
        <v>8275</v>
      </c>
      <c r="AB28" s="185">
        <v>4979.5</v>
      </c>
      <c r="AC28" s="185">
        <v>4829.3999999999996</v>
      </c>
      <c r="AD28" s="185">
        <v>3723.2</v>
      </c>
      <c r="AE28" s="185">
        <v>3271.3</v>
      </c>
      <c r="AF28" s="185">
        <v>184.3</v>
      </c>
      <c r="AG28" s="186">
        <v>174.3</v>
      </c>
      <c r="AH28" s="193">
        <f t="shared" si="7"/>
        <v>55307.6</v>
      </c>
      <c r="AI28" s="195">
        <f t="shared" si="7"/>
        <v>51712.899999999994</v>
      </c>
      <c r="AJ28" s="197">
        <v>0</v>
      </c>
      <c r="AK28" s="197">
        <v>0</v>
      </c>
      <c r="AL28" s="197">
        <v>2534.6</v>
      </c>
      <c r="AM28" s="197">
        <v>2530.1999999999998</v>
      </c>
      <c r="AN28" s="197">
        <v>0</v>
      </c>
      <c r="AO28" s="197">
        <v>0</v>
      </c>
      <c r="AP28" s="197">
        <v>0</v>
      </c>
      <c r="AQ28" s="197">
        <v>0</v>
      </c>
      <c r="AR28" s="197">
        <v>30278.3</v>
      </c>
      <c r="AS28" s="197">
        <v>29026.6</v>
      </c>
      <c r="AT28" s="197">
        <v>20500.599999999999</v>
      </c>
      <c r="AU28" s="197">
        <v>18723.900000000001</v>
      </c>
      <c r="AV28" s="197">
        <v>0</v>
      </c>
      <c r="AW28" s="197">
        <v>0</v>
      </c>
      <c r="AX28" s="197">
        <v>1994.1</v>
      </c>
      <c r="AY28" s="198">
        <v>1432.2</v>
      </c>
      <c r="AZ28" s="183">
        <f t="shared" si="8"/>
        <v>191952.59999999998</v>
      </c>
      <c r="BA28" s="184">
        <f t="shared" si="8"/>
        <v>185805.09999999998</v>
      </c>
      <c r="BB28" s="185">
        <v>4465.5</v>
      </c>
      <c r="BC28" s="185">
        <v>4444</v>
      </c>
      <c r="BD28" s="185">
        <v>17041.900000000001</v>
      </c>
      <c r="BE28" s="185">
        <v>15939.3</v>
      </c>
      <c r="BF28" s="185">
        <v>56807.5</v>
      </c>
      <c r="BG28" s="185">
        <v>53879.6</v>
      </c>
      <c r="BH28" s="185">
        <v>113637.7</v>
      </c>
      <c r="BI28" s="186">
        <v>111542.2</v>
      </c>
      <c r="BJ28" s="183">
        <f t="shared" si="9"/>
        <v>4346.8</v>
      </c>
      <c r="BK28" s="184">
        <f t="shared" si="9"/>
        <v>3671.8999999999996</v>
      </c>
      <c r="BL28" s="185">
        <v>0</v>
      </c>
      <c r="BM28" s="185">
        <v>0</v>
      </c>
      <c r="BN28" s="185">
        <v>372.9</v>
      </c>
      <c r="BO28" s="185">
        <v>333.2</v>
      </c>
      <c r="BP28" s="185">
        <v>3973.9</v>
      </c>
      <c r="BQ28" s="186">
        <v>3338.7</v>
      </c>
      <c r="BR28" s="183">
        <f t="shared" si="10"/>
        <v>330854.30000000005</v>
      </c>
      <c r="BS28" s="184">
        <f t="shared" si="10"/>
        <v>330119.40000000002</v>
      </c>
      <c r="BT28" s="185">
        <v>66377</v>
      </c>
      <c r="BU28" s="185">
        <v>66375</v>
      </c>
      <c r="BV28" s="185">
        <v>211832.5</v>
      </c>
      <c r="BW28" s="185">
        <v>211490.9</v>
      </c>
      <c r="BX28" s="185">
        <v>28928</v>
      </c>
      <c r="BY28" s="185">
        <v>28890</v>
      </c>
      <c r="BZ28" s="185">
        <v>0</v>
      </c>
      <c r="CA28" s="185">
        <v>0</v>
      </c>
      <c r="CB28" s="185">
        <v>10515.4</v>
      </c>
      <c r="CC28" s="185">
        <v>10510</v>
      </c>
      <c r="CD28" s="185">
        <v>13201.4</v>
      </c>
      <c r="CE28" s="186">
        <v>12853.5</v>
      </c>
      <c r="CF28" s="183">
        <f t="shared" si="11"/>
        <v>68354.8</v>
      </c>
      <c r="CG28" s="184">
        <f t="shared" si="11"/>
        <v>67918.400000000009</v>
      </c>
      <c r="CH28" s="185">
        <v>66003.7</v>
      </c>
      <c r="CI28" s="185">
        <v>65567.3</v>
      </c>
      <c r="CJ28" s="185">
        <v>0</v>
      </c>
      <c r="CK28" s="185">
        <v>0</v>
      </c>
      <c r="CL28" s="185">
        <v>2351.1</v>
      </c>
      <c r="CM28" s="186">
        <v>2351.1</v>
      </c>
      <c r="CN28" s="183">
        <f t="shared" si="12"/>
        <v>164.1</v>
      </c>
      <c r="CO28" s="195">
        <f t="shared" si="12"/>
        <v>154.1</v>
      </c>
      <c r="CP28" s="185">
        <v>0</v>
      </c>
      <c r="CQ28" s="185">
        <v>0</v>
      </c>
      <c r="CR28" s="185">
        <v>164.1</v>
      </c>
      <c r="CS28" s="186">
        <v>154.1</v>
      </c>
      <c r="CT28" s="183">
        <f t="shared" si="13"/>
        <v>16426.8</v>
      </c>
      <c r="CU28" s="184">
        <f t="shared" si="13"/>
        <v>14136.1</v>
      </c>
      <c r="CV28" s="185">
        <v>1297.9000000000001</v>
      </c>
      <c r="CW28" s="185">
        <v>1297.9000000000001</v>
      </c>
      <c r="CX28" s="185">
        <v>13792.9</v>
      </c>
      <c r="CY28" s="185">
        <v>11547.1</v>
      </c>
      <c r="CZ28" s="185">
        <v>130</v>
      </c>
      <c r="DA28" s="185">
        <v>104.6</v>
      </c>
      <c r="DB28" s="185">
        <v>1206</v>
      </c>
      <c r="DC28" s="186">
        <v>1186.5</v>
      </c>
      <c r="DD28" s="183">
        <f t="shared" si="14"/>
        <v>8351.5</v>
      </c>
      <c r="DE28" s="196">
        <f t="shared" si="14"/>
        <v>8179.2</v>
      </c>
      <c r="DF28" s="185">
        <v>0</v>
      </c>
      <c r="DG28" s="185">
        <v>0</v>
      </c>
      <c r="DH28" s="185">
        <v>8351.5</v>
      </c>
      <c r="DI28" s="185">
        <v>8179.2</v>
      </c>
      <c r="DJ28" s="185">
        <v>0</v>
      </c>
      <c r="DK28" s="185">
        <v>0</v>
      </c>
      <c r="DL28" s="185">
        <v>0</v>
      </c>
      <c r="DM28" s="186">
        <v>0</v>
      </c>
      <c r="DN28" s="183">
        <f t="shared" si="15"/>
        <v>0</v>
      </c>
      <c r="DO28" s="184">
        <f t="shared" si="15"/>
        <v>0</v>
      </c>
      <c r="DP28" s="185">
        <v>0</v>
      </c>
      <c r="DQ28" s="185">
        <v>0</v>
      </c>
      <c r="DR28" s="185">
        <v>0</v>
      </c>
      <c r="DS28" s="185">
        <v>0</v>
      </c>
      <c r="DT28" s="185">
        <v>0</v>
      </c>
      <c r="DU28" s="186">
        <v>0</v>
      </c>
      <c r="DV28" s="275">
        <v>0</v>
      </c>
      <c r="DW28" s="200">
        <v>0</v>
      </c>
      <c r="DX28" s="275">
        <v>12172.8</v>
      </c>
      <c r="DY28" s="200">
        <v>12172.8</v>
      </c>
      <c r="DZ28" s="183">
        <f t="shared" si="4"/>
        <v>812707.2</v>
      </c>
      <c r="EA28" s="276">
        <f t="shared" si="4"/>
        <v>795351.5</v>
      </c>
      <c r="EB28" s="201">
        <v>-39208.9</v>
      </c>
      <c r="EC28" s="192">
        <v>-26193.200000000001</v>
      </c>
      <c r="ED28" s="201">
        <v>46427.1</v>
      </c>
      <c r="EE28" s="156">
        <v>20233.900000000001</v>
      </c>
      <c r="EF28" s="120"/>
      <c r="EG28" s="100"/>
      <c r="EH28" s="100"/>
    </row>
    <row r="29" spans="1:138" s="102" customFormat="1" hidden="1" x14ac:dyDescent="0.25">
      <c r="A29" s="108" t="s">
        <v>212</v>
      </c>
      <c r="B29" s="183">
        <f t="shared" si="5"/>
        <v>139522.5</v>
      </c>
      <c r="C29" s="184">
        <f t="shared" si="5"/>
        <v>136682.90000000002</v>
      </c>
      <c r="D29" s="185">
        <v>10133.200000000001</v>
      </c>
      <c r="E29" s="185">
        <v>10055.200000000001</v>
      </c>
      <c r="F29" s="185">
        <v>2534</v>
      </c>
      <c r="G29" s="185">
        <v>2533.9</v>
      </c>
      <c r="H29" s="185">
        <v>76961</v>
      </c>
      <c r="I29" s="185">
        <v>74962.3</v>
      </c>
      <c r="J29" s="185">
        <v>66.8</v>
      </c>
      <c r="K29" s="185">
        <v>66.8</v>
      </c>
      <c r="L29" s="185">
        <v>10433.200000000001</v>
      </c>
      <c r="M29" s="185">
        <v>10383.700000000001</v>
      </c>
      <c r="N29" s="185">
        <v>0</v>
      </c>
      <c r="O29" s="185">
        <v>0</v>
      </c>
      <c r="P29" s="185">
        <v>275</v>
      </c>
      <c r="Q29" s="185">
        <v>0</v>
      </c>
      <c r="R29" s="185">
        <v>0</v>
      </c>
      <c r="S29" s="185">
        <v>0</v>
      </c>
      <c r="T29" s="185">
        <v>39119.300000000003</v>
      </c>
      <c r="U29" s="186">
        <v>38681</v>
      </c>
      <c r="V29" s="187">
        <f t="shared" si="16"/>
        <v>1616.4</v>
      </c>
      <c r="W29" s="188">
        <f t="shared" si="16"/>
        <v>1616.4</v>
      </c>
      <c r="X29" s="185">
        <v>1616.4</v>
      </c>
      <c r="Y29" s="186">
        <v>1616.4</v>
      </c>
      <c r="Z29" s="183">
        <f t="shared" si="6"/>
        <v>7401.9</v>
      </c>
      <c r="AA29" s="184">
        <f t="shared" si="6"/>
        <v>7358.8</v>
      </c>
      <c r="AB29" s="185">
        <v>0</v>
      </c>
      <c r="AC29" s="185">
        <v>0</v>
      </c>
      <c r="AD29" s="185">
        <v>7397.9</v>
      </c>
      <c r="AE29" s="185">
        <v>7354.8</v>
      </c>
      <c r="AF29" s="185">
        <v>4</v>
      </c>
      <c r="AG29" s="186">
        <v>4</v>
      </c>
      <c r="AH29" s="193">
        <f t="shared" si="7"/>
        <v>72081.3</v>
      </c>
      <c r="AI29" s="195">
        <f t="shared" si="7"/>
        <v>67724.900000000009</v>
      </c>
      <c r="AJ29" s="197">
        <v>0</v>
      </c>
      <c r="AK29" s="197">
        <v>0</v>
      </c>
      <c r="AL29" s="197">
        <v>4216.3999999999996</v>
      </c>
      <c r="AM29" s="197">
        <v>4196.3999999999996</v>
      </c>
      <c r="AN29" s="197">
        <v>2500</v>
      </c>
      <c r="AO29" s="197">
        <v>0</v>
      </c>
      <c r="AP29" s="197">
        <v>0</v>
      </c>
      <c r="AQ29" s="197">
        <v>0</v>
      </c>
      <c r="AR29" s="197">
        <v>20035</v>
      </c>
      <c r="AS29" s="197">
        <v>20035</v>
      </c>
      <c r="AT29" s="197">
        <v>40416.9</v>
      </c>
      <c r="AU29" s="197">
        <v>38621.300000000003</v>
      </c>
      <c r="AV29" s="197">
        <v>0</v>
      </c>
      <c r="AW29" s="197">
        <v>0</v>
      </c>
      <c r="AX29" s="197">
        <v>4913</v>
      </c>
      <c r="AY29" s="198">
        <v>4872.2</v>
      </c>
      <c r="AZ29" s="183">
        <f t="shared" si="8"/>
        <v>58088.700000000004</v>
      </c>
      <c r="BA29" s="184">
        <f t="shared" si="8"/>
        <v>43158</v>
      </c>
      <c r="BB29" s="185">
        <v>312.89999999999998</v>
      </c>
      <c r="BC29" s="185">
        <v>312.89999999999998</v>
      </c>
      <c r="BD29" s="185">
        <v>23243</v>
      </c>
      <c r="BE29" s="185">
        <v>19804.400000000001</v>
      </c>
      <c r="BF29" s="185">
        <v>33608.9</v>
      </c>
      <c r="BG29" s="185">
        <v>23040.7</v>
      </c>
      <c r="BH29" s="185">
        <v>923.9</v>
      </c>
      <c r="BI29" s="186">
        <v>0</v>
      </c>
      <c r="BJ29" s="183">
        <f t="shared" si="9"/>
        <v>9882.5</v>
      </c>
      <c r="BK29" s="184">
        <f t="shared" si="9"/>
        <v>3960.9</v>
      </c>
      <c r="BL29" s="185">
        <v>0</v>
      </c>
      <c r="BM29" s="185">
        <v>0</v>
      </c>
      <c r="BN29" s="185">
        <v>647</v>
      </c>
      <c r="BO29" s="185">
        <v>646.6</v>
      </c>
      <c r="BP29" s="185">
        <v>9235.5</v>
      </c>
      <c r="BQ29" s="186">
        <v>3314.3</v>
      </c>
      <c r="BR29" s="183">
        <f t="shared" si="10"/>
        <v>516868.29999999993</v>
      </c>
      <c r="BS29" s="184">
        <f t="shared" si="10"/>
        <v>515035.99999999994</v>
      </c>
      <c r="BT29" s="185">
        <v>125060.1</v>
      </c>
      <c r="BU29" s="185">
        <v>124023.4</v>
      </c>
      <c r="BV29" s="185">
        <v>342590.1</v>
      </c>
      <c r="BW29" s="185">
        <v>342083.6</v>
      </c>
      <c r="BX29" s="185">
        <v>31484.3</v>
      </c>
      <c r="BY29" s="185">
        <v>31241.1</v>
      </c>
      <c r="BZ29" s="185">
        <v>0</v>
      </c>
      <c r="CA29" s="185">
        <v>0</v>
      </c>
      <c r="CB29" s="185">
        <v>6696.8</v>
      </c>
      <c r="CC29" s="185">
        <v>6666.1</v>
      </c>
      <c r="CD29" s="185">
        <v>11037</v>
      </c>
      <c r="CE29" s="186">
        <v>11021.8</v>
      </c>
      <c r="CF29" s="183">
        <f t="shared" si="11"/>
        <v>66232.600000000006</v>
      </c>
      <c r="CG29" s="184">
        <f t="shared" si="11"/>
        <v>66147.3</v>
      </c>
      <c r="CH29" s="185">
        <v>66232.600000000006</v>
      </c>
      <c r="CI29" s="185">
        <v>66147.3</v>
      </c>
      <c r="CJ29" s="185">
        <v>0</v>
      </c>
      <c r="CK29" s="185">
        <v>0</v>
      </c>
      <c r="CL29" s="185">
        <v>0</v>
      </c>
      <c r="CM29" s="186">
        <v>0</v>
      </c>
      <c r="CN29" s="183">
        <f t="shared" si="12"/>
        <v>42.4</v>
      </c>
      <c r="CO29" s="195">
        <f t="shared" si="12"/>
        <v>42.1</v>
      </c>
      <c r="CP29" s="185">
        <v>0</v>
      </c>
      <c r="CQ29" s="185">
        <v>0</v>
      </c>
      <c r="CR29" s="185">
        <v>42.4</v>
      </c>
      <c r="CS29" s="186">
        <v>42.1</v>
      </c>
      <c r="CT29" s="183">
        <f t="shared" si="13"/>
        <v>32866.400000000001</v>
      </c>
      <c r="CU29" s="184">
        <f t="shared" si="13"/>
        <v>31293.9</v>
      </c>
      <c r="CV29" s="185">
        <v>1800</v>
      </c>
      <c r="CW29" s="185">
        <v>1798.6</v>
      </c>
      <c r="CX29" s="185">
        <v>27795.4</v>
      </c>
      <c r="CY29" s="185">
        <v>26895.200000000001</v>
      </c>
      <c r="CZ29" s="185">
        <v>2008.1</v>
      </c>
      <c r="DA29" s="185">
        <v>1894.7</v>
      </c>
      <c r="DB29" s="185">
        <v>1262.9000000000001</v>
      </c>
      <c r="DC29" s="186">
        <v>705.4</v>
      </c>
      <c r="DD29" s="183">
        <f t="shared" si="14"/>
        <v>14476.2</v>
      </c>
      <c r="DE29" s="196">
        <f t="shared" si="14"/>
        <v>10563.2</v>
      </c>
      <c r="DF29" s="185">
        <v>0</v>
      </c>
      <c r="DG29" s="185">
        <v>0</v>
      </c>
      <c r="DH29" s="185">
        <v>14110.7</v>
      </c>
      <c r="DI29" s="185">
        <v>10377.6</v>
      </c>
      <c r="DJ29" s="185">
        <v>0</v>
      </c>
      <c r="DK29" s="185">
        <v>0</v>
      </c>
      <c r="DL29" s="185">
        <v>365.5</v>
      </c>
      <c r="DM29" s="186">
        <v>185.6</v>
      </c>
      <c r="DN29" s="183">
        <f t="shared" si="15"/>
        <v>0</v>
      </c>
      <c r="DO29" s="184">
        <f t="shared" si="15"/>
        <v>0</v>
      </c>
      <c r="DP29" s="185">
        <v>0</v>
      </c>
      <c r="DQ29" s="185">
        <v>0</v>
      </c>
      <c r="DR29" s="185">
        <v>0</v>
      </c>
      <c r="DS29" s="185">
        <v>0</v>
      </c>
      <c r="DT29" s="185">
        <v>0</v>
      </c>
      <c r="DU29" s="186">
        <v>0</v>
      </c>
      <c r="DV29" s="275">
        <v>8.9</v>
      </c>
      <c r="DW29" s="200">
        <v>8.9</v>
      </c>
      <c r="DX29" s="275">
        <v>0</v>
      </c>
      <c r="DY29" s="200">
        <v>0</v>
      </c>
      <c r="DZ29" s="183">
        <f t="shared" si="4"/>
        <v>919088.1</v>
      </c>
      <c r="EA29" s="276">
        <f t="shared" si="4"/>
        <v>883593.3</v>
      </c>
      <c r="EB29" s="201">
        <v>-22868.3</v>
      </c>
      <c r="EC29" s="192">
        <v>1613.4</v>
      </c>
      <c r="ED29" s="201">
        <v>21377.599999999999</v>
      </c>
      <c r="EE29" s="156">
        <v>24486.6</v>
      </c>
      <c r="EF29" s="120"/>
      <c r="EG29" s="100"/>
      <c r="EH29" s="100"/>
    </row>
    <row r="30" spans="1:138" s="102" customFormat="1" hidden="1" x14ac:dyDescent="0.25">
      <c r="A30" s="108" t="s">
        <v>213</v>
      </c>
      <c r="B30" s="183">
        <f t="shared" si="5"/>
        <v>305270.09999999998</v>
      </c>
      <c r="C30" s="184">
        <f t="shared" si="5"/>
        <v>276850.90000000002</v>
      </c>
      <c r="D30" s="185">
        <v>14847</v>
      </c>
      <c r="E30" s="185">
        <v>13403.3</v>
      </c>
      <c r="F30" s="185">
        <v>11847.5</v>
      </c>
      <c r="G30" s="185">
        <v>11430.2</v>
      </c>
      <c r="H30" s="185">
        <v>146329.4</v>
      </c>
      <c r="I30" s="185">
        <v>132415.29999999999</v>
      </c>
      <c r="J30" s="185">
        <v>338</v>
      </c>
      <c r="K30" s="185">
        <v>303.89999999999998</v>
      </c>
      <c r="L30" s="185">
        <v>25973.3</v>
      </c>
      <c r="M30" s="185">
        <v>25586.6</v>
      </c>
      <c r="N30" s="185">
        <v>0</v>
      </c>
      <c r="O30" s="185">
        <v>0</v>
      </c>
      <c r="P30" s="185">
        <v>4524.8</v>
      </c>
      <c r="Q30" s="185">
        <v>0</v>
      </c>
      <c r="R30" s="185">
        <v>0</v>
      </c>
      <c r="S30" s="185">
        <v>0</v>
      </c>
      <c r="T30" s="185">
        <v>101410.1</v>
      </c>
      <c r="U30" s="186">
        <v>93711.6</v>
      </c>
      <c r="V30" s="187">
        <f t="shared" si="16"/>
        <v>4243.8</v>
      </c>
      <c r="W30" s="188">
        <f t="shared" si="16"/>
        <v>4201.3</v>
      </c>
      <c r="X30" s="185">
        <v>4243.8</v>
      </c>
      <c r="Y30" s="186">
        <v>4201.3</v>
      </c>
      <c r="Z30" s="183">
        <f t="shared" si="6"/>
        <v>25498.9</v>
      </c>
      <c r="AA30" s="184">
        <f t="shared" si="6"/>
        <v>24717.9</v>
      </c>
      <c r="AB30" s="185">
        <v>0</v>
      </c>
      <c r="AC30" s="185">
        <v>0</v>
      </c>
      <c r="AD30" s="185">
        <v>25483.9</v>
      </c>
      <c r="AE30" s="185">
        <v>24713.9</v>
      </c>
      <c r="AF30" s="185">
        <v>15</v>
      </c>
      <c r="AG30" s="186">
        <v>4</v>
      </c>
      <c r="AH30" s="193">
        <f t="shared" si="7"/>
        <v>271368.10000000003</v>
      </c>
      <c r="AI30" s="195">
        <f t="shared" si="7"/>
        <v>242186.69999999998</v>
      </c>
      <c r="AJ30" s="197">
        <v>0</v>
      </c>
      <c r="AK30" s="197">
        <v>0</v>
      </c>
      <c r="AL30" s="197">
        <v>5198.3</v>
      </c>
      <c r="AM30" s="197">
        <v>5146.8999999999996</v>
      </c>
      <c r="AN30" s="197">
        <v>0</v>
      </c>
      <c r="AO30" s="197">
        <v>0</v>
      </c>
      <c r="AP30" s="197">
        <v>0</v>
      </c>
      <c r="AQ30" s="197">
        <v>0</v>
      </c>
      <c r="AR30" s="197">
        <v>13523.5</v>
      </c>
      <c r="AS30" s="197">
        <v>13443.4</v>
      </c>
      <c r="AT30" s="197">
        <v>245281.9</v>
      </c>
      <c r="AU30" s="197">
        <v>217548.1</v>
      </c>
      <c r="AV30" s="197">
        <v>0</v>
      </c>
      <c r="AW30" s="197">
        <v>0</v>
      </c>
      <c r="AX30" s="197">
        <v>7364.4</v>
      </c>
      <c r="AY30" s="198">
        <v>6048.3</v>
      </c>
      <c r="AZ30" s="183">
        <f t="shared" si="8"/>
        <v>214685.5</v>
      </c>
      <c r="BA30" s="184">
        <f t="shared" si="8"/>
        <v>197112.30000000002</v>
      </c>
      <c r="BB30" s="185">
        <v>1777.7</v>
      </c>
      <c r="BC30" s="185">
        <v>1528.1</v>
      </c>
      <c r="BD30" s="185">
        <v>112110.8</v>
      </c>
      <c r="BE30" s="185">
        <v>103901.1</v>
      </c>
      <c r="BF30" s="185">
        <v>81420.2</v>
      </c>
      <c r="BG30" s="185">
        <v>73443.899999999994</v>
      </c>
      <c r="BH30" s="185">
        <v>19376.8</v>
      </c>
      <c r="BI30" s="186">
        <v>18239.2</v>
      </c>
      <c r="BJ30" s="183">
        <f t="shared" si="9"/>
        <v>7306.7</v>
      </c>
      <c r="BK30" s="184">
        <f t="shared" si="9"/>
        <v>1786.5</v>
      </c>
      <c r="BL30" s="185">
        <v>0</v>
      </c>
      <c r="BM30" s="185">
        <v>0</v>
      </c>
      <c r="BN30" s="185">
        <v>0</v>
      </c>
      <c r="BO30" s="185">
        <v>0</v>
      </c>
      <c r="BP30" s="185">
        <v>7306.7</v>
      </c>
      <c r="BQ30" s="186">
        <v>1786.5</v>
      </c>
      <c r="BR30" s="183">
        <f t="shared" si="10"/>
        <v>1387839.4</v>
      </c>
      <c r="BS30" s="184">
        <f t="shared" si="10"/>
        <v>1353571.6</v>
      </c>
      <c r="BT30" s="185">
        <v>394586.1</v>
      </c>
      <c r="BU30" s="185">
        <v>372296.1</v>
      </c>
      <c r="BV30" s="185">
        <v>855194.7</v>
      </c>
      <c r="BW30" s="185">
        <v>844844.6</v>
      </c>
      <c r="BX30" s="185">
        <v>74971.199999999997</v>
      </c>
      <c r="BY30" s="185">
        <v>74375.7</v>
      </c>
      <c r="BZ30" s="185">
        <v>0</v>
      </c>
      <c r="CA30" s="185">
        <v>0</v>
      </c>
      <c r="CB30" s="185">
        <v>14890.1</v>
      </c>
      <c r="CC30" s="185">
        <v>14641.6</v>
      </c>
      <c r="CD30" s="185">
        <v>48197.3</v>
      </c>
      <c r="CE30" s="186">
        <v>47413.599999999999</v>
      </c>
      <c r="CF30" s="183">
        <f t="shared" si="11"/>
        <v>207351.7</v>
      </c>
      <c r="CG30" s="184">
        <f t="shared" si="11"/>
        <v>186010</v>
      </c>
      <c r="CH30" s="185">
        <v>201386.1</v>
      </c>
      <c r="CI30" s="185">
        <v>180064.2</v>
      </c>
      <c r="CJ30" s="185">
        <v>0</v>
      </c>
      <c r="CK30" s="185">
        <v>0</v>
      </c>
      <c r="CL30" s="185">
        <v>5965.6</v>
      </c>
      <c r="CM30" s="186">
        <v>5945.8</v>
      </c>
      <c r="CN30" s="183">
        <f t="shared" si="12"/>
        <v>681.2</v>
      </c>
      <c r="CO30" s="195">
        <f t="shared" si="12"/>
        <v>681.2</v>
      </c>
      <c r="CP30" s="185">
        <v>0</v>
      </c>
      <c r="CQ30" s="185">
        <v>0</v>
      </c>
      <c r="CR30" s="185">
        <v>681.2</v>
      </c>
      <c r="CS30" s="186">
        <v>681.2</v>
      </c>
      <c r="CT30" s="183">
        <f t="shared" si="13"/>
        <v>136196.59999999998</v>
      </c>
      <c r="CU30" s="184">
        <f t="shared" si="13"/>
        <v>131286.6</v>
      </c>
      <c r="CV30" s="185">
        <v>2691.2</v>
      </c>
      <c r="CW30" s="185">
        <v>2636.3</v>
      </c>
      <c r="CX30" s="185">
        <v>70618.5</v>
      </c>
      <c r="CY30" s="185">
        <v>68073.100000000006</v>
      </c>
      <c r="CZ30" s="185">
        <v>61650.6</v>
      </c>
      <c r="DA30" s="185">
        <v>59479.9</v>
      </c>
      <c r="DB30" s="185">
        <v>1236.3</v>
      </c>
      <c r="DC30" s="186">
        <v>1097.3</v>
      </c>
      <c r="DD30" s="183">
        <f t="shared" si="14"/>
        <v>61564.2</v>
      </c>
      <c r="DE30" s="196">
        <f t="shared" si="14"/>
        <v>61217.299999999996</v>
      </c>
      <c r="DF30" s="185">
        <v>44187.199999999997</v>
      </c>
      <c r="DG30" s="185">
        <v>44187.199999999997</v>
      </c>
      <c r="DH30" s="185">
        <v>17377</v>
      </c>
      <c r="DI30" s="185">
        <v>17030.099999999999</v>
      </c>
      <c r="DJ30" s="185">
        <v>0</v>
      </c>
      <c r="DK30" s="185">
        <v>0</v>
      </c>
      <c r="DL30" s="185">
        <v>0</v>
      </c>
      <c r="DM30" s="186">
        <v>0</v>
      </c>
      <c r="DN30" s="183">
        <f t="shared" si="15"/>
        <v>0</v>
      </c>
      <c r="DO30" s="184">
        <f t="shared" si="15"/>
        <v>0</v>
      </c>
      <c r="DP30" s="185">
        <v>0</v>
      </c>
      <c r="DQ30" s="185">
        <v>0</v>
      </c>
      <c r="DR30" s="185">
        <v>0</v>
      </c>
      <c r="DS30" s="185">
        <v>0</v>
      </c>
      <c r="DT30" s="185">
        <v>0</v>
      </c>
      <c r="DU30" s="186">
        <v>0</v>
      </c>
      <c r="DV30" s="275">
        <v>118.2</v>
      </c>
      <c r="DW30" s="200">
        <v>99.4</v>
      </c>
      <c r="DX30" s="275">
        <v>25938.3</v>
      </c>
      <c r="DY30" s="200">
        <v>25938.3</v>
      </c>
      <c r="DZ30" s="183">
        <f t="shared" si="4"/>
        <v>2648062.6999999997</v>
      </c>
      <c r="EA30" s="276">
        <f t="shared" si="4"/>
        <v>2505660</v>
      </c>
      <c r="EB30" s="201">
        <v>113358.1</v>
      </c>
      <c r="EC30" s="192">
        <v>257895.7</v>
      </c>
      <c r="ED30" s="201">
        <v>72367.8</v>
      </c>
      <c r="EE30" s="156">
        <v>282313.5</v>
      </c>
      <c r="EF30" s="120"/>
      <c r="EG30" s="100"/>
      <c r="EH30" s="100"/>
    </row>
    <row r="31" spans="1:138" s="102" customFormat="1" hidden="1" x14ac:dyDescent="0.25">
      <c r="A31" s="108" t="s">
        <v>214</v>
      </c>
      <c r="B31" s="183">
        <f t="shared" si="5"/>
        <v>466176.9</v>
      </c>
      <c r="C31" s="184">
        <f t="shared" si="5"/>
        <v>456630.1</v>
      </c>
      <c r="D31" s="185">
        <v>31462.1</v>
      </c>
      <c r="E31" s="185">
        <v>30597</v>
      </c>
      <c r="F31" s="185">
        <v>10066.700000000001</v>
      </c>
      <c r="G31" s="185">
        <v>9984</v>
      </c>
      <c r="H31" s="185">
        <v>159493.9</v>
      </c>
      <c r="I31" s="185">
        <v>155873.5</v>
      </c>
      <c r="J31" s="185">
        <v>121.3</v>
      </c>
      <c r="K31" s="185">
        <v>121.3</v>
      </c>
      <c r="L31" s="185">
        <v>46408.4</v>
      </c>
      <c r="M31" s="185">
        <v>45984.4</v>
      </c>
      <c r="N31" s="185">
        <v>142.5</v>
      </c>
      <c r="O31" s="185">
        <v>142.5</v>
      </c>
      <c r="P31" s="185">
        <v>913.4</v>
      </c>
      <c r="Q31" s="185">
        <v>0</v>
      </c>
      <c r="R31" s="185">
        <v>0</v>
      </c>
      <c r="S31" s="185">
        <v>0</v>
      </c>
      <c r="T31" s="185">
        <v>217568.6</v>
      </c>
      <c r="U31" s="186">
        <v>213927.4</v>
      </c>
      <c r="V31" s="187">
        <f t="shared" si="16"/>
        <v>3426</v>
      </c>
      <c r="W31" s="188">
        <f t="shared" si="16"/>
        <v>3426</v>
      </c>
      <c r="X31" s="185">
        <v>3426</v>
      </c>
      <c r="Y31" s="186">
        <v>3426</v>
      </c>
      <c r="Z31" s="183">
        <f t="shared" si="6"/>
        <v>28188.9</v>
      </c>
      <c r="AA31" s="184">
        <f t="shared" si="6"/>
        <v>28138</v>
      </c>
      <c r="AB31" s="185">
        <v>0</v>
      </c>
      <c r="AC31" s="185">
        <v>0</v>
      </c>
      <c r="AD31" s="185">
        <v>28188.9</v>
      </c>
      <c r="AE31" s="185">
        <v>28138</v>
      </c>
      <c r="AF31" s="185">
        <v>0</v>
      </c>
      <c r="AG31" s="186">
        <v>0</v>
      </c>
      <c r="AH31" s="193">
        <f t="shared" si="7"/>
        <v>241848.69999999998</v>
      </c>
      <c r="AI31" s="195">
        <f t="shared" si="7"/>
        <v>223836.59999999998</v>
      </c>
      <c r="AJ31" s="197">
        <v>0</v>
      </c>
      <c r="AK31" s="197">
        <v>0</v>
      </c>
      <c r="AL31" s="197">
        <v>3839.3</v>
      </c>
      <c r="AM31" s="197">
        <v>3839.3</v>
      </c>
      <c r="AN31" s="197">
        <v>0</v>
      </c>
      <c r="AO31" s="197">
        <v>0</v>
      </c>
      <c r="AP31" s="197">
        <v>0</v>
      </c>
      <c r="AQ31" s="197">
        <v>0</v>
      </c>
      <c r="AR31" s="197">
        <v>175880.6</v>
      </c>
      <c r="AS31" s="197">
        <v>160553.60000000001</v>
      </c>
      <c r="AT31" s="197">
        <v>52351.4</v>
      </c>
      <c r="AU31" s="197">
        <v>50113.2</v>
      </c>
      <c r="AV31" s="197">
        <v>1685.3</v>
      </c>
      <c r="AW31" s="197">
        <v>1685.2</v>
      </c>
      <c r="AX31" s="197">
        <v>8092.1</v>
      </c>
      <c r="AY31" s="198">
        <v>7645.3</v>
      </c>
      <c r="AZ31" s="183">
        <f t="shared" si="8"/>
        <v>995287.6</v>
      </c>
      <c r="BA31" s="184">
        <f t="shared" si="8"/>
        <v>590043.10000000009</v>
      </c>
      <c r="BB31" s="185">
        <v>475592</v>
      </c>
      <c r="BC31" s="185">
        <v>87582.6</v>
      </c>
      <c r="BD31" s="185">
        <v>449706.2</v>
      </c>
      <c r="BE31" s="185">
        <v>448971.8</v>
      </c>
      <c r="BF31" s="185">
        <v>56974.3</v>
      </c>
      <c r="BG31" s="185">
        <v>53018.400000000001</v>
      </c>
      <c r="BH31" s="185">
        <v>13015.1</v>
      </c>
      <c r="BI31" s="186">
        <v>470.3</v>
      </c>
      <c r="BJ31" s="183">
        <f t="shared" si="9"/>
        <v>6105.4000000000005</v>
      </c>
      <c r="BK31" s="184">
        <f t="shared" si="9"/>
        <v>5743.2</v>
      </c>
      <c r="BL31" s="185">
        <v>0</v>
      </c>
      <c r="BM31" s="185">
        <v>0</v>
      </c>
      <c r="BN31" s="185">
        <v>1166.8</v>
      </c>
      <c r="BO31" s="185">
        <v>1166.7</v>
      </c>
      <c r="BP31" s="185">
        <v>4938.6000000000004</v>
      </c>
      <c r="BQ31" s="186">
        <v>4576.5</v>
      </c>
      <c r="BR31" s="183">
        <f t="shared" si="10"/>
        <v>1174182.2999999998</v>
      </c>
      <c r="BS31" s="184">
        <f t="shared" si="10"/>
        <v>1158309.7999999998</v>
      </c>
      <c r="BT31" s="185">
        <v>221486.6</v>
      </c>
      <c r="BU31" s="185">
        <v>221368.9</v>
      </c>
      <c r="BV31" s="185">
        <v>851693.9</v>
      </c>
      <c r="BW31" s="185">
        <v>835982.4</v>
      </c>
      <c r="BX31" s="185">
        <v>48922.400000000001</v>
      </c>
      <c r="BY31" s="185">
        <v>48883.9</v>
      </c>
      <c r="BZ31" s="185">
        <v>0</v>
      </c>
      <c r="CA31" s="185">
        <v>0</v>
      </c>
      <c r="CB31" s="185">
        <v>23969.200000000001</v>
      </c>
      <c r="CC31" s="185">
        <v>23968.7</v>
      </c>
      <c r="CD31" s="185">
        <v>28110.2</v>
      </c>
      <c r="CE31" s="186">
        <v>28105.9</v>
      </c>
      <c r="CF31" s="183">
        <f t="shared" si="11"/>
        <v>154720</v>
      </c>
      <c r="CG31" s="184">
        <f t="shared" si="11"/>
        <v>150278.20000000001</v>
      </c>
      <c r="CH31" s="185">
        <v>149299.4</v>
      </c>
      <c r="CI31" s="185">
        <v>144872.1</v>
      </c>
      <c r="CJ31" s="185">
        <v>0</v>
      </c>
      <c r="CK31" s="185">
        <v>0</v>
      </c>
      <c r="CL31" s="185">
        <v>5420.6</v>
      </c>
      <c r="CM31" s="186">
        <v>5406.1</v>
      </c>
      <c r="CN31" s="183">
        <f t="shared" si="12"/>
        <v>138.6</v>
      </c>
      <c r="CO31" s="195">
        <f t="shared" si="12"/>
        <v>138.6</v>
      </c>
      <c r="CP31" s="185">
        <v>0</v>
      </c>
      <c r="CQ31" s="185">
        <v>0</v>
      </c>
      <c r="CR31" s="185">
        <v>138.6</v>
      </c>
      <c r="CS31" s="186">
        <v>138.6</v>
      </c>
      <c r="CT31" s="183">
        <f t="shared" si="13"/>
        <v>49282.700000000004</v>
      </c>
      <c r="CU31" s="184">
        <f t="shared" si="13"/>
        <v>47261</v>
      </c>
      <c r="CV31" s="185">
        <v>3834.3</v>
      </c>
      <c r="CW31" s="185">
        <v>3831.1</v>
      </c>
      <c r="CX31" s="185">
        <v>43147</v>
      </c>
      <c r="CY31" s="185">
        <v>41128.5</v>
      </c>
      <c r="CZ31" s="185">
        <v>1311</v>
      </c>
      <c r="DA31" s="185">
        <v>1311</v>
      </c>
      <c r="DB31" s="185">
        <v>990.4</v>
      </c>
      <c r="DC31" s="186">
        <v>990.4</v>
      </c>
      <c r="DD31" s="183">
        <f t="shared" si="14"/>
        <v>76855.599999999991</v>
      </c>
      <c r="DE31" s="196">
        <f t="shared" si="14"/>
        <v>73001.899999999994</v>
      </c>
      <c r="DF31" s="185">
        <v>47898</v>
      </c>
      <c r="DG31" s="185">
        <v>47872.4</v>
      </c>
      <c r="DH31" s="185">
        <v>24515.200000000001</v>
      </c>
      <c r="DI31" s="185">
        <v>20691.8</v>
      </c>
      <c r="DJ31" s="185">
        <v>0</v>
      </c>
      <c r="DK31" s="185">
        <v>0</v>
      </c>
      <c r="DL31" s="185">
        <v>4442.3999999999996</v>
      </c>
      <c r="DM31" s="186">
        <v>4437.7</v>
      </c>
      <c r="DN31" s="183">
        <f t="shared" si="15"/>
        <v>0</v>
      </c>
      <c r="DO31" s="184">
        <f t="shared" si="15"/>
        <v>0</v>
      </c>
      <c r="DP31" s="185">
        <v>0</v>
      </c>
      <c r="DQ31" s="185">
        <v>0</v>
      </c>
      <c r="DR31" s="185">
        <v>0</v>
      </c>
      <c r="DS31" s="185">
        <v>0</v>
      </c>
      <c r="DT31" s="185">
        <v>0</v>
      </c>
      <c r="DU31" s="186">
        <v>0</v>
      </c>
      <c r="DV31" s="275">
        <v>35</v>
      </c>
      <c r="DW31" s="200">
        <v>21.9</v>
      </c>
      <c r="DX31" s="275">
        <v>9.8000000000000007</v>
      </c>
      <c r="DY31" s="200">
        <v>0</v>
      </c>
      <c r="DZ31" s="183">
        <f t="shared" si="4"/>
        <v>3196257.4999999995</v>
      </c>
      <c r="EA31" s="276">
        <f t="shared" si="4"/>
        <v>2736828.4</v>
      </c>
      <c r="EB31" s="201">
        <v>-10671.6</v>
      </c>
      <c r="EC31" s="192">
        <v>63369</v>
      </c>
      <c r="ED31" s="201">
        <v>53132</v>
      </c>
      <c r="EE31" s="156">
        <v>96646</v>
      </c>
      <c r="EF31" s="120"/>
      <c r="EG31" s="100"/>
      <c r="EH31" s="100"/>
    </row>
    <row r="32" spans="1:138" s="102" customFormat="1" x14ac:dyDescent="0.25">
      <c r="A32" s="108" t="s">
        <v>1</v>
      </c>
      <c r="B32" s="183">
        <f t="shared" si="5"/>
        <v>134973</v>
      </c>
      <c r="C32" s="184">
        <f t="shared" si="5"/>
        <v>132690.1</v>
      </c>
      <c r="D32" s="185">
        <v>15749.7</v>
      </c>
      <c r="E32" s="185">
        <v>15584.3</v>
      </c>
      <c r="F32" s="185">
        <v>6525.9</v>
      </c>
      <c r="G32" s="185">
        <v>6520.2</v>
      </c>
      <c r="H32" s="185">
        <v>94339.199999999997</v>
      </c>
      <c r="I32" s="185">
        <v>92458.5</v>
      </c>
      <c r="J32" s="185">
        <v>137.30000000000001</v>
      </c>
      <c r="K32" s="185">
        <v>3.6</v>
      </c>
      <c r="L32" s="185">
        <v>10587</v>
      </c>
      <c r="M32" s="185">
        <v>10571.1</v>
      </c>
      <c r="N32" s="185">
        <v>0</v>
      </c>
      <c r="O32" s="185">
        <v>0</v>
      </c>
      <c r="P32" s="185">
        <v>76</v>
      </c>
      <c r="Q32" s="185">
        <v>0</v>
      </c>
      <c r="R32" s="185">
        <v>0</v>
      </c>
      <c r="S32" s="185">
        <v>0</v>
      </c>
      <c r="T32" s="185">
        <v>7557.9</v>
      </c>
      <c r="U32" s="186">
        <v>7552.4</v>
      </c>
      <c r="V32" s="187">
        <f t="shared" si="16"/>
        <v>2121.4</v>
      </c>
      <c r="W32" s="188">
        <f t="shared" si="16"/>
        <v>2121.4</v>
      </c>
      <c r="X32" s="185">
        <v>2121.4</v>
      </c>
      <c r="Y32" s="186">
        <v>2121.4</v>
      </c>
      <c r="Z32" s="183">
        <f t="shared" si="6"/>
        <v>7825.6</v>
      </c>
      <c r="AA32" s="184">
        <f t="shared" si="6"/>
        <v>7804.5</v>
      </c>
      <c r="AB32" s="185">
        <v>5144.1000000000004</v>
      </c>
      <c r="AC32" s="185">
        <v>5139.8999999999996</v>
      </c>
      <c r="AD32" s="185">
        <v>2681.2</v>
      </c>
      <c r="AE32" s="185">
        <v>2664.3</v>
      </c>
      <c r="AF32" s="185">
        <v>0.3</v>
      </c>
      <c r="AG32" s="186">
        <v>0.3</v>
      </c>
      <c r="AH32" s="193">
        <f t="shared" si="7"/>
        <v>124276.4</v>
      </c>
      <c r="AI32" s="195">
        <f t="shared" si="7"/>
        <v>69069</v>
      </c>
      <c r="AJ32" s="197">
        <v>0</v>
      </c>
      <c r="AK32" s="197">
        <v>0</v>
      </c>
      <c r="AL32" s="197">
        <v>4293.3999999999996</v>
      </c>
      <c r="AM32" s="197">
        <v>4293.3999999999996</v>
      </c>
      <c r="AN32" s="197">
        <v>56887.5</v>
      </c>
      <c r="AO32" s="197">
        <v>5978.7</v>
      </c>
      <c r="AP32" s="197">
        <v>0</v>
      </c>
      <c r="AQ32" s="197">
        <v>0</v>
      </c>
      <c r="AR32" s="197">
        <v>25304</v>
      </c>
      <c r="AS32" s="197">
        <v>25304</v>
      </c>
      <c r="AT32" s="197">
        <v>31506</v>
      </c>
      <c r="AU32" s="197">
        <v>27292.2</v>
      </c>
      <c r="AV32" s="197">
        <v>2534.3000000000002</v>
      </c>
      <c r="AW32" s="197">
        <v>2534.3000000000002</v>
      </c>
      <c r="AX32" s="197">
        <v>3751.2</v>
      </c>
      <c r="AY32" s="198">
        <v>3666.4</v>
      </c>
      <c r="AZ32" s="183">
        <f t="shared" si="8"/>
        <v>89249.600000000006</v>
      </c>
      <c r="BA32" s="184">
        <f t="shared" si="8"/>
        <v>84943.1</v>
      </c>
      <c r="BB32" s="185">
        <v>992.8</v>
      </c>
      <c r="BC32" s="185">
        <v>992.7</v>
      </c>
      <c r="BD32" s="185">
        <v>35217</v>
      </c>
      <c r="BE32" s="185">
        <v>31194.9</v>
      </c>
      <c r="BF32" s="185">
        <v>16173.9</v>
      </c>
      <c r="BG32" s="185">
        <v>15907</v>
      </c>
      <c r="BH32" s="185">
        <v>36865.9</v>
      </c>
      <c r="BI32" s="186">
        <v>36848.5</v>
      </c>
      <c r="BJ32" s="183">
        <f t="shared" si="9"/>
        <v>4546.3</v>
      </c>
      <c r="BK32" s="184">
        <f t="shared" si="9"/>
        <v>4022.6000000000004</v>
      </c>
      <c r="BL32" s="185">
        <v>0</v>
      </c>
      <c r="BM32" s="185">
        <v>0</v>
      </c>
      <c r="BN32" s="185">
        <v>672.9</v>
      </c>
      <c r="BO32" s="185">
        <v>671.2</v>
      </c>
      <c r="BP32" s="185">
        <v>3873.4</v>
      </c>
      <c r="BQ32" s="186">
        <v>3351.4</v>
      </c>
      <c r="BR32" s="183">
        <f t="shared" si="10"/>
        <v>816886.89999999991</v>
      </c>
      <c r="BS32" s="184">
        <f t="shared" si="10"/>
        <v>814677.10000000009</v>
      </c>
      <c r="BT32" s="185">
        <v>121353.60000000001</v>
      </c>
      <c r="BU32" s="185">
        <v>120637.3</v>
      </c>
      <c r="BV32" s="185">
        <v>571567.19999999995</v>
      </c>
      <c r="BW32" s="185">
        <v>571045</v>
      </c>
      <c r="BX32" s="185">
        <v>63776.6</v>
      </c>
      <c r="BY32" s="185">
        <v>63293.8</v>
      </c>
      <c r="BZ32" s="185">
        <v>0</v>
      </c>
      <c r="CA32" s="185">
        <v>0</v>
      </c>
      <c r="CB32" s="185">
        <v>13921.1</v>
      </c>
      <c r="CC32" s="185">
        <v>13743.2</v>
      </c>
      <c r="CD32" s="185">
        <v>46268.4</v>
      </c>
      <c r="CE32" s="186">
        <v>45957.8</v>
      </c>
      <c r="CF32" s="183">
        <f t="shared" si="11"/>
        <v>134625.5</v>
      </c>
      <c r="CG32" s="184">
        <f t="shared" si="11"/>
        <v>134546</v>
      </c>
      <c r="CH32" s="185">
        <v>89146.8</v>
      </c>
      <c r="CI32" s="185">
        <v>89072.1</v>
      </c>
      <c r="CJ32" s="185">
        <v>0</v>
      </c>
      <c r="CK32" s="185">
        <v>0</v>
      </c>
      <c r="CL32" s="185">
        <v>45478.7</v>
      </c>
      <c r="CM32" s="186">
        <v>45473.9</v>
      </c>
      <c r="CN32" s="183">
        <f t="shared" si="12"/>
        <v>337.8</v>
      </c>
      <c r="CO32" s="195">
        <f t="shared" si="12"/>
        <v>337.8</v>
      </c>
      <c r="CP32" s="185">
        <v>0</v>
      </c>
      <c r="CQ32" s="185">
        <v>0</v>
      </c>
      <c r="CR32" s="185">
        <v>337.8</v>
      </c>
      <c r="CS32" s="186">
        <v>337.8</v>
      </c>
      <c r="CT32" s="183">
        <f t="shared" si="13"/>
        <v>56829.599999999999</v>
      </c>
      <c r="CU32" s="184">
        <f t="shared" si="13"/>
        <v>43013.9</v>
      </c>
      <c r="CV32" s="185">
        <v>1473.6</v>
      </c>
      <c r="CW32" s="185">
        <v>1473.3</v>
      </c>
      <c r="CX32" s="185">
        <v>27907</v>
      </c>
      <c r="CY32" s="185">
        <v>26470.7</v>
      </c>
      <c r="CZ32" s="185">
        <v>26613</v>
      </c>
      <c r="DA32" s="185">
        <v>14296.4</v>
      </c>
      <c r="DB32" s="185">
        <v>836</v>
      </c>
      <c r="DC32" s="186">
        <v>773.5</v>
      </c>
      <c r="DD32" s="183">
        <f t="shared" si="14"/>
        <v>26823.300000000003</v>
      </c>
      <c r="DE32" s="196">
        <f t="shared" si="14"/>
        <v>26636.2</v>
      </c>
      <c r="DF32" s="185">
        <v>967.4</v>
      </c>
      <c r="DG32" s="185">
        <v>960</v>
      </c>
      <c r="DH32" s="185">
        <v>25855.9</v>
      </c>
      <c r="DI32" s="185">
        <v>25676.2</v>
      </c>
      <c r="DJ32" s="185">
        <v>0</v>
      </c>
      <c r="DK32" s="185">
        <v>0</v>
      </c>
      <c r="DL32" s="185">
        <v>0</v>
      </c>
      <c r="DM32" s="186">
        <v>0</v>
      </c>
      <c r="DN32" s="183">
        <f t="shared" si="15"/>
        <v>0</v>
      </c>
      <c r="DO32" s="184">
        <f t="shared" si="15"/>
        <v>0</v>
      </c>
      <c r="DP32" s="185">
        <v>0</v>
      </c>
      <c r="DQ32" s="185">
        <v>0</v>
      </c>
      <c r="DR32" s="185">
        <v>0</v>
      </c>
      <c r="DS32" s="185">
        <v>0</v>
      </c>
      <c r="DT32" s="185">
        <v>0</v>
      </c>
      <c r="DU32" s="186">
        <v>0</v>
      </c>
      <c r="DV32" s="275">
        <v>7</v>
      </c>
      <c r="DW32" s="200">
        <v>7</v>
      </c>
      <c r="DX32" s="275">
        <v>0</v>
      </c>
      <c r="DY32" s="200">
        <v>0</v>
      </c>
      <c r="DZ32" s="183">
        <f t="shared" si="4"/>
        <v>1398502.3999999999</v>
      </c>
      <c r="EA32" s="276">
        <f t="shared" si="4"/>
        <v>1319868.7000000002</v>
      </c>
      <c r="EB32" s="201">
        <v>-5937.2</v>
      </c>
      <c r="EC32" s="192">
        <v>22959.8</v>
      </c>
      <c r="ED32" s="201">
        <v>9754.4</v>
      </c>
      <c r="EE32" s="156">
        <v>28897.1</v>
      </c>
      <c r="EF32" s="120"/>
      <c r="EG32" s="100"/>
      <c r="EH32" s="100"/>
    </row>
    <row r="33" spans="1:138" s="102" customFormat="1" ht="14.45" customHeight="1" x14ac:dyDescent="0.25">
      <c r="A33" s="108" t="s">
        <v>2</v>
      </c>
      <c r="B33" s="183">
        <f t="shared" si="5"/>
        <v>119665.59999999999</v>
      </c>
      <c r="C33" s="184">
        <f t="shared" si="5"/>
        <v>114297.7</v>
      </c>
      <c r="D33" s="185">
        <v>16648</v>
      </c>
      <c r="E33" s="185">
        <v>16438.900000000001</v>
      </c>
      <c r="F33" s="185">
        <v>4288.3</v>
      </c>
      <c r="G33" s="185">
        <v>4152.8999999999996</v>
      </c>
      <c r="H33" s="185">
        <v>85491.5</v>
      </c>
      <c r="I33" s="185">
        <v>81109.2</v>
      </c>
      <c r="J33" s="185">
        <v>82.4</v>
      </c>
      <c r="K33" s="185">
        <v>82.4</v>
      </c>
      <c r="L33" s="185">
        <v>9621.2000000000007</v>
      </c>
      <c r="M33" s="185">
        <v>9564</v>
      </c>
      <c r="N33" s="185">
        <v>428.8</v>
      </c>
      <c r="O33" s="185">
        <v>428.8</v>
      </c>
      <c r="P33" s="185">
        <v>242.5</v>
      </c>
      <c r="Q33" s="185">
        <v>0</v>
      </c>
      <c r="R33" s="185">
        <v>0</v>
      </c>
      <c r="S33" s="185">
        <v>0</v>
      </c>
      <c r="T33" s="185">
        <v>2862.9</v>
      </c>
      <c r="U33" s="186">
        <v>2521.5</v>
      </c>
      <c r="V33" s="187">
        <f t="shared" si="16"/>
        <v>1039.8</v>
      </c>
      <c r="W33" s="188">
        <f t="shared" si="16"/>
        <v>1039.8</v>
      </c>
      <c r="X33" s="185">
        <v>1039.8</v>
      </c>
      <c r="Y33" s="186">
        <v>1039.8</v>
      </c>
      <c r="Z33" s="183">
        <f t="shared" si="6"/>
        <v>8825.4</v>
      </c>
      <c r="AA33" s="184">
        <f t="shared" si="6"/>
        <v>8748.4</v>
      </c>
      <c r="AB33" s="185">
        <v>4522.8999999999996</v>
      </c>
      <c r="AC33" s="185">
        <v>4516</v>
      </c>
      <c r="AD33" s="185">
        <v>4302.5</v>
      </c>
      <c r="AE33" s="185">
        <v>4232.3999999999996</v>
      </c>
      <c r="AF33" s="185">
        <v>0</v>
      </c>
      <c r="AG33" s="186">
        <v>0</v>
      </c>
      <c r="AH33" s="193">
        <f t="shared" si="7"/>
        <v>130868</v>
      </c>
      <c r="AI33" s="195">
        <f t="shared" si="7"/>
        <v>126235.6</v>
      </c>
      <c r="AJ33" s="197">
        <v>0</v>
      </c>
      <c r="AK33" s="197">
        <v>0</v>
      </c>
      <c r="AL33" s="197">
        <v>4290.8</v>
      </c>
      <c r="AM33" s="197">
        <v>4290.8</v>
      </c>
      <c r="AN33" s="197">
        <v>0</v>
      </c>
      <c r="AO33" s="197">
        <v>0</v>
      </c>
      <c r="AP33" s="197">
        <v>0</v>
      </c>
      <c r="AQ33" s="197">
        <v>0</v>
      </c>
      <c r="AR33" s="197">
        <v>15895</v>
      </c>
      <c r="AS33" s="197">
        <v>15895</v>
      </c>
      <c r="AT33" s="197">
        <v>26923.9</v>
      </c>
      <c r="AU33" s="197">
        <v>22776.799999999999</v>
      </c>
      <c r="AV33" s="197">
        <v>6090.3</v>
      </c>
      <c r="AW33" s="197">
        <v>6087.4</v>
      </c>
      <c r="AX33" s="197">
        <v>77668</v>
      </c>
      <c r="AY33" s="198">
        <v>77185.600000000006</v>
      </c>
      <c r="AZ33" s="183">
        <f t="shared" si="8"/>
        <v>96687.7</v>
      </c>
      <c r="BA33" s="184">
        <f t="shared" si="8"/>
        <v>95611.499999999985</v>
      </c>
      <c r="BB33" s="185">
        <v>97.7</v>
      </c>
      <c r="BC33" s="185">
        <v>82</v>
      </c>
      <c r="BD33" s="185">
        <v>7122.3</v>
      </c>
      <c r="BE33" s="185">
        <v>7080.9</v>
      </c>
      <c r="BF33" s="185">
        <v>86749.3</v>
      </c>
      <c r="BG33" s="185">
        <v>85735.2</v>
      </c>
      <c r="BH33" s="185">
        <v>2718.4</v>
      </c>
      <c r="BI33" s="186">
        <v>2713.4</v>
      </c>
      <c r="BJ33" s="183">
        <f t="shared" si="9"/>
        <v>578.29999999999995</v>
      </c>
      <c r="BK33" s="184">
        <f t="shared" si="9"/>
        <v>578.1</v>
      </c>
      <c r="BL33" s="185">
        <v>0</v>
      </c>
      <c r="BM33" s="185">
        <v>0</v>
      </c>
      <c r="BN33" s="185">
        <v>578.29999999999995</v>
      </c>
      <c r="BO33" s="185">
        <v>578.1</v>
      </c>
      <c r="BP33" s="185">
        <v>0</v>
      </c>
      <c r="BQ33" s="186">
        <v>0</v>
      </c>
      <c r="BR33" s="183">
        <f t="shared" si="10"/>
        <v>543064.30000000005</v>
      </c>
      <c r="BS33" s="184">
        <f t="shared" si="10"/>
        <v>517230.1</v>
      </c>
      <c r="BT33" s="185">
        <v>77758.8</v>
      </c>
      <c r="BU33" s="185">
        <v>76885.2</v>
      </c>
      <c r="BV33" s="185">
        <v>412914.4</v>
      </c>
      <c r="BW33" s="185">
        <v>389183.3</v>
      </c>
      <c r="BX33" s="185">
        <v>28516.6</v>
      </c>
      <c r="BY33" s="185">
        <v>28431.7</v>
      </c>
      <c r="BZ33" s="185">
        <v>0</v>
      </c>
      <c r="CA33" s="185">
        <v>0</v>
      </c>
      <c r="CB33" s="185">
        <v>7242.5</v>
      </c>
      <c r="CC33" s="185">
        <v>6906.8</v>
      </c>
      <c r="CD33" s="185">
        <v>16632</v>
      </c>
      <c r="CE33" s="186">
        <v>15823.1</v>
      </c>
      <c r="CF33" s="183">
        <f t="shared" si="11"/>
        <v>81201.8</v>
      </c>
      <c r="CG33" s="184">
        <f t="shared" si="11"/>
        <v>80948.7</v>
      </c>
      <c r="CH33" s="185">
        <v>78295.600000000006</v>
      </c>
      <c r="CI33" s="185">
        <v>78063.199999999997</v>
      </c>
      <c r="CJ33" s="185">
        <v>0</v>
      </c>
      <c r="CK33" s="185">
        <v>0</v>
      </c>
      <c r="CL33" s="185">
        <v>2906.2</v>
      </c>
      <c r="CM33" s="186">
        <v>2885.5</v>
      </c>
      <c r="CN33" s="183">
        <f t="shared" si="12"/>
        <v>218.3</v>
      </c>
      <c r="CO33" s="195">
        <f t="shared" si="12"/>
        <v>218.3</v>
      </c>
      <c r="CP33" s="185">
        <v>0</v>
      </c>
      <c r="CQ33" s="185">
        <v>0</v>
      </c>
      <c r="CR33" s="185">
        <v>218.3</v>
      </c>
      <c r="CS33" s="186">
        <v>218.3</v>
      </c>
      <c r="CT33" s="183">
        <f t="shared" si="13"/>
        <v>26990.3</v>
      </c>
      <c r="CU33" s="184">
        <f t="shared" si="13"/>
        <v>21354.799999999999</v>
      </c>
      <c r="CV33" s="185">
        <v>1704.2</v>
      </c>
      <c r="CW33" s="185">
        <v>1704.1</v>
      </c>
      <c r="CX33" s="185">
        <v>23315.1</v>
      </c>
      <c r="CY33" s="185">
        <v>17704.2</v>
      </c>
      <c r="CZ33" s="185">
        <v>1135</v>
      </c>
      <c r="DA33" s="185">
        <v>1110.5</v>
      </c>
      <c r="DB33" s="185">
        <v>836</v>
      </c>
      <c r="DC33" s="186">
        <v>836</v>
      </c>
      <c r="DD33" s="183">
        <f t="shared" si="14"/>
        <v>10907.4</v>
      </c>
      <c r="DE33" s="196">
        <f t="shared" si="14"/>
        <v>10789.9</v>
      </c>
      <c r="DF33" s="185">
        <v>0</v>
      </c>
      <c r="DG33" s="185">
        <v>0</v>
      </c>
      <c r="DH33" s="185">
        <v>10907.4</v>
      </c>
      <c r="DI33" s="185">
        <v>10789.9</v>
      </c>
      <c r="DJ33" s="185">
        <v>0</v>
      </c>
      <c r="DK33" s="185">
        <v>0</v>
      </c>
      <c r="DL33" s="185">
        <v>0</v>
      </c>
      <c r="DM33" s="186">
        <v>0</v>
      </c>
      <c r="DN33" s="183">
        <f t="shared" si="15"/>
        <v>0</v>
      </c>
      <c r="DO33" s="184">
        <f t="shared" si="15"/>
        <v>0</v>
      </c>
      <c r="DP33" s="185">
        <v>0</v>
      </c>
      <c r="DQ33" s="185">
        <v>0</v>
      </c>
      <c r="DR33" s="185">
        <v>0</v>
      </c>
      <c r="DS33" s="185">
        <v>0</v>
      </c>
      <c r="DT33" s="185">
        <v>0</v>
      </c>
      <c r="DU33" s="186">
        <v>0</v>
      </c>
      <c r="DV33" s="275">
        <v>15</v>
      </c>
      <c r="DW33" s="200">
        <v>5.9</v>
      </c>
      <c r="DX33" s="275">
        <v>0</v>
      </c>
      <c r="DY33" s="200">
        <v>0</v>
      </c>
      <c r="DZ33" s="183">
        <f t="shared" si="4"/>
        <v>1020061.9000000001</v>
      </c>
      <c r="EA33" s="276">
        <f t="shared" si="4"/>
        <v>977058.79999999993</v>
      </c>
      <c r="EB33" s="201">
        <v>-29144.2</v>
      </c>
      <c r="EC33" s="192">
        <v>-15803.8</v>
      </c>
      <c r="ED33" s="201">
        <v>20945.2</v>
      </c>
      <c r="EE33" s="156">
        <v>13340.3</v>
      </c>
      <c r="EF33" s="120"/>
      <c r="EG33" s="100"/>
      <c r="EH33" s="100"/>
    </row>
    <row r="34" spans="1:138" s="102" customFormat="1" hidden="1" x14ac:dyDescent="0.25">
      <c r="A34" s="108" t="s">
        <v>215</v>
      </c>
      <c r="B34" s="183">
        <f t="shared" si="5"/>
        <v>202998.8</v>
      </c>
      <c r="C34" s="184">
        <f t="shared" si="5"/>
        <v>186826.4</v>
      </c>
      <c r="D34" s="185">
        <v>11814.2</v>
      </c>
      <c r="E34" s="185">
        <v>11734.6</v>
      </c>
      <c r="F34" s="185">
        <v>3535.1</v>
      </c>
      <c r="G34" s="185">
        <v>3493.6</v>
      </c>
      <c r="H34" s="185">
        <v>91343.4</v>
      </c>
      <c r="I34" s="185">
        <v>82368.899999999994</v>
      </c>
      <c r="J34" s="185">
        <v>67.5</v>
      </c>
      <c r="K34" s="185">
        <v>40.299999999999997</v>
      </c>
      <c r="L34" s="185">
        <v>15366.3</v>
      </c>
      <c r="M34" s="185">
        <v>15200.3</v>
      </c>
      <c r="N34" s="185">
        <v>0</v>
      </c>
      <c r="O34" s="185">
        <v>0</v>
      </c>
      <c r="P34" s="185">
        <v>298</v>
      </c>
      <c r="Q34" s="185">
        <v>0</v>
      </c>
      <c r="R34" s="185">
        <v>0</v>
      </c>
      <c r="S34" s="185">
        <v>0</v>
      </c>
      <c r="T34" s="185">
        <v>80574.3</v>
      </c>
      <c r="U34" s="186">
        <v>73988.7</v>
      </c>
      <c r="V34" s="187">
        <f t="shared" si="16"/>
        <v>2541.9</v>
      </c>
      <c r="W34" s="188">
        <f t="shared" si="16"/>
        <v>2541.9</v>
      </c>
      <c r="X34" s="185">
        <v>2541.9</v>
      </c>
      <c r="Y34" s="186">
        <v>2541.9</v>
      </c>
      <c r="Z34" s="183">
        <f t="shared" si="6"/>
        <v>8782.7999999999993</v>
      </c>
      <c r="AA34" s="184">
        <f t="shared" si="6"/>
        <v>8763.7999999999993</v>
      </c>
      <c r="AB34" s="185">
        <v>0</v>
      </c>
      <c r="AC34" s="185">
        <v>0</v>
      </c>
      <c r="AD34" s="185">
        <v>8780.7999999999993</v>
      </c>
      <c r="AE34" s="185">
        <v>8761.7999999999993</v>
      </c>
      <c r="AF34" s="185">
        <v>2</v>
      </c>
      <c r="AG34" s="186">
        <v>2</v>
      </c>
      <c r="AH34" s="193">
        <f t="shared" si="7"/>
        <v>157194.70000000001</v>
      </c>
      <c r="AI34" s="195">
        <f t="shared" si="7"/>
        <v>151622.40000000002</v>
      </c>
      <c r="AJ34" s="197">
        <v>0</v>
      </c>
      <c r="AK34" s="197">
        <v>0</v>
      </c>
      <c r="AL34" s="197">
        <v>4216.3999999999996</v>
      </c>
      <c r="AM34" s="197">
        <v>4157</v>
      </c>
      <c r="AN34" s="197">
        <v>140</v>
      </c>
      <c r="AO34" s="197">
        <v>75.400000000000006</v>
      </c>
      <c r="AP34" s="197">
        <v>0</v>
      </c>
      <c r="AQ34" s="197">
        <v>0</v>
      </c>
      <c r="AR34" s="197">
        <v>19482.599999999999</v>
      </c>
      <c r="AS34" s="197">
        <v>18812.099999999999</v>
      </c>
      <c r="AT34" s="197">
        <v>49933.9</v>
      </c>
      <c r="AU34" s="197">
        <v>45757.599999999999</v>
      </c>
      <c r="AV34" s="197">
        <v>4568.7</v>
      </c>
      <c r="AW34" s="197">
        <v>4568.7</v>
      </c>
      <c r="AX34" s="197">
        <v>78853.100000000006</v>
      </c>
      <c r="AY34" s="198">
        <v>78251.600000000006</v>
      </c>
      <c r="AZ34" s="183">
        <f t="shared" si="8"/>
        <v>258182.39999999999</v>
      </c>
      <c r="BA34" s="184">
        <f t="shared" si="8"/>
        <v>141857</v>
      </c>
      <c r="BB34" s="185">
        <v>166880.79999999999</v>
      </c>
      <c r="BC34" s="185">
        <v>54558.8</v>
      </c>
      <c r="BD34" s="185">
        <v>34988.800000000003</v>
      </c>
      <c r="BE34" s="185">
        <v>32875.699999999997</v>
      </c>
      <c r="BF34" s="185">
        <v>42939.1</v>
      </c>
      <c r="BG34" s="185">
        <v>41330</v>
      </c>
      <c r="BH34" s="185">
        <v>13373.7</v>
      </c>
      <c r="BI34" s="186">
        <v>13092.5</v>
      </c>
      <c r="BJ34" s="183">
        <f t="shared" si="9"/>
        <v>18048.399999999998</v>
      </c>
      <c r="BK34" s="184">
        <f t="shared" si="9"/>
        <v>18047.5</v>
      </c>
      <c r="BL34" s="185">
        <v>0</v>
      </c>
      <c r="BM34" s="185">
        <v>0</v>
      </c>
      <c r="BN34" s="185">
        <v>1190.5999999999999</v>
      </c>
      <c r="BO34" s="185">
        <v>1189.7</v>
      </c>
      <c r="BP34" s="185">
        <v>16857.8</v>
      </c>
      <c r="BQ34" s="186">
        <v>16857.8</v>
      </c>
      <c r="BR34" s="183">
        <f t="shared" si="10"/>
        <v>1784976.4000000001</v>
      </c>
      <c r="BS34" s="184">
        <f t="shared" si="10"/>
        <v>1779850.5</v>
      </c>
      <c r="BT34" s="185">
        <v>173438.6</v>
      </c>
      <c r="BU34" s="185">
        <v>171653.8</v>
      </c>
      <c r="BV34" s="185">
        <v>1533727.7</v>
      </c>
      <c r="BW34" s="185">
        <v>1531388</v>
      </c>
      <c r="BX34" s="185">
        <v>40997.1</v>
      </c>
      <c r="BY34" s="185">
        <v>40843.1</v>
      </c>
      <c r="BZ34" s="185">
        <v>100</v>
      </c>
      <c r="CA34" s="185">
        <v>38.5</v>
      </c>
      <c r="CB34" s="185">
        <v>11978.7</v>
      </c>
      <c r="CC34" s="185">
        <v>11595.4</v>
      </c>
      <c r="CD34" s="185">
        <v>24734.3</v>
      </c>
      <c r="CE34" s="186">
        <v>24331.7</v>
      </c>
      <c r="CF34" s="183">
        <f t="shared" si="11"/>
        <v>169931.3</v>
      </c>
      <c r="CG34" s="184">
        <f t="shared" si="11"/>
        <v>169668.4</v>
      </c>
      <c r="CH34" s="185">
        <v>119439.4</v>
      </c>
      <c r="CI34" s="185">
        <v>119372.7</v>
      </c>
      <c r="CJ34" s="185">
        <v>0</v>
      </c>
      <c r="CK34" s="185">
        <v>0</v>
      </c>
      <c r="CL34" s="185">
        <v>50491.9</v>
      </c>
      <c r="CM34" s="186">
        <v>50295.7</v>
      </c>
      <c r="CN34" s="183">
        <f t="shared" si="12"/>
        <v>135.69999999999999</v>
      </c>
      <c r="CO34" s="195">
        <f t="shared" si="12"/>
        <v>135.69999999999999</v>
      </c>
      <c r="CP34" s="185">
        <v>0</v>
      </c>
      <c r="CQ34" s="185">
        <v>0</v>
      </c>
      <c r="CR34" s="185">
        <v>135.69999999999999</v>
      </c>
      <c r="CS34" s="186">
        <v>135.69999999999999</v>
      </c>
      <c r="CT34" s="183">
        <f t="shared" si="13"/>
        <v>67742.099999999991</v>
      </c>
      <c r="CU34" s="184">
        <f t="shared" si="13"/>
        <v>55321</v>
      </c>
      <c r="CV34" s="185">
        <v>1680.2</v>
      </c>
      <c r="CW34" s="185">
        <v>1612.1</v>
      </c>
      <c r="CX34" s="185">
        <v>64565</v>
      </c>
      <c r="CY34" s="185">
        <v>52424.5</v>
      </c>
      <c r="CZ34" s="185">
        <v>660.9</v>
      </c>
      <c r="DA34" s="185">
        <v>448.4</v>
      </c>
      <c r="DB34" s="185">
        <v>836</v>
      </c>
      <c r="DC34" s="186">
        <v>836</v>
      </c>
      <c r="DD34" s="183">
        <f t="shared" si="14"/>
        <v>14835.4</v>
      </c>
      <c r="DE34" s="196">
        <f t="shared" si="14"/>
        <v>14827</v>
      </c>
      <c r="DF34" s="185">
        <v>13424.4</v>
      </c>
      <c r="DG34" s="185">
        <v>13424.4</v>
      </c>
      <c r="DH34" s="185">
        <v>1346.9</v>
      </c>
      <c r="DI34" s="185">
        <v>1346.5</v>
      </c>
      <c r="DJ34" s="185">
        <v>0</v>
      </c>
      <c r="DK34" s="185">
        <v>0</v>
      </c>
      <c r="DL34" s="185">
        <v>64.099999999999994</v>
      </c>
      <c r="DM34" s="186">
        <v>56.1</v>
      </c>
      <c r="DN34" s="183">
        <f t="shared" si="15"/>
        <v>0</v>
      </c>
      <c r="DO34" s="184">
        <f t="shared" si="15"/>
        <v>0</v>
      </c>
      <c r="DP34" s="185">
        <v>0</v>
      </c>
      <c r="DQ34" s="185">
        <v>0</v>
      </c>
      <c r="DR34" s="185">
        <v>0</v>
      </c>
      <c r="DS34" s="185">
        <v>0</v>
      </c>
      <c r="DT34" s="185">
        <v>0</v>
      </c>
      <c r="DU34" s="186">
        <v>0</v>
      </c>
      <c r="DV34" s="275">
        <v>60</v>
      </c>
      <c r="DW34" s="200">
        <v>0.9</v>
      </c>
      <c r="DX34" s="275">
        <v>0</v>
      </c>
      <c r="DY34" s="200">
        <v>0</v>
      </c>
      <c r="DZ34" s="183">
        <f t="shared" si="4"/>
        <v>2685429.9</v>
      </c>
      <c r="EA34" s="276">
        <f t="shared" si="4"/>
        <v>2529462.4999999995</v>
      </c>
      <c r="EB34" s="201">
        <v>-22917.599999999999</v>
      </c>
      <c r="EC34" s="192">
        <v>57595.9</v>
      </c>
      <c r="ED34" s="201">
        <v>28417.599999999999</v>
      </c>
      <c r="EE34" s="156">
        <v>80513.600000000006</v>
      </c>
      <c r="EF34" s="120"/>
      <c r="EG34" s="100"/>
      <c r="EH34" s="100"/>
    </row>
    <row r="35" spans="1:138" s="102" customFormat="1" hidden="1" x14ac:dyDescent="0.25">
      <c r="A35" s="108" t="s">
        <v>216</v>
      </c>
      <c r="B35" s="183">
        <f t="shared" si="5"/>
        <v>159264.29999999999</v>
      </c>
      <c r="C35" s="184">
        <f t="shared" si="5"/>
        <v>155605</v>
      </c>
      <c r="D35" s="185">
        <v>19508.3</v>
      </c>
      <c r="E35" s="185">
        <v>19377</v>
      </c>
      <c r="F35" s="185">
        <v>3472.1</v>
      </c>
      <c r="G35" s="185">
        <v>3472.1</v>
      </c>
      <c r="H35" s="185">
        <v>100686.2</v>
      </c>
      <c r="I35" s="185">
        <v>97892.3</v>
      </c>
      <c r="J35" s="185">
        <v>115.6</v>
      </c>
      <c r="K35" s="185">
        <v>0</v>
      </c>
      <c r="L35" s="185">
        <v>15058.9</v>
      </c>
      <c r="M35" s="185">
        <v>15058.9</v>
      </c>
      <c r="N35" s="185">
        <v>1379.8</v>
      </c>
      <c r="O35" s="185">
        <v>1379.6</v>
      </c>
      <c r="P35" s="185">
        <v>150</v>
      </c>
      <c r="Q35" s="185">
        <v>0</v>
      </c>
      <c r="R35" s="185">
        <v>0</v>
      </c>
      <c r="S35" s="185">
        <v>0</v>
      </c>
      <c r="T35" s="185">
        <v>18893.400000000001</v>
      </c>
      <c r="U35" s="186">
        <v>18425.099999999999</v>
      </c>
      <c r="V35" s="187">
        <f t="shared" si="16"/>
        <v>1389</v>
      </c>
      <c r="W35" s="188">
        <f t="shared" si="16"/>
        <v>1389</v>
      </c>
      <c r="X35" s="185">
        <v>1389</v>
      </c>
      <c r="Y35" s="186">
        <v>1389</v>
      </c>
      <c r="Z35" s="183">
        <f t="shared" si="6"/>
        <v>11214.2</v>
      </c>
      <c r="AA35" s="184">
        <f t="shared" si="6"/>
        <v>10962.1</v>
      </c>
      <c r="AB35" s="185">
        <v>0</v>
      </c>
      <c r="AC35" s="185">
        <v>0</v>
      </c>
      <c r="AD35" s="185">
        <v>11094.2</v>
      </c>
      <c r="AE35" s="185">
        <v>10842.2</v>
      </c>
      <c r="AF35" s="185">
        <v>120</v>
      </c>
      <c r="AG35" s="186">
        <v>119.9</v>
      </c>
      <c r="AH35" s="193">
        <f t="shared" si="7"/>
        <v>63056</v>
      </c>
      <c r="AI35" s="195">
        <f t="shared" si="7"/>
        <v>62084.800000000003</v>
      </c>
      <c r="AJ35" s="197">
        <v>0</v>
      </c>
      <c r="AK35" s="197">
        <v>0</v>
      </c>
      <c r="AL35" s="197">
        <v>4216.3999999999996</v>
      </c>
      <c r="AM35" s="197">
        <v>4216.3999999999996</v>
      </c>
      <c r="AN35" s="197">
        <v>0</v>
      </c>
      <c r="AO35" s="197">
        <v>0</v>
      </c>
      <c r="AP35" s="197">
        <v>0</v>
      </c>
      <c r="AQ35" s="197">
        <v>0</v>
      </c>
      <c r="AR35" s="197">
        <v>30152.2</v>
      </c>
      <c r="AS35" s="197">
        <v>30152.2</v>
      </c>
      <c r="AT35" s="197">
        <v>27516.400000000001</v>
      </c>
      <c r="AU35" s="197">
        <v>26830.2</v>
      </c>
      <c r="AV35" s="197">
        <v>0</v>
      </c>
      <c r="AW35" s="197">
        <v>0</v>
      </c>
      <c r="AX35" s="197">
        <v>1171</v>
      </c>
      <c r="AY35" s="198">
        <v>886</v>
      </c>
      <c r="AZ35" s="183">
        <f t="shared" si="8"/>
        <v>95443.1</v>
      </c>
      <c r="BA35" s="184">
        <f t="shared" si="8"/>
        <v>84065.5</v>
      </c>
      <c r="BB35" s="185">
        <v>45564.9</v>
      </c>
      <c r="BC35" s="185">
        <v>36106.1</v>
      </c>
      <c r="BD35" s="185">
        <v>21889.7</v>
      </c>
      <c r="BE35" s="185">
        <v>21583.5</v>
      </c>
      <c r="BF35" s="185">
        <v>18999.900000000001</v>
      </c>
      <c r="BG35" s="185">
        <v>18055.3</v>
      </c>
      <c r="BH35" s="185">
        <v>8988.6</v>
      </c>
      <c r="BI35" s="186">
        <v>8320.6</v>
      </c>
      <c r="BJ35" s="183">
        <f t="shared" si="9"/>
        <v>5010.3999999999996</v>
      </c>
      <c r="BK35" s="184">
        <f t="shared" si="9"/>
        <v>4087</v>
      </c>
      <c r="BL35" s="185">
        <v>0</v>
      </c>
      <c r="BM35" s="185">
        <v>0</v>
      </c>
      <c r="BN35" s="185">
        <v>688.9</v>
      </c>
      <c r="BO35" s="185">
        <v>684.2</v>
      </c>
      <c r="BP35" s="185">
        <v>4321.5</v>
      </c>
      <c r="BQ35" s="186">
        <v>3402.8</v>
      </c>
      <c r="BR35" s="183">
        <f t="shared" si="10"/>
        <v>695248.4</v>
      </c>
      <c r="BS35" s="184">
        <f t="shared" si="10"/>
        <v>693329.6</v>
      </c>
      <c r="BT35" s="185">
        <v>161005.6</v>
      </c>
      <c r="BU35" s="185">
        <v>160826.1</v>
      </c>
      <c r="BV35" s="185">
        <v>457750.3</v>
      </c>
      <c r="BW35" s="185">
        <v>456912</v>
      </c>
      <c r="BX35" s="185">
        <v>35558.9</v>
      </c>
      <c r="BY35" s="185">
        <v>35552.5</v>
      </c>
      <c r="BZ35" s="185">
        <v>0</v>
      </c>
      <c r="CA35" s="185">
        <v>0</v>
      </c>
      <c r="CB35" s="185">
        <v>8128.9</v>
      </c>
      <c r="CC35" s="185">
        <v>7426.4</v>
      </c>
      <c r="CD35" s="185">
        <v>32804.699999999997</v>
      </c>
      <c r="CE35" s="186">
        <v>32612.6</v>
      </c>
      <c r="CF35" s="183">
        <f t="shared" si="11"/>
        <v>137828.5</v>
      </c>
      <c r="CG35" s="184">
        <f t="shared" si="11"/>
        <v>137738.4</v>
      </c>
      <c r="CH35" s="185">
        <v>104344.2</v>
      </c>
      <c r="CI35" s="185">
        <v>104327</v>
      </c>
      <c r="CJ35" s="185">
        <v>0</v>
      </c>
      <c r="CK35" s="185">
        <v>0</v>
      </c>
      <c r="CL35" s="185">
        <v>33484.300000000003</v>
      </c>
      <c r="CM35" s="186">
        <v>33411.4</v>
      </c>
      <c r="CN35" s="183">
        <f t="shared" si="12"/>
        <v>132</v>
      </c>
      <c r="CO35" s="195">
        <f t="shared" si="12"/>
        <v>132</v>
      </c>
      <c r="CP35" s="185">
        <v>0</v>
      </c>
      <c r="CQ35" s="185">
        <v>0</v>
      </c>
      <c r="CR35" s="185">
        <v>132</v>
      </c>
      <c r="CS35" s="186">
        <v>132</v>
      </c>
      <c r="CT35" s="183">
        <f t="shared" si="13"/>
        <v>41418.6</v>
      </c>
      <c r="CU35" s="184">
        <f t="shared" si="13"/>
        <v>38949.700000000004</v>
      </c>
      <c r="CV35" s="185">
        <v>2354.8000000000002</v>
      </c>
      <c r="CW35" s="185">
        <v>2354.8000000000002</v>
      </c>
      <c r="CX35" s="185">
        <v>36891.199999999997</v>
      </c>
      <c r="CY35" s="185">
        <v>34731.800000000003</v>
      </c>
      <c r="CZ35" s="185">
        <v>918.7</v>
      </c>
      <c r="DA35" s="185">
        <v>721.9</v>
      </c>
      <c r="DB35" s="185">
        <v>1253.9000000000001</v>
      </c>
      <c r="DC35" s="186">
        <v>1141.2</v>
      </c>
      <c r="DD35" s="183">
        <f t="shared" si="14"/>
        <v>14616.4</v>
      </c>
      <c r="DE35" s="196">
        <f t="shared" si="14"/>
        <v>14428.6</v>
      </c>
      <c r="DF35" s="185">
        <v>0</v>
      </c>
      <c r="DG35" s="185">
        <v>0</v>
      </c>
      <c r="DH35" s="185">
        <v>14616.4</v>
      </c>
      <c r="DI35" s="185">
        <v>14428.6</v>
      </c>
      <c r="DJ35" s="185">
        <v>0</v>
      </c>
      <c r="DK35" s="185">
        <v>0</v>
      </c>
      <c r="DL35" s="185">
        <v>0</v>
      </c>
      <c r="DM35" s="186">
        <v>0</v>
      </c>
      <c r="DN35" s="183">
        <f t="shared" si="15"/>
        <v>0</v>
      </c>
      <c r="DO35" s="184">
        <f t="shared" si="15"/>
        <v>0</v>
      </c>
      <c r="DP35" s="185">
        <v>0</v>
      </c>
      <c r="DQ35" s="185">
        <v>0</v>
      </c>
      <c r="DR35" s="185">
        <v>0</v>
      </c>
      <c r="DS35" s="185">
        <v>0</v>
      </c>
      <c r="DT35" s="185">
        <v>0</v>
      </c>
      <c r="DU35" s="186">
        <v>0</v>
      </c>
      <c r="DV35" s="275">
        <v>0</v>
      </c>
      <c r="DW35" s="200">
        <v>0</v>
      </c>
      <c r="DX35" s="275">
        <v>0</v>
      </c>
      <c r="DY35" s="200">
        <v>0</v>
      </c>
      <c r="DZ35" s="183">
        <f t="shared" si="4"/>
        <v>1224620.8999999999</v>
      </c>
      <c r="EA35" s="276">
        <f t="shared" si="4"/>
        <v>1202771.7000000002</v>
      </c>
      <c r="EB35" s="201">
        <v>-13332.2</v>
      </c>
      <c r="EC35" s="192">
        <v>13611.4</v>
      </c>
      <c r="ED35" s="201">
        <v>13332.2</v>
      </c>
      <c r="EE35" s="156">
        <v>26943.599999999999</v>
      </c>
      <c r="EF35" s="120"/>
      <c r="EG35" s="100"/>
      <c r="EH35" s="100"/>
    </row>
    <row r="36" spans="1:138" s="102" customFormat="1" hidden="1" x14ac:dyDescent="0.25">
      <c r="A36" s="108" t="s">
        <v>217</v>
      </c>
      <c r="B36" s="183">
        <f t="shared" si="5"/>
        <v>132551.79999999999</v>
      </c>
      <c r="C36" s="184">
        <f t="shared" si="5"/>
        <v>131046.7</v>
      </c>
      <c r="D36" s="185">
        <v>14517.3</v>
      </c>
      <c r="E36" s="185">
        <v>14517.3</v>
      </c>
      <c r="F36" s="185">
        <v>1450</v>
      </c>
      <c r="G36" s="185">
        <v>1448.9</v>
      </c>
      <c r="H36" s="185">
        <v>91229.5</v>
      </c>
      <c r="I36" s="185">
        <v>90234</v>
      </c>
      <c r="J36" s="185">
        <v>52.8</v>
      </c>
      <c r="K36" s="185">
        <v>52.8</v>
      </c>
      <c r="L36" s="185">
        <v>11973.2</v>
      </c>
      <c r="M36" s="185">
        <v>11973.2</v>
      </c>
      <c r="N36" s="185">
        <v>0</v>
      </c>
      <c r="O36" s="185">
        <v>0</v>
      </c>
      <c r="P36" s="185">
        <v>244.5</v>
      </c>
      <c r="Q36" s="185">
        <v>0</v>
      </c>
      <c r="R36" s="185">
        <v>0</v>
      </c>
      <c r="S36" s="185">
        <v>0</v>
      </c>
      <c r="T36" s="185">
        <v>13084.5</v>
      </c>
      <c r="U36" s="186">
        <v>12820.5</v>
      </c>
      <c r="V36" s="187">
        <f t="shared" si="16"/>
        <v>1102.5</v>
      </c>
      <c r="W36" s="188">
        <f t="shared" si="16"/>
        <v>1092.5999999999999</v>
      </c>
      <c r="X36" s="185">
        <v>1102.5</v>
      </c>
      <c r="Y36" s="186">
        <v>1092.5999999999999</v>
      </c>
      <c r="Z36" s="183">
        <f t="shared" si="6"/>
        <v>7870.5</v>
      </c>
      <c r="AA36" s="184">
        <f t="shared" si="6"/>
        <v>7870.5</v>
      </c>
      <c r="AB36" s="185">
        <v>0</v>
      </c>
      <c r="AC36" s="185">
        <v>0</v>
      </c>
      <c r="AD36" s="185">
        <v>7870.5</v>
      </c>
      <c r="AE36" s="185">
        <v>7870.5</v>
      </c>
      <c r="AF36" s="185">
        <v>0</v>
      </c>
      <c r="AG36" s="186">
        <v>0</v>
      </c>
      <c r="AH36" s="193">
        <f t="shared" si="7"/>
        <v>62346.600000000006</v>
      </c>
      <c r="AI36" s="195">
        <f t="shared" si="7"/>
        <v>61717.399999999994</v>
      </c>
      <c r="AJ36" s="197">
        <v>0</v>
      </c>
      <c r="AK36" s="197">
        <v>0</v>
      </c>
      <c r="AL36" s="197">
        <v>2530.5</v>
      </c>
      <c r="AM36" s="197">
        <v>2528.1999999999998</v>
      </c>
      <c r="AN36" s="197">
        <v>0</v>
      </c>
      <c r="AO36" s="197">
        <v>0</v>
      </c>
      <c r="AP36" s="197">
        <v>0</v>
      </c>
      <c r="AQ36" s="197">
        <v>0</v>
      </c>
      <c r="AR36" s="197">
        <v>22970.799999999999</v>
      </c>
      <c r="AS36" s="197">
        <v>22970.799999999999</v>
      </c>
      <c r="AT36" s="197">
        <v>23760.5</v>
      </c>
      <c r="AU36" s="197">
        <v>23231.7</v>
      </c>
      <c r="AV36" s="197">
        <v>4500</v>
      </c>
      <c r="AW36" s="197">
        <v>4500</v>
      </c>
      <c r="AX36" s="197">
        <v>8584.7999999999993</v>
      </c>
      <c r="AY36" s="198">
        <v>8486.7000000000007</v>
      </c>
      <c r="AZ36" s="183">
        <f t="shared" si="8"/>
        <v>67657.299999999988</v>
      </c>
      <c r="BA36" s="184">
        <f t="shared" si="8"/>
        <v>66248.399999999994</v>
      </c>
      <c r="BB36" s="185">
        <v>70.3</v>
      </c>
      <c r="BC36" s="185">
        <v>68.8</v>
      </c>
      <c r="BD36" s="185">
        <v>11571.3</v>
      </c>
      <c r="BE36" s="185">
        <v>10213.1</v>
      </c>
      <c r="BF36" s="185">
        <v>32239.8</v>
      </c>
      <c r="BG36" s="185">
        <v>32190.6</v>
      </c>
      <c r="BH36" s="185">
        <v>23775.9</v>
      </c>
      <c r="BI36" s="186">
        <v>23775.9</v>
      </c>
      <c r="BJ36" s="183">
        <f t="shared" si="9"/>
        <v>18759.900000000001</v>
      </c>
      <c r="BK36" s="184">
        <f t="shared" si="9"/>
        <v>3310.5</v>
      </c>
      <c r="BL36" s="185">
        <v>0</v>
      </c>
      <c r="BM36" s="185">
        <v>0</v>
      </c>
      <c r="BN36" s="185">
        <v>0</v>
      </c>
      <c r="BO36" s="185">
        <v>0</v>
      </c>
      <c r="BP36" s="185">
        <v>18759.900000000001</v>
      </c>
      <c r="BQ36" s="186">
        <v>3310.5</v>
      </c>
      <c r="BR36" s="183">
        <f t="shared" si="10"/>
        <v>467825.89999999997</v>
      </c>
      <c r="BS36" s="184">
        <f t="shared" si="10"/>
        <v>467072.89999999997</v>
      </c>
      <c r="BT36" s="185">
        <v>112457.8</v>
      </c>
      <c r="BU36" s="185">
        <v>112457.8</v>
      </c>
      <c r="BV36" s="185">
        <v>290382.09999999998</v>
      </c>
      <c r="BW36" s="185">
        <v>289929.09999999998</v>
      </c>
      <c r="BX36" s="185">
        <v>28565.5</v>
      </c>
      <c r="BY36" s="185">
        <v>28565.5</v>
      </c>
      <c r="BZ36" s="185">
        <v>0</v>
      </c>
      <c r="CA36" s="185">
        <v>0</v>
      </c>
      <c r="CB36" s="185">
        <v>7041.7</v>
      </c>
      <c r="CC36" s="185">
        <v>6741.7</v>
      </c>
      <c r="CD36" s="185">
        <v>29378.799999999999</v>
      </c>
      <c r="CE36" s="186">
        <v>29378.799999999999</v>
      </c>
      <c r="CF36" s="183">
        <f t="shared" si="11"/>
        <v>123809</v>
      </c>
      <c r="CG36" s="184">
        <f t="shared" si="11"/>
        <v>123731.9</v>
      </c>
      <c r="CH36" s="185">
        <v>90342.399999999994</v>
      </c>
      <c r="CI36" s="185">
        <v>90265.4</v>
      </c>
      <c r="CJ36" s="185">
        <v>0</v>
      </c>
      <c r="CK36" s="185">
        <v>0</v>
      </c>
      <c r="CL36" s="185">
        <v>33466.6</v>
      </c>
      <c r="CM36" s="186">
        <v>33466.5</v>
      </c>
      <c r="CN36" s="183">
        <f t="shared" si="12"/>
        <v>126.4</v>
      </c>
      <c r="CO36" s="195">
        <f t="shared" si="12"/>
        <v>126.4</v>
      </c>
      <c r="CP36" s="185">
        <v>0</v>
      </c>
      <c r="CQ36" s="185">
        <v>0</v>
      </c>
      <c r="CR36" s="185">
        <v>126.4</v>
      </c>
      <c r="CS36" s="186">
        <v>126.4</v>
      </c>
      <c r="CT36" s="183">
        <f t="shared" si="13"/>
        <v>13688.8</v>
      </c>
      <c r="CU36" s="184">
        <f t="shared" si="13"/>
        <v>13503.4</v>
      </c>
      <c r="CV36" s="185">
        <v>2143.3000000000002</v>
      </c>
      <c r="CW36" s="185">
        <v>2143.3000000000002</v>
      </c>
      <c r="CX36" s="185">
        <v>9791.5</v>
      </c>
      <c r="CY36" s="185">
        <v>9673</v>
      </c>
      <c r="CZ36" s="185">
        <v>918</v>
      </c>
      <c r="DA36" s="185">
        <v>918</v>
      </c>
      <c r="DB36" s="185">
        <v>836</v>
      </c>
      <c r="DC36" s="186">
        <v>769.1</v>
      </c>
      <c r="DD36" s="183">
        <f t="shared" si="14"/>
        <v>12715.800000000001</v>
      </c>
      <c r="DE36" s="196">
        <f t="shared" si="14"/>
        <v>12170.800000000001</v>
      </c>
      <c r="DF36" s="185">
        <v>0</v>
      </c>
      <c r="DG36" s="185">
        <v>0</v>
      </c>
      <c r="DH36" s="185">
        <v>12679.7</v>
      </c>
      <c r="DI36" s="185">
        <v>12134.7</v>
      </c>
      <c r="DJ36" s="185">
        <v>0</v>
      </c>
      <c r="DK36" s="185">
        <v>0</v>
      </c>
      <c r="DL36" s="185">
        <v>36.1</v>
      </c>
      <c r="DM36" s="186">
        <v>36.1</v>
      </c>
      <c r="DN36" s="183">
        <f t="shared" si="15"/>
        <v>0</v>
      </c>
      <c r="DO36" s="184">
        <f t="shared" si="15"/>
        <v>0</v>
      </c>
      <c r="DP36" s="185">
        <v>0</v>
      </c>
      <c r="DQ36" s="185">
        <v>0</v>
      </c>
      <c r="DR36" s="185">
        <v>0</v>
      </c>
      <c r="DS36" s="185">
        <v>0</v>
      </c>
      <c r="DT36" s="185">
        <v>0</v>
      </c>
      <c r="DU36" s="186">
        <v>0</v>
      </c>
      <c r="DV36" s="275">
        <v>0</v>
      </c>
      <c r="DW36" s="200">
        <v>0</v>
      </c>
      <c r="DX36" s="275">
        <v>0</v>
      </c>
      <c r="DY36" s="200">
        <v>0</v>
      </c>
      <c r="DZ36" s="183">
        <f t="shared" si="4"/>
        <v>908454.49999999977</v>
      </c>
      <c r="EA36" s="276">
        <f t="shared" si="4"/>
        <v>887891.49999999988</v>
      </c>
      <c r="EB36" s="201">
        <v>-20707.7</v>
      </c>
      <c r="EC36" s="192">
        <v>-1885.7</v>
      </c>
      <c r="ED36" s="201">
        <v>3323.5</v>
      </c>
      <c r="EE36" s="156">
        <v>26041.8</v>
      </c>
      <c r="EF36" s="120"/>
      <c r="EG36" s="100"/>
      <c r="EH36" s="100"/>
    </row>
    <row r="37" spans="1:138" s="102" customFormat="1" hidden="1" x14ac:dyDescent="0.25">
      <c r="A37" s="108" t="s">
        <v>218</v>
      </c>
      <c r="B37" s="183">
        <f t="shared" si="5"/>
        <v>159487.29999999999</v>
      </c>
      <c r="C37" s="184">
        <f t="shared" si="5"/>
        <v>152528.30000000002</v>
      </c>
      <c r="D37" s="185">
        <v>16869.7</v>
      </c>
      <c r="E37" s="185">
        <v>16612.400000000001</v>
      </c>
      <c r="F37" s="185">
        <v>3980.3</v>
      </c>
      <c r="G37" s="185">
        <v>3871.7</v>
      </c>
      <c r="H37" s="185">
        <v>103717.2</v>
      </c>
      <c r="I37" s="185">
        <v>98504.3</v>
      </c>
      <c r="J37" s="185">
        <v>186.2</v>
      </c>
      <c r="K37" s="185">
        <v>186.2</v>
      </c>
      <c r="L37" s="185">
        <v>15128.8</v>
      </c>
      <c r="M37" s="185">
        <v>15120.6</v>
      </c>
      <c r="N37" s="185">
        <v>0</v>
      </c>
      <c r="O37" s="185">
        <v>0</v>
      </c>
      <c r="P37" s="185">
        <v>182.6</v>
      </c>
      <c r="Q37" s="185">
        <v>0</v>
      </c>
      <c r="R37" s="185">
        <v>0</v>
      </c>
      <c r="S37" s="185">
        <v>0</v>
      </c>
      <c r="T37" s="185">
        <v>19422.5</v>
      </c>
      <c r="U37" s="186">
        <v>18233.099999999999</v>
      </c>
      <c r="V37" s="187">
        <f t="shared" si="16"/>
        <v>3443</v>
      </c>
      <c r="W37" s="188">
        <f t="shared" si="16"/>
        <v>3401.3</v>
      </c>
      <c r="X37" s="185">
        <v>3443</v>
      </c>
      <c r="Y37" s="186">
        <v>3401.3</v>
      </c>
      <c r="Z37" s="183">
        <f t="shared" si="6"/>
        <v>7391</v>
      </c>
      <c r="AA37" s="184">
        <f t="shared" si="6"/>
        <v>5884.6</v>
      </c>
      <c r="AB37" s="185">
        <v>2326.5</v>
      </c>
      <c r="AC37" s="185">
        <v>2316.6999999999998</v>
      </c>
      <c r="AD37" s="185">
        <v>5064.5</v>
      </c>
      <c r="AE37" s="185">
        <v>3567.9</v>
      </c>
      <c r="AF37" s="185">
        <v>0</v>
      </c>
      <c r="AG37" s="186">
        <v>0</v>
      </c>
      <c r="AH37" s="193">
        <f t="shared" si="7"/>
        <v>97081.5</v>
      </c>
      <c r="AI37" s="195">
        <f t="shared" si="7"/>
        <v>92117.599999999991</v>
      </c>
      <c r="AJ37" s="197">
        <v>0</v>
      </c>
      <c r="AK37" s="197">
        <v>0</v>
      </c>
      <c r="AL37" s="197">
        <v>5902.9</v>
      </c>
      <c r="AM37" s="197">
        <v>5758.8</v>
      </c>
      <c r="AN37" s="197">
        <v>138.9</v>
      </c>
      <c r="AO37" s="197">
        <v>138.9</v>
      </c>
      <c r="AP37" s="197">
        <v>0</v>
      </c>
      <c r="AQ37" s="197">
        <v>0</v>
      </c>
      <c r="AR37" s="197">
        <v>52402.3</v>
      </c>
      <c r="AS37" s="197">
        <v>52025.2</v>
      </c>
      <c r="AT37" s="197">
        <v>37410.699999999997</v>
      </c>
      <c r="AU37" s="197">
        <v>32978</v>
      </c>
      <c r="AV37" s="197">
        <v>0</v>
      </c>
      <c r="AW37" s="197">
        <v>0</v>
      </c>
      <c r="AX37" s="197">
        <v>1226.7</v>
      </c>
      <c r="AY37" s="198">
        <v>1216.7</v>
      </c>
      <c r="AZ37" s="183">
        <f t="shared" si="8"/>
        <v>118531.20000000001</v>
      </c>
      <c r="BA37" s="184">
        <f t="shared" si="8"/>
        <v>111933.1</v>
      </c>
      <c r="BB37" s="185">
        <v>692.9</v>
      </c>
      <c r="BC37" s="185">
        <v>682.8</v>
      </c>
      <c r="BD37" s="185">
        <v>56027.1</v>
      </c>
      <c r="BE37" s="185">
        <v>54816.6</v>
      </c>
      <c r="BF37" s="185">
        <v>21245.599999999999</v>
      </c>
      <c r="BG37" s="185">
        <v>19683.900000000001</v>
      </c>
      <c r="BH37" s="185">
        <v>40565.599999999999</v>
      </c>
      <c r="BI37" s="186">
        <v>36749.800000000003</v>
      </c>
      <c r="BJ37" s="183">
        <f t="shared" si="9"/>
        <v>4943.4000000000005</v>
      </c>
      <c r="BK37" s="184">
        <f t="shared" si="9"/>
        <v>4942.2</v>
      </c>
      <c r="BL37" s="185">
        <v>0</v>
      </c>
      <c r="BM37" s="185">
        <v>0</v>
      </c>
      <c r="BN37" s="185">
        <v>697.6</v>
      </c>
      <c r="BO37" s="185">
        <v>696.4</v>
      </c>
      <c r="BP37" s="185">
        <v>4245.8</v>
      </c>
      <c r="BQ37" s="186">
        <v>4245.8</v>
      </c>
      <c r="BR37" s="183">
        <f t="shared" si="10"/>
        <v>855486.1</v>
      </c>
      <c r="BS37" s="184">
        <f t="shared" si="10"/>
        <v>855193.29999999993</v>
      </c>
      <c r="BT37" s="185">
        <v>213178.1</v>
      </c>
      <c r="BU37" s="185">
        <v>213137.2</v>
      </c>
      <c r="BV37" s="185">
        <v>552652.5</v>
      </c>
      <c r="BW37" s="185">
        <v>552569.5</v>
      </c>
      <c r="BX37" s="185">
        <v>48462.1</v>
      </c>
      <c r="BY37" s="185">
        <v>48439.4</v>
      </c>
      <c r="BZ37" s="185">
        <v>0</v>
      </c>
      <c r="CA37" s="185">
        <v>0</v>
      </c>
      <c r="CB37" s="185">
        <v>8221.7999999999993</v>
      </c>
      <c r="CC37" s="185">
        <v>8081.1</v>
      </c>
      <c r="CD37" s="185">
        <v>32971.599999999999</v>
      </c>
      <c r="CE37" s="186">
        <v>32966.1</v>
      </c>
      <c r="CF37" s="183">
        <f t="shared" si="11"/>
        <v>180282.1</v>
      </c>
      <c r="CG37" s="184">
        <f t="shared" si="11"/>
        <v>180255.2</v>
      </c>
      <c r="CH37" s="185">
        <v>126807.7</v>
      </c>
      <c r="CI37" s="185">
        <v>126780.8</v>
      </c>
      <c r="CJ37" s="185">
        <v>0</v>
      </c>
      <c r="CK37" s="185">
        <v>0</v>
      </c>
      <c r="CL37" s="185">
        <v>53474.400000000001</v>
      </c>
      <c r="CM37" s="186">
        <v>53474.400000000001</v>
      </c>
      <c r="CN37" s="183">
        <f t="shared" si="12"/>
        <v>42.6</v>
      </c>
      <c r="CO37" s="195">
        <f t="shared" si="12"/>
        <v>42.6</v>
      </c>
      <c r="CP37" s="185">
        <v>0</v>
      </c>
      <c r="CQ37" s="185">
        <v>0</v>
      </c>
      <c r="CR37" s="185">
        <v>42.6</v>
      </c>
      <c r="CS37" s="186">
        <v>42.6</v>
      </c>
      <c r="CT37" s="183">
        <f t="shared" si="13"/>
        <v>65579.899999999994</v>
      </c>
      <c r="CU37" s="184">
        <f t="shared" si="13"/>
        <v>64093.700000000004</v>
      </c>
      <c r="CV37" s="185">
        <v>2171.8000000000002</v>
      </c>
      <c r="CW37" s="185">
        <v>2159.8000000000002</v>
      </c>
      <c r="CX37" s="185">
        <v>62272.1</v>
      </c>
      <c r="CY37" s="185">
        <v>60911.1</v>
      </c>
      <c r="CZ37" s="185">
        <v>300</v>
      </c>
      <c r="DA37" s="185">
        <v>252.8</v>
      </c>
      <c r="DB37" s="185">
        <v>836</v>
      </c>
      <c r="DC37" s="186">
        <v>770</v>
      </c>
      <c r="DD37" s="183">
        <f t="shared" si="14"/>
        <v>22140.7</v>
      </c>
      <c r="DE37" s="196">
        <f t="shared" si="14"/>
        <v>22140.7</v>
      </c>
      <c r="DF37" s="185">
        <v>14773.7</v>
      </c>
      <c r="DG37" s="185">
        <v>14773.7</v>
      </c>
      <c r="DH37" s="185">
        <v>7367</v>
      </c>
      <c r="DI37" s="185">
        <v>7367</v>
      </c>
      <c r="DJ37" s="185">
        <v>0</v>
      </c>
      <c r="DK37" s="185">
        <v>0</v>
      </c>
      <c r="DL37" s="185">
        <v>0</v>
      </c>
      <c r="DM37" s="186">
        <v>0</v>
      </c>
      <c r="DN37" s="183">
        <f t="shared" si="15"/>
        <v>0</v>
      </c>
      <c r="DO37" s="184">
        <f t="shared" si="15"/>
        <v>0</v>
      </c>
      <c r="DP37" s="185">
        <v>0</v>
      </c>
      <c r="DQ37" s="185">
        <v>0</v>
      </c>
      <c r="DR37" s="185">
        <v>0</v>
      </c>
      <c r="DS37" s="185">
        <v>0</v>
      </c>
      <c r="DT37" s="185">
        <v>0</v>
      </c>
      <c r="DU37" s="186">
        <v>0</v>
      </c>
      <c r="DV37" s="275">
        <v>31.3</v>
      </c>
      <c r="DW37" s="200">
        <v>1.3</v>
      </c>
      <c r="DX37" s="275">
        <v>0</v>
      </c>
      <c r="DY37" s="200">
        <v>0</v>
      </c>
      <c r="DZ37" s="183">
        <f t="shared" si="4"/>
        <v>1514440.0999999999</v>
      </c>
      <c r="EA37" s="276">
        <f t="shared" si="4"/>
        <v>1492533.9000000001</v>
      </c>
      <c r="EB37" s="201">
        <v>-26420.1</v>
      </c>
      <c r="EC37" s="192">
        <v>-7607.6</v>
      </c>
      <c r="ED37" s="201">
        <v>23720.1</v>
      </c>
      <c r="EE37" s="156">
        <v>18812.5</v>
      </c>
      <c r="EF37" s="120"/>
      <c r="EG37" s="100"/>
      <c r="EH37" s="100"/>
    </row>
    <row r="38" spans="1:138" s="102" customFormat="1" x14ac:dyDescent="0.25">
      <c r="A38" s="108" t="s">
        <v>3</v>
      </c>
      <c r="B38" s="183">
        <f t="shared" si="5"/>
        <v>181037.6</v>
      </c>
      <c r="C38" s="184">
        <f t="shared" si="5"/>
        <v>177487.90000000002</v>
      </c>
      <c r="D38" s="185">
        <v>16099.6</v>
      </c>
      <c r="E38" s="185">
        <v>15587.5</v>
      </c>
      <c r="F38" s="185">
        <v>5570</v>
      </c>
      <c r="G38" s="185">
        <v>5371.5</v>
      </c>
      <c r="H38" s="185">
        <v>65406.6</v>
      </c>
      <c r="I38" s="185">
        <v>63199.7</v>
      </c>
      <c r="J38" s="185">
        <v>88.4</v>
      </c>
      <c r="K38" s="185">
        <v>36.6</v>
      </c>
      <c r="L38" s="185">
        <v>11718.8</v>
      </c>
      <c r="M38" s="185">
        <v>11718.8</v>
      </c>
      <c r="N38" s="185">
        <v>0</v>
      </c>
      <c r="O38" s="185">
        <v>0</v>
      </c>
      <c r="P38" s="185">
        <v>289.60000000000002</v>
      </c>
      <c r="Q38" s="185">
        <v>0</v>
      </c>
      <c r="R38" s="185">
        <v>0</v>
      </c>
      <c r="S38" s="185">
        <v>0</v>
      </c>
      <c r="T38" s="185">
        <v>81864.600000000006</v>
      </c>
      <c r="U38" s="186">
        <v>81573.8</v>
      </c>
      <c r="V38" s="187">
        <f t="shared" si="16"/>
        <v>1075.9000000000001</v>
      </c>
      <c r="W38" s="188">
        <f t="shared" si="16"/>
        <v>1052.2</v>
      </c>
      <c r="X38" s="185">
        <v>1075.9000000000001</v>
      </c>
      <c r="Y38" s="186">
        <v>1052.2</v>
      </c>
      <c r="Z38" s="183">
        <f t="shared" si="6"/>
        <v>9158.5</v>
      </c>
      <c r="AA38" s="184">
        <f t="shared" si="6"/>
        <v>9142.5</v>
      </c>
      <c r="AB38" s="185">
        <v>0</v>
      </c>
      <c r="AC38" s="185">
        <v>0</v>
      </c>
      <c r="AD38" s="185">
        <v>9048.1</v>
      </c>
      <c r="AE38" s="185">
        <v>9042.7000000000007</v>
      </c>
      <c r="AF38" s="185">
        <v>110.4</v>
      </c>
      <c r="AG38" s="186">
        <v>99.8</v>
      </c>
      <c r="AH38" s="193">
        <f t="shared" si="7"/>
        <v>73557.5</v>
      </c>
      <c r="AI38" s="195">
        <f t="shared" si="7"/>
        <v>71029.399999999994</v>
      </c>
      <c r="AJ38" s="197">
        <v>0</v>
      </c>
      <c r="AK38" s="197">
        <v>0</v>
      </c>
      <c r="AL38" s="197">
        <v>5568</v>
      </c>
      <c r="AM38" s="197">
        <v>5447</v>
      </c>
      <c r="AN38" s="197">
        <v>1063.4000000000001</v>
      </c>
      <c r="AO38" s="197">
        <v>537.79999999999995</v>
      </c>
      <c r="AP38" s="197">
        <v>0</v>
      </c>
      <c r="AQ38" s="197">
        <v>0</v>
      </c>
      <c r="AR38" s="197">
        <v>15933</v>
      </c>
      <c r="AS38" s="197">
        <v>15875.6</v>
      </c>
      <c r="AT38" s="197">
        <v>37507.1</v>
      </c>
      <c r="AU38" s="197">
        <v>35683.1</v>
      </c>
      <c r="AV38" s="197">
        <v>1700</v>
      </c>
      <c r="AW38" s="197">
        <v>1700</v>
      </c>
      <c r="AX38" s="197">
        <v>11786</v>
      </c>
      <c r="AY38" s="198">
        <v>11785.9</v>
      </c>
      <c r="AZ38" s="183">
        <f t="shared" si="8"/>
        <v>54059.199999999997</v>
      </c>
      <c r="BA38" s="184">
        <f t="shared" si="8"/>
        <v>50980.800000000003</v>
      </c>
      <c r="BB38" s="185">
        <v>129.30000000000001</v>
      </c>
      <c r="BC38" s="185">
        <v>126.2</v>
      </c>
      <c r="BD38" s="185">
        <v>11763.2</v>
      </c>
      <c r="BE38" s="185">
        <v>11323.1</v>
      </c>
      <c r="BF38" s="185">
        <v>41595</v>
      </c>
      <c r="BG38" s="185">
        <v>38961.4</v>
      </c>
      <c r="BH38" s="185">
        <v>571.70000000000005</v>
      </c>
      <c r="BI38" s="186">
        <v>570.1</v>
      </c>
      <c r="BJ38" s="183">
        <f t="shared" si="9"/>
        <v>5176.8999999999996</v>
      </c>
      <c r="BK38" s="184">
        <f t="shared" si="9"/>
        <v>5176.3</v>
      </c>
      <c r="BL38" s="185">
        <v>0</v>
      </c>
      <c r="BM38" s="185">
        <v>0</v>
      </c>
      <c r="BN38" s="185">
        <v>1271.7</v>
      </c>
      <c r="BO38" s="185">
        <v>1271.3</v>
      </c>
      <c r="BP38" s="185">
        <v>3905.2</v>
      </c>
      <c r="BQ38" s="186">
        <v>3905</v>
      </c>
      <c r="BR38" s="183">
        <f t="shared" si="10"/>
        <v>620527.6</v>
      </c>
      <c r="BS38" s="184">
        <f t="shared" si="10"/>
        <v>619436.4</v>
      </c>
      <c r="BT38" s="185">
        <v>128414.1</v>
      </c>
      <c r="BU38" s="185">
        <v>128414.1</v>
      </c>
      <c r="BV38" s="185">
        <v>404327.8</v>
      </c>
      <c r="BW38" s="185">
        <v>404109.3</v>
      </c>
      <c r="BX38" s="185">
        <v>56316.6</v>
      </c>
      <c r="BY38" s="185">
        <v>56316.6</v>
      </c>
      <c r="BZ38" s="185">
        <v>0</v>
      </c>
      <c r="CA38" s="185">
        <v>0</v>
      </c>
      <c r="CB38" s="185">
        <v>9348</v>
      </c>
      <c r="CC38" s="185">
        <v>9039.4</v>
      </c>
      <c r="CD38" s="185">
        <v>22121.1</v>
      </c>
      <c r="CE38" s="186">
        <v>21557</v>
      </c>
      <c r="CF38" s="183">
        <f t="shared" si="11"/>
        <v>123460.7</v>
      </c>
      <c r="CG38" s="184">
        <f t="shared" si="11"/>
        <v>123460.7</v>
      </c>
      <c r="CH38" s="185">
        <v>123460.7</v>
      </c>
      <c r="CI38" s="185">
        <v>123460.7</v>
      </c>
      <c r="CJ38" s="185">
        <v>0</v>
      </c>
      <c r="CK38" s="185">
        <v>0</v>
      </c>
      <c r="CL38" s="185">
        <v>0</v>
      </c>
      <c r="CM38" s="186">
        <v>0</v>
      </c>
      <c r="CN38" s="183">
        <f t="shared" si="12"/>
        <v>190.4</v>
      </c>
      <c r="CO38" s="195">
        <f t="shared" si="12"/>
        <v>188.2</v>
      </c>
      <c r="CP38" s="185">
        <v>0</v>
      </c>
      <c r="CQ38" s="185">
        <v>0</v>
      </c>
      <c r="CR38" s="185">
        <v>190.4</v>
      </c>
      <c r="CS38" s="186">
        <v>188.2</v>
      </c>
      <c r="CT38" s="183">
        <f t="shared" si="13"/>
        <v>37495.800000000003</v>
      </c>
      <c r="CU38" s="184">
        <f t="shared" si="13"/>
        <v>33155.800000000003</v>
      </c>
      <c r="CV38" s="185">
        <v>1855.4</v>
      </c>
      <c r="CW38" s="185">
        <v>1730.4</v>
      </c>
      <c r="CX38" s="185">
        <v>33354.400000000001</v>
      </c>
      <c r="CY38" s="185">
        <v>29417.7</v>
      </c>
      <c r="CZ38" s="185">
        <v>1450</v>
      </c>
      <c r="DA38" s="185">
        <v>1211.2</v>
      </c>
      <c r="DB38" s="185">
        <v>836</v>
      </c>
      <c r="DC38" s="186">
        <v>796.5</v>
      </c>
      <c r="DD38" s="183">
        <f t="shared" si="14"/>
        <v>12660.1</v>
      </c>
      <c r="DE38" s="196">
        <f t="shared" si="14"/>
        <v>12660.1</v>
      </c>
      <c r="DF38" s="185">
        <v>11659</v>
      </c>
      <c r="DG38" s="185">
        <v>11659</v>
      </c>
      <c r="DH38" s="185">
        <v>1001.1</v>
      </c>
      <c r="DI38" s="185">
        <v>1001.1</v>
      </c>
      <c r="DJ38" s="185">
        <v>0</v>
      </c>
      <c r="DK38" s="185">
        <v>0</v>
      </c>
      <c r="DL38" s="185">
        <v>0</v>
      </c>
      <c r="DM38" s="186">
        <v>0</v>
      </c>
      <c r="DN38" s="183">
        <f t="shared" si="15"/>
        <v>0</v>
      </c>
      <c r="DO38" s="184">
        <f t="shared" si="15"/>
        <v>0</v>
      </c>
      <c r="DP38" s="185">
        <v>0</v>
      </c>
      <c r="DQ38" s="185">
        <v>0</v>
      </c>
      <c r="DR38" s="185">
        <v>0</v>
      </c>
      <c r="DS38" s="185">
        <v>0</v>
      </c>
      <c r="DT38" s="185">
        <v>0</v>
      </c>
      <c r="DU38" s="186">
        <v>0</v>
      </c>
      <c r="DV38" s="275">
        <v>0</v>
      </c>
      <c r="DW38" s="200">
        <v>0</v>
      </c>
      <c r="DX38" s="275">
        <v>0</v>
      </c>
      <c r="DY38" s="200">
        <v>0</v>
      </c>
      <c r="DZ38" s="183">
        <f t="shared" si="4"/>
        <v>1118400.2</v>
      </c>
      <c r="EA38" s="276">
        <f t="shared" si="4"/>
        <v>1103770.3</v>
      </c>
      <c r="EB38" s="201">
        <v>-5698.6</v>
      </c>
      <c r="EC38" s="192">
        <v>11034.8</v>
      </c>
      <c r="ED38" s="201">
        <v>5950.7</v>
      </c>
      <c r="EE38" s="156">
        <v>16985.5</v>
      </c>
      <c r="EF38" s="120"/>
      <c r="EG38" s="100"/>
      <c r="EH38" s="100"/>
    </row>
    <row r="39" spans="1:138" s="102" customFormat="1" ht="15" hidden="1" customHeight="1" x14ac:dyDescent="0.25">
      <c r="A39" s="108" t="s">
        <v>219</v>
      </c>
      <c r="B39" s="183">
        <f t="shared" si="5"/>
        <v>254811</v>
      </c>
      <c r="C39" s="184">
        <f t="shared" si="5"/>
        <v>249635.80000000002</v>
      </c>
      <c r="D39" s="185">
        <v>12534.4</v>
      </c>
      <c r="E39" s="185">
        <v>12471.5</v>
      </c>
      <c r="F39" s="185">
        <v>6467.4</v>
      </c>
      <c r="G39" s="185">
        <v>6384.2</v>
      </c>
      <c r="H39" s="185">
        <v>121238.1</v>
      </c>
      <c r="I39" s="185">
        <v>117721.8</v>
      </c>
      <c r="J39" s="185">
        <v>88.7</v>
      </c>
      <c r="K39" s="185">
        <v>88.7</v>
      </c>
      <c r="L39" s="185">
        <v>20883.900000000001</v>
      </c>
      <c r="M39" s="185">
        <v>20855.2</v>
      </c>
      <c r="N39" s="185">
        <v>0</v>
      </c>
      <c r="O39" s="185">
        <v>0</v>
      </c>
      <c r="P39" s="185">
        <v>90</v>
      </c>
      <c r="Q39" s="185">
        <v>0</v>
      </c>
      <c r="R39" s="185">
        <v>0</v>
      </c>
      <c r="S39" s="185">
        <v>0</v>
      </c>
      <c r="T39" s="185">
        <v>93508.5</v>
      </c>
      <c r="U39" s="186">
        <v>92114.4</v>
      </c>
      <c r="V39" s="187">
        <f t="shared" si="16"/>
        <v>3565.4</v>
      </c>
      <c r="W39" s="188">
        <f t="shared" si="16"/>
        <v>3433.8</v>
      </c>
      <c r="X39" s="185">
        <v>3565.4</v>
      </c>
      <c r="Y39" s="186">
        <v>3433.8</v>
      </c>
      <c r="Z39" s="183">
        <f t="shared" si="6"/>
        <v>11166.2</v>
      </c>
      <c r="AA39" s="184">
        <f t="shared" si="6"/>
        <v>11054.6</v>
      </c>
      <c r="AB39" s="185">
        <v>430.9</v>
      </c>
      <c r="AC39" s="185">
        <v>428.5</v>
      </c>
      <c r="AD39" s="185">
        <v>10130.700000000001</v>
      </c>
      <c r="AE39" s="185">
        <v>10046.6</v>
      </c>
      <c r="AF39" s="185">
        <v>604.6</v>
      </c>
      <c r="AG39" s="186">
        <v>579.5</v>
      </c>
      <c r="AH39" s="193">
        <f t="shared" si="7"/>
        <v>131985.60000000001</v>
      </c>
      <c r="AI39" s="195">
        <f t="shared" si="7"/>
        <v>111204.8</v>
      </c>
      <c r="AJ39" s="197">
        <v>0</v>
      </c>
      <c r="AK39" s="197">
        <v>0</v>
      </c>
      <c r="AL39" s="197">
        <v>2498.6</v>
      </c>
      <c r="AM39" s="197">
        <v>2478.1</v>
      </c>
      <c r="AN39" s="197">
        <v>0</v>
      </c>
      <c r="AO39" s="197">
        <v>0</v>
      </c>
      <c r="AP39" s="197">
        <v>2589.3000000000002</v>
      </c>
      <c r="AQ39" s="197">
        <v>2525.6999999999998</v>
      </c>
      <c r="AR39" s="197">
        <v>49954.2</v>
      </c>
      <c r="AS39" s="197">
        <v>49838.5</v>
      </c>
      <c r="AT39" s="197">
        <v>73633.100000000006</v>
      </c>
      <c r="AU39" s="197">
        <v>53835.199999999997</v>
      </c>
      <c r="AV39" s="197">
        <v>412.3</v>
      </c>
      <c r="AW39" s="197">
        <v>412.3</v>
      </c>
      <c r="AX39" s="197">
        <v>2898.1</v>
      </c>
      <c r="AY39" s="198">
        <v>2115</v>
      </c>
      <c r="AZ39" s="183">
        <f t="shared" si="8"/>
        <v>220443.8</v>
      </c>
      <c r="BA39" s="184">
        <f t="shared" si="8"/>
        <v>204357.5</v>
      </c>
      <c r="BB39" s="185">
        <v>77154.399999999994</v>
      </c>
      <c r="BC39" s="185">
        <v>74975.600000000006</v>
      </c>
      <c r="BD39" s="185">
        <v>49106.7</v>
      </c>
      <c r="BE39" s="185">
        <v>38170.9</v>
      </c>
      <c r="BF39" s="185">
        <v>57035.9</v>
      </c>
      <c r="BG39" s="185">
        <v>55886.5</v>
      </c>
      <c r="BH39" s="185">
        <v>37146.800000000003</v>
      </c>
      <c r="BI39" s="186">
        <v>35324.5</v>
      </c>
      <c r="BJ39" s="183">
        <f t="shared" si="9"/>
        <v>4978.5</v>
      </c>
      <c r="BK39" s="184">
        <f t="shared" si="9"/>
        <v>3343.2</v>
      </c>
      <c r="BL39" s="185">
        <v>0</v>
      </c>
      <c r="BM39" s="185">
        <v>0</v>
      </c>
      <c r="BN39" s="185">
        <v>822.2</v>
      </c>
      <c r="BO39" s="185">
        <v>814.1</v>
      </c>
      <c r="BP39" s="185">
        <v>4156.3</v>
      </c>
      <c r="BQ39" s="186">
        <v>2529.1</v>
      </c>
      <c r="BR39" s="183">
        <f t="shared" si="10"/>
        <v>997958.7</v>
      </c>
      <c r="BS39" s="184">
        <f t="shared" si="10"/>
        <v>970356.70000000019</v>
      </c>
      <c r="BT39" s="185">
        <v>326250.90000000002</v>
      </c>
      <c r="BU39" s="185">
        <v>323466.90000000002</v>
      </c>
      <c r="BV39" s="185">
        <v>531999.19999999995</v>
      </c>
      <c r="BW39" s="185">
        <v>507397.2</v>
      </c>
      <c r="BX39" s="185">
        <v>67847</v>
      </c>
      <c r="BY39" s="185">
        <v>67845.3</v>
      </c>
      <c r="BZ39" s="185">
        <v>0</v>
      </c>
      <c r="CA39" s="185">
        <v>0</v>
      </c>
      <c r="CB39" s="185">
        <v>16472.2</v>
      </c>
      <c r="CC39" s="185">
        <v>16390.3</v>
      </c>
      <c r="CD39" s="185">
        <v>55389.4</v>
      </c>
      <c r="CE39" s="186">
        <v>55257</v>
      </c>
      <c r="CF39" s="183">
        <f t="shared" si="11"/>
        <v>123907.9</v>
      </c>
      <c r="CG39" s="184">
        <f t="shared" si="11"/>
        <v>123898.6</v>
      </c>
      <c r="CH39" s="185">
        <v>123907.9</v>
      </c>
      <c r="CI39" s="185">
        <v>123898.6</v>
      </c>
      <c r="CJ39" s="185">
        <v>0</v>
      </c>
      <c r="CK39" s="185">
        <v>0</v>
      </c>
      <c r="CL39" s="185">
        <v>0</v>
      </c>
      <c r="CM39" s="186">
        <v>0</v>
      </c>
      <c r="CN39" s="183">
        <f t="shared" si="12"/>
        <v>75.3</v>
      </c>
      <c r="CO39" s="195">
        <f t="shared" si="12"/>
        <v>75.3</v>
      </c>
      <c r="CP39" s="185">
        <v>0</v>
      </c>
      <c r="CQ39" s="185">
        <v>0</v>
      </c>
      <c r="CR39" s="185">
        <v>75.3</v>
      </c>
      <c r="CS39" s="186">
        <v>75.3</v>
      </c>
      <c r="CT39" s="183">
        <f t="shared" si="13"/>
        <v>50494.9</v>
      </c>
      <c r="CU39" s="184">
        <f t="shared" si="13"/>
        <v>47847.199999999997</v>
      </c>
      <c r="CV39" s="185">
        <v>1466.8</v>
      </c>
      <c r="CW39" s="185">
        <v>1466.7</v>
      </c>
      <c r="CX39" s="185">
        <v>44757.599999999999</v>
      </c>
      <c r="CY39" s="185">
        <v>42650.5</v>
      </c>
      <c r="CZ39" s="185">
        <v>2345.6</v>
      </c>
      <c r="DA39" s="185">
        <v>1855</v>
      </c>
      <c r="DB39" s="185">
        <v>1924.9</v>
      </c>
      <c r="DC39" s="186">
        <v>1875</v>
      </c>
      <c r="DD39" s="183">
        <f t="shared" si="14"/>
        <v>84014.9</v>
      </c>
      <c r="DE39" s="196">
        <f t="shared" si="14"/>
        <v>77941.399999999994</v>
      </c>
      <c r="DF39" s="185">
        <v>53811</v>
      </c>
      <c r="DG39" s="185">
        <v>48388.800000000003</v>
      </c>
      <c r="DH39" s="185">
        <v>30203.9</v>
      </c>
      <c r="DI39" s="185">
        <v>29552.6</v>
      </c>
      <c r="DJ39" s="185">
        <v>0</v>
      </c>
      <c r="DK39" s="185">
        <v>0</v>
      </c>
      <c r="DL39" s="185">
        <v>0</v>
      </c>
      <c r="DM39" s="186">
        <v>0</v>
      </c>
      <c r="DN39" s="183">
        <f t="shared" si="15"/>
        <v>0</v>
      </c>
      <c r="DO39" s="184">
        <f t="shared" si="15"/>
        <v>0</v>
      </c>
      <c r="DP39" s="185">
        <v>0</v>
      </c>
      <c r="DQ39" s="185">
        <v>0</v>
      </c>
      <c r="DR39" s="185">
        <v>0</v>
      </c>
      <c r="DS39" s="185">
        <v>0</v>
      </c>
      <c r="DT39" s="185">
        <v>0</v>
      </c>
      <c r="DU39" s="186">
        <v>0</v>
      </c>
      <c r="DV39" s="275">
        <v>49.1</v>
      </c>
      <c r="DW39" s="200">
        <v>47</v>
      </c>
      <c r="DX39" s="275">
        <v>286.8</v>
      </c>
      <c r="DY39" s="200">
        <v>286.8</v>
      </c>
      <c r="DZ39" s="183">
        <f t="shared" ref="DZ39:EA67" si="17">DX39+DV39+DN39+DD39+CT39+CN39+CF39+BR39+BJ39+AZ39+AH39+Z39+V39+B39</f>
        <v>1883738.0999999999</v>
      </c>
      <c r="EA39" s="276">
        <f t="shared" si="17"/>
        <v>1803482.7000000004</v>
      </c>
      <c r="EB39" s="201">
        <v>6117.4</v>
      </c>
      <c r="EC39" s="192">
        <v>56349.9</v>
      </c>
      <c r="ED39" s="201">
        <v>46182.6</v>
      </c>
      <c r="EE39" s="156">
        <v>50232.4</v>
      </c>
      <c r="EF39" s="120"/>
      <c r="EG39" s="100"/>
      <c r="EH39" s="100"/>
    </row>
    <row r="40" spans="1:138" s="102" customFormat="1" hidden="1" x14ac:dyDescent="0.25">
      <c r="A40" s="108" t="s">
        <v>220</v>
      </c>
      <c r="B40" s="183">
        <f t="shared" si="5"/>
        <v>124244.9</v>
      </c>
      <c r="C40" s="184">
        <f t="shared" si="5"/>
        <v>123844</v>
      </c>
      <c r="D40" s="185">
        <v>8194.9</v>
      </c>
      <c r="E40" s="185">
        <v>8194.9</v>
      </c>
      <c r="F40" s="185">
        <v>6541.3</v>
      </c>
      <c r="G40" s="185">
        <v>6541.3</v>
      </c>
      <c r="H40" s="185">
        <v>78567.899999999994</v>
      </c>
      <c r="I40" s="185">
        <v>78567.899999999994</v>
      </c>
      <c r="J40" s="185">
        <v>106.8</v>
      </c>
      <c r="K40" s="185">
        <v>91</v>
      </c>
      <c r="L40" s="185">
        <v>8724.7000000000007</v>
      </c>
      <c r="M40" s="185">
        <v>8451.5</v>
      </c>
      <c r="N40" s="185">
        <v>0</v>
      </c>
      <c r="O40" s="185">
        <v>0</v>
      </c>
      <c r="P40" s="185">
        <v>100</v>
      </c>
      <c r="Q40" s="185">
        <v>0</v>
      </c>
      <c r="R40" s="185">
        <v>0</v>
      </c>
      <c r="S40" s="185">
        <v>0</v>
      </c>
      <c r="T40" s="185">
        <v>22009.3</v>
      </c>
      <c r="U40" s="186">
        <v>21997.4</v>
      </c>
      <c r="V40" s="187">
        <f t="shared" si="16"/>
        <v>1399.5</v>
      </c>
      <c r="W40" s="188">
        <f t="shared" si="16"/>
        <v>1382.2</v>
      </c>
      <c r="X40" s="185">
        <v>1399.5</v>
      </c>
      <c r="Y40" s="186">
        <v>1382.2</v>
      </c>
      <c r="Z40" s="183">
        <f t="shared" si="6"/>
        <v>13343.2</v>
      </c>
      <c r="AA40" s="184">
        <f t="shared" si="6"/>
        <v>13323.2</v>
      </c>
      <c r="AB40" s="185">
        <v>15</v>
      </c>
      <c r="AC40" s="185">
        <v>15</v>
      </c>
      <c r="AD40" s="185">
        <v>13021.2</v>
      </c>
      <c r="AE40" s="185">
        <v>13016.2</v>
      </c>
      <c r="AF40" s="185">
        <v>307</v>
      </c>
      <c r="AG40" s="186">
        <v>292</v>
      </c>
      <c r="AH40" s="193">
        <f t="shared" si="7"/>
        <v>42922.100000000006</v>
      </c>
      <c r="AI40" s="195">
        <f t="shared" si="7"/>
        <v>42802</v>
      </c>
      <c r="AJ40" s="197">
        <v>0</v>
      </c>
      <c r="AK40" s="197">
        <v>0</v>
      </c>
      <c r="AL40" s="197">
        <v>1689.7</v>
      </c>
      <c r="AM40" s="197">
        <v>1587.1</v>
      </c>
      <c r="AN40" s="197">
        <v>0</v>
      </c>
      <c r="AO40" s="197">
        <v>0</v>
      </c>
      <c r="AP40" s="197">
        <v>0</v>
      </c>
      <c r="AQ40" s="197">
        <v>0</v>
      </c>
      <c r="AR40" s="197">
        <v>4239.6000000000004</v>
      </c>
      <c r="AS40" s="197">
        <v>4239.6000000000004</v>
      </c>
      <c r="AT40" s="197">
        <v>28492.6</v>
      </c>
      <c r="AU40" s="197">
        <v>28475.1</v>
      </c>
      <c r="AV40" s="197">
        <v>0</v>
      </c>
      <c r="AW40" s="197">
        <v>0</v>
      </c>
      <c r="AX40" s="197">
        <v>8500.2000000000007</v>
      </c>
      <c r="AY40" s="198">
        <v>8500.2000000000007</v>
      </c>
      <c r="AZ40" s="183">
        <f t="shared" si="8"/>
        <v>183679</v>
      </c>
      <c r="BA40" s="184">
        <f t="shared" si="8"/>
        <v>123573.9</v>
      </c>
      <c r="BB40" s="185">
        <v>102847.4</v>
      </c>
      <c r="BC40" s="185">
        <v>42777</v>
      </c>
      <c r="BD40" s="185">
        <v>31219.9</v>
      </c>
      <c r="BE40" s="185">
        <v>31206.3</v>
      </c>
      <c r="BF40" s="185">
        <v>40867.699999999997</v>
      </c>
      <c r="BG40" s="185">
        <v>40851.599999999999</v>
      </c>
      <c r="BH40" s="185">
        <v>8744</v>
      </c>
      <c r="BI40" s="186">
        <v>8739</v>
      </c>
      <c r="BJ40" s="183">
        <f t="shared" si="9"/>
        <v>5397.7</v>
      </c>
      <c r="BK40" s="184">
        <f t="shared" si="9"/>
        <v>3986.1</v>
      </c>
      <c r="BL40" s="185">
        <v>0</v>
      </c>
      <c r="BM40" s="185">
        <v>0</v>
      </c>
      <c r="BN40" s="185">
        <v>1854.5</v>
      </c>
      <c r="BO40" s="185">
        <v>1852.4</v>
      </c>
      <c r="BP40" s="185">
        <v>3543.2</v>
      </c>
      <c r="BQ40" s="186">
        <v>2133.6999999999998</v>
      </c>
      <c r="BR40" s="183">
        <f t="shared" si="10"/>
        <v>473938.60000000003</v>
      </c>
      <c r="BS40" s="184">
        <f t="shared" si="10"/>
        <v>470667.3</v>
      </c>
      <c r="BT40" s="185">
        <v>91699.7</v>
      </c>
      <c r="BU40" s="185">
        <v>89593.8</v>
      </c>
      <c r="BV40" s="185">
        <v>306148</v>
      </c>
      <c r="BW40" s="185">
        <v>305812.7</v>
      </c>
      <c r="BX40" s="185">
        <v>31958</v>
      </c>
      <c r="BY40" s="185">
        <v>31958</v>
      </c>
      <c r="BZ40" s="185">
        <v>0</v>
      </c>
      <c r="CA40" s="185">
        <v>0</v>
      </c>
      <c r="CB40" s="185">
        <v>17743.5</v>
      </c>
      <c r="CC40" s="185">
        <v>17500.099999999999</v>
      </c>
      <c r="CD40" s="185">
        <v>26389.4</v>
      </c>
      <c r="CE40" s="186">
        <v>25802.7</v>
      </c>
      <c r="CF40" s="183">
        <f t="shared" si="11"/>
        <v>74540.399999999994</v>
      </c>
      <c r="CG40" s="184">
        <f t="shared" si="11"/>
        <v>74470.100000000006</v>
      </c>
      <c r="CH40" s="185">
        <v>53325.4</v>
      </c>
      <c r="CI40" s="185">
        <v>53255.1</v>
      </c>
      <c r="CJ40" s="185">
        <v>0</v>
      </c>
      <c r="CK40" s="185">
        <v>0</v>
      </c>
      <c r="CL40" s="185">
        <v>21215</v>
      </c>
      <c r="CM40" s="186">
        <v>21215</v>
      </c>
      <c r="CN40" s="183">
        <f t="shared" si="12"/>
        <v>168.6</v>
      </c>
      <c r="CO40" s="195">
        <f t="shared" si="12"/>
        <v>168.6</v>
      </c>
      <c r="CP40" s="185">
        <v>0</v>
      </c>
      <c r="CQ40" s="185">
        <v>0</v>
      </c>
      <c r="CR40" s="185">
        <v>168.6</v>
      </c>
      <c r="CS40" s="186">
        <v>168.6</v>
      </c>
      <c r="CT40" s="183">
        <f t="shared" si="13"/>
        <v>37958</v>
      </c>
      <c r="CU40" s="184">
        <f t="shared" si="13"/>
        <v>34498.899999999994</v>
      </c>
      <c r="CV40" s="185">
        <v>2552.6</v>
      </c>
      <c r="CW40" s="185">
        <v>2552.6</v>
      </c>
      <c r="CX40" s="185">
        <v>29267.4</v>
      </c>
      <c r="CY40" s="185">
        <v>26520.6</v>
      </c>
      <c r="CZ40" s="185">
        <v>4884.1000000000004</v>
      </c>
      <c r="DA40" s="185">
        <v>4444.6000000000004</v>
      </c>
      <c r="DB40" s="185">
        <v>1253.9000000000001</v>
      </c>
      <c r="DC40" s="186">
        <v>981.1</v>
      </c>
      <c r="DD40" s="183">
        <f t="shared" si="14"/>
        <v>5854.3</v>
      </c>
      <c r="DE40" s="196">
        <f t="shared" si="14"/>
        <v>5854.3</v>
      </c>
      <c r="DF40" s="185">
        <v>0</v>
      </c>
      <c r="DG40" s="185">
        <v>0</v>
      </c>
      <c r="DH40" s="185">
        <v>5854.3</v>
      </c>
      <c r="DI40" s="185">
        <v>5854.3</v>
      </c>
      <c r="DJ40" s="185">
        <v>0</v>
      </c>
      <c r="DK40" s="185">
        <v>0</v>
      </c>
      <c r="DL40" s="185">
        <v>0</v>
      </c>
      <c r="DM40" s="186">
        <v>0</v>
      </c>
      <c r="DN40" s="183">
        <f t="shared" si="15"/>
        <v>0</v>
      </c>
      <c r="DO40" s="184">
        <f t="shared" si="15"/>
        <v>0</v>
      </c>
      <c r="DP40" s="185">
        <v>0</v>
      </c>
      <c r="DQ40" s="185">
        <v>0</v>
      </c>
      <c r="DR40" s="185">
        <v>0</v>
      </c>
      <c r="DS40" s="185">
        <v>0</v>
      </c>
      <c r="DT40" s="185">
        <v>0</v>
      </c>
      <c r="DU40" s="186">
        <v>0</v>
      </c>
      <c r="DV40" s="275">
        <v>9</v>
      </c>
      <c r="DW40" s="200">
        <v>9</v>
      </c>
      <c r="DX40" s="275">
        <v>0</v>
      </c>
      <c r="DY40" s="200">
        <v>0</v>
      </c>
      <c r="DZ40" s="183">
        <f t="shared" si="17"/>
        <v>963455.29999999993</v>
      </c>
      <c r="EA40" s="276">
        <f t="shared" si="17"/>
        <v>894579.59999999986</v>
      </c>
      <c r="EB40" s="201">
        <v>6229.1</v>
      </c>
      <c r="EC40" s="192">
        <v>15730.2</v>
      </c>
      <c r="ED40" s="201">
        <v>5101.8999999999996</v>
      </c>
      <c r="EE40" s="156">
        <v>10832.1</v>
      </c>
      <c r="EF40" s="120"/>
      <c r="EG40" s="100"/>
      <c r="EH40" s="100"/>
    </row>
    <row r="41" spans="1:138" s="102" customFormat="1" x14ac:dyDescent="0.25">
      <c r="A41" s="108" t="s">
        <v>4</v>
      </c>
      <c r="B41" s="183">
        <f t="shared" si="5"/>
        <v>156929.30000000002</v>
      </c>
      <c r="C41" s="184">
        <f t="shared" si="5"/>
        <v>146940.4</v>
      </c>
      <c r="D41" s="185">
        <v>10467.200000000001</v>
      </c>
      <c r="E41" s="185">
        <v>10424.1</v>
      </c>
      <c r="F41" s="185">
        <v>4173.2</v>
      </c>
      <c r="G41" s="185">
        <v>4068.6</v>
      </c>
      <c r="H41" s="185">
        <v>88265.3</v>
      </c>
      <c r="I41" s="185">
        <v>79487.899999999994</v>
      </c>
      <c r="J41" s="185">
        <v>58</v>
      </c>
      <c r="K41" s="185">
        <v>58</v>
      </c>
      <c r="L41" s="185">
        <v>11091.3</v>
      </c>
      <c r="M41" s="185">
        <v>11040.6</v>
      </c>
      <c r="N41" s="185">
        <v>272</v>
      </c>
      <c r="O41" s="185">
        <v>272</v>
      </c>
      <c r="P41" s="185">
        <v>71</v>
      </c>
      <c r="Q41" s="185">
        <v>0</v>
      </c>
      <c r="R41" s="185">
        <v>0</v>
      </c>
      <c r="S41" s="185">
        <v>0</v>
      </c>
      <c r="T41" s="185">
        <v>42531.3</v>
      </c>
      <c r="U41" s="186">
        <v>41589.199999999997</v>
      </c>
      <c r="V41" s="187">
        <f t="shared" si="16"/>
        <v>1438</v>
      </c>
      <c r="W41" s="188">
        <f t="shared" si="16"/>
        <v>1411.4</v>
      </c>
      <c r="X41" s="185">
        <v>1438</v>
      </c>
      <c r="Y41" s="186">
        <v>1411.4</v>
      </c>
      <c r="Z41" s="183">
        <f t="shared" si="6"/>
        <v>4931.3</v>
      </c>
      <c r="AA41" s="184">
        <f t="shared" si="6"/>
        <v>4919.2</v>
      </c>
      <c r="AB41" s="185">
        <v>0</v>
      </c>
      <c r="AC41" s="185">
        <v>0</v>
      </c>
      <c r="AD41" s="185">
        <v>4931.3</v>
      </c>
      <c r="AE41" s="185">
        <v>4919.2</v>
      </c>
      <c r="AF41" s="185">
        <v>0</v>
      </c>
      <c r="AG41" s="186">
        <v>0</v>
      </c>
      <c r="AH41" s="193">
        <f t="shared" si="7"/>
        <v>44074.6</v>
      </c>
      <c r="AI41" s="195">
        <f t="shared" si="7"/>
        <v>43945.2</v>
      </c>
      <c r="AJ41" s="197">
        <v>0</v>
      </c>
      <c r="AK41" s="197">
        <v>0</v>
      </c>
      <c r="AL41" s="197">
        <v>5052.8999999999996</v>
      </c>
      <c r="AM41" s="197">
        <v>5047.8999999999996</v>
      </c>
      <c r="AN41" s="197">
        <v>0</v>
      </c>
      <c r="AO41" s="197">
        <v>0</v>
      </c>
      <c r="AP41" s="197">
        <v>0</v>
      </c>
      <c r="AQ41" s="197">
        <v>0</v>
      </c>
      <c r="AR41" s="197">
        <v>15149</v>
      </c>
      <c r="AS41" s="197">
        <v>15147.7</v>
      </c>
      <c r="AT41" s="197">
        <v>21055.8</v>
      </c>
      <c r="AU41" s="197">
        <v>20944.5</v>
      </c>
      <c r="AV41" s="197">
        <v>0</v>
      </c>
      <c r="AW41" s="197">
        <v>0</v>
      </c>
      <c r="AX41" s="197">
        <v>2816.9</v>
      </c>
      <c r="AY41" s="198">
        <v>2805.1</v>
      </c>
      <c r="AZ41" s="183">
        <f t="shared" si="8"/>
        <v>120179.9</v>
      </c>
      <c r="BA41" s="184">
        <f t="shared" si="8"/>
        <v>111948.19999999998</v>
      </c>
      <c r="BB41" s="185">
        <v>356.3</v>
      </c>
      <c r="BC41" s="185">
        <v>317.8</v>
      </c>
      <c r="BD41" s="185">
        <v>17817.8</v>
      </c>
      <c r="BE41" s="185">
        <v>15376.4</v>
      </c>
      <c r="BF41" s="185">
        <v>71829.7</v>
      </c>
      <c r="BG41" s="185">
        <v>71217.899999999994</v>
      </c>
      <c r="BH41" s="185">
        <v>30176.1</v>
      </c>
      <c r="BI41" s="186">
        <v>25036.1</v>
      </c>
      <c r="BJ41" s="183">
        <f t="shared" si="9"/>
        <v>4868.2</v>
      </c>
      <c r="BK41" s="184">
        <f t="shared" si="9"/>
        <v>4533.2</v>
      </c>
      <c r="BL41" s="185">
        <v>0</v>
      </c>
      <c r="BM41" s="185">
        <v>0</v>
      </c>
      <c r="BN41" s="185">
        <v>957.1</v>
      </c>
      <c r="BO41" s="185">
        <v>956.9</v>
      </c>
      <c r="BP41" s="185">
        <v>3911.1</v>
      </c>
      <c r="BQ41" s="186">
        <v>3576.3</v>
      </c>
      <c r="BR41" s="183">
        <f t="shared" si="10"/>
        <v>588012.70000000007</v>
      </c>
      <c r="BS41" s="184">
        <f t="shared" si="10"/>
        <v>568413.79999999993</v>
      </c>
      <c r="BT41" s="185">
        <v>117766.8</v>
      </c>
      <c r="BU41" s="185">
        <v>107842.6</v>
      </c>
      <c r="BV41" s="185">
        <v>373022.5</v>
      </c>
      <c r="BW41" s="185">
        <v>363363</v>
      </c>
      <c r="BX41" s="185">
        <v>44402.1</v>
      </c>
      <c r="BY41" s="185">
        <v>44402.1</v>
      </c>
      <c r="BZ41" s="185">
        <v>0</v>
      </c>
      <c r="CA41" s="185">
        <v>0</v>
      </c>
      <c r="CB41" s="185">
        <v>18391.900000000001</v>
      </c>
      <c r="CC41" s="185">
        <v>18381.900000000001</v>
      </c>
      <c r="CD41" s="185">
        <v>34429.4</v>
      </c>
      <c r="CE41" s="186">
        <v>34424.199999999997</v>
      </c>
      <c r="CF41" s="183">
        <f t="shared" si="11"/>
        <v>96637.9</v>
      </c>
      <c r="CG41" s="184">
        <f t="shared" si="11"/>
        <v>96633</v>
      </c>
      <c r="CH41" s="185">
        <v>65496.3</v>
      </c>
      <c r="CI41" s="185">
        <v>65496.3</v>
      </c>
      <c r="CJ41" s="185">
        <v>0</v>
      </c>
      <c r="CK41" s="185">
        <v>0</v>
      </c>
      <c r="CL41" s="185">
        <v>31141.599999999999</v>
      </c>
      <c r="CM41" s="186">
        <v>31136.7</v>
      </c>
      <c r="CN41" s="183">
        <f t="shared" si="12"/>
        <v>95.1</v>
      </c>
      <c r="CO41" s="195">
        <f t="shared" si="12"/>
        <v>95.1</v>
      </c>
      <c r="CP41" s="185">
        <v>0</v>
      </c>
      <c r="CQ41" s="185">
        <v>0</v>
      </c>
      <c r="CR41" s="185">
        <v>95.1</v>
      </c>
      <c r="CS41" s="186">
        <v>95.1</v>
      </c>
      <c r="CT41" s="183">
        <f t="shared" si="13"/>
        <v>66476.2</v>
      </c>
      <c r="CU41" s="184">
        <f t="shared" si="13"/>
        <v>62510.5</v>
      </c>
      <c r="CV41" s="185">
        <v>2784.6</v>
      </c>
      <c r="CW41" s="185">
        <v>2600.1999999999998</v>
      </c>
      <c r="CX41" s="185">
        <v>60774.7</v>
      </c>
      <c r="CY41" s="185">
        <v>57377.9</v>
      </c>
      <c r="CZ41" s="185">
        <v>2080.9</v>
      </c>
      <c r="DA41" s="185">
        <v>1696.4</v>
      </c>
      <c r="DB41" s="185">
        <v>836</v>
      </c>
      <c r="DC41" s="186">
        <v>836</v>
      </c>
      <c r="DD41" s="183">
        <f t="shared" si="14"/>
        <v>22040.5</v>
      </c>
      <c r="DE41" s="196">
        <f t="shared" si="14"/>
        <v>21817.3</v>
      </c>
      <c r="DF41" s="185">
        <v>9000.2999999999993</v>
      </c>
      <c r="DG41" s="185">
        <v>9000.2999999999993</v>
      </c>
      <c r="DH41" s="185">
        <v>13040.2</v>
      </c>
      <c r="DI41" s="185">
        <v>12817</v>
      </c>
      <c r="DJ41" s="185">
        <v>0</v>
      </c>
      <c r="DK41" s="185">
        <v>0</v>
      </c>
      <c r="DL41" s="185">
        <v>0</v>
      </c>
      <c r="DM41" s="186">
        <v>0</v>
      </c>
      <c r="DN41" s="183">
        <f t="shared" si="15"/>
        <v>0</v>
      </c>
      <c r="DO41" s="184">
        <f t="shared" si="15"/>
        <v>0</v>
      </c>
      <c r="DP41" s="185">
        <v>0</v>
      </c>
      <c r="DQ41" s="185">
        <v>0</v>
      </c>
      <c r="DR41" s="185">
        <v>0</v>
      </c>
      <c r="DS41" s="185">
        <v>0</v>
      </c>
      <c r="DT41" s="185">
        <v>0</v>
      </c>
      <c r="DU41" s="186">
        <v>0</v>
      </c>
      <c r="DV41" s="275">
        <v>0</v>
      </c>
      <c r="DW41" s="200">
        <v>0</v>
      </c>
      <c r="DX41" s="275">
        <v>0</v>
      </c>
      <c r="DY41" s="200">
        <v>0</v>
      </c>
      <c r="DZ41" s="183">
        <f t="shared" si="17"/>
        <v>1105683.7000000002</v>
      </c>
      <c r="EA41" s="276">
        <f t="shared" si="17"/>
        <v>1063167.2999999998</v>
      </c>
      <c r="EB41" s="201">
        <v>-27418.400000000001</v>
      </c>
      <c r="EC41" s="192">
        <v>11918.4</v>
      </c>
      <c r="ED41" s="201">
        <v>22568.400000000001</v>
      </c>
      <c r="EE41" s="156">
        <v>34486.800000000003</v>
      </c>
      <c r="EF41" s="120"/>
      <c r="EG41" s="100"/>
      <c r="EH41" s="100"/>
    </row>
    <row r="42" spans="1:138" s="102" customFormat="1" x14ac:dyDescent="0.25">
      <c r="A42" s="108" t="s">
        <v>5</v>
      </c>
      <c r="B42" s="183">
        <f t="shared" si="5"/>
        <v>268489.7</v>
      </c>
      <c r="C42" s="184">
        <f t="shared" si="5"/>
        <v>257924</v>
      </c>
      <c r="D42" s="185">
        <v>23921.5</v>
      </c>
      <c r="E42" s="185">
        <v>23772.7</v>
      </c>
      <c r="F42" s="185">
        <v>8041.8</v>
      </c>
      <c r="G42" s="185">
        <v>7903.7</v>
      </c>
      <c r="H42" s="185">
        <v>137578.5</v>
      </c>
      <c r="I42" s="185">
        <v>132083.1</v>
      </c>
      <c r="J42" s="185">
        <v>135</v>
      </c>
      <c r="K42" s="185">
        <v>135</v>
      </c>
      <c r="L42" s="185">
        <v>17459.599999999999</v>
      </c>
      <c r="M42" s="185">
        <v>17394.3</v>
      </c>
      <c r="N42" s="185">
        <v>2111.6999999999998</v>
      </c>
      <c r="O42" s="185">
        <v>2111.6999999999998</v>
      </c>
      <c r="P42" s="185">
        <v>2758.9</v>
      </c>
      <c r="Q42" s="185">
        <v>0</v>
      </c>
      <c r="R42" s="185">
        <v>0</v>
      </c>
      <c r="S42" s="185">
        <v>0</v>
      </c>
      <c r="T42" s="185">
        <v>76482.7</v>
      </c>
      <c r="U42" s="186">
        <v>74523.5</v>
      </c>
      <c r="V42" s="187">
        <f t="shared" si="16"/>
        <v>3952.3</v>
      </c>
      <c r="W42" s="188">
        <f t="shared" si="16"/>
        <v>3952.3</v>
      </c>
      <c r="X42" s="185">
        <v>3952.3</v>
      </c>
      <c r="Y42" s="186">
        <v>3952.3</v>
      </c>
      <c r="Z42" s="183">
        <f t="shared" si="6"/>
        <v>19408.8</v>
      </c>
      <c r="AA42" s="184">
        <f t="shared" si="6"/>
        <v>19284.7</v>
      </c>
      <c r="AB42" s="185">
        <v>4859.8</v>
      </c>
      <c r="AC42" s="185">
        <v>4859.8</v>
      </c>
      <c r="AD42" s="185">
        <v>14168.7</v>
      </c>
      <c r="AE42" s="185">
        <v>14121.4</v>
      </c>
      <c r="AF42" s="185">
        <v>380.3</v>
      </c>
      <c r="AG42" s="186">
        <v>303.5</v>
      </c>
      <c r="AH42" s="193">
        <f t="shared" si="7"/>
        <v>178997.9</v>
      </c>
      <c r="AI42" s="195">
        <f t="shared" si="7"/>
        <v>175189.7</v>
      </c>
      <c r="AJ42" s="197">
        <v>0</v>
      </c>
      <c r="AK42" s="197">
        <v>0</v>
      </c>
      <c r="AL42" s="197">
        <v>10446.1</v>
      </c>
      <c r="AM42" s="197">
        <v>10446.1</v>
      </c>
      <c r="AN42" s="197">
        <v>8386.7000000000007</v>
      </c>
      <c r="AO42" s="197">
        <v>8386.6</v>
      </c>
      <c r="AP42" s="197">
        <v>0</v>
      </c>
      <c r="AQ42" s="197">
        <v>0</v>
      </c>
      <c r="AR42" s="197">
        <v>23681.9</v>
      </c>
      <c r="AS42" s="197">
        <v>23526.799999999999</v>
      </c>
      <c r="AT42" s="197">
        <v>112082.9</v>
      </c>
      <c r="AU42" s="197">
        <v>109723.7</v>
      </c>
      <c r="AV42" s="197">
        <v>3614.9</v>
      </c>
      <c r="AW42" s="197">
        <v>3614.9</v>
      </c>
      <c r="AX42" s="197">
        <v>20785.400000000001</v>
      </c>
      <c r="AY42" s="198">
        <v>19491.599999999999</v>
      </c>
      <c r="AZ42" s="183">
        <f t="shared" si="8"/>
        <v>167750.30000000002</v>
      </c>
      <c r="BA42" s="184">
        <f t="shared" si="8"/>
        <v>164074.19999999998</v>
      </c>
      <c r="BB42" s="185">
        <v>1549.3</v>
      </c>
      <c r="BC42" s="185">
        <v>1401.4</v>
      </c>
      <c r="BD42" s="185">
        <v>114855.1</v>
      </c>
      <c r="BE42" s="185">
        <v>112142.1</v>
      </c>
      <c r="BF42" s="185">
        <v>30460.5</v>
      </c>
      <c r="BG42" s="185">
        <v>29656.3</v>
      </c>
      <c r="BH42" s="185">
        <v>20885.400000000001</v>
      </c>
      <c r="BI42" s="186">
        <v>20874.400000000001</v>
      </c>
      <c r="BJ42" s="183">
        <f t="shared" si="9"/>
        <v>6423.3</v>
      </c>
      <c r="BK42" s="184">
        <f t="shared" si="9"/>
        <v>3938.6</v>
      </c>
      <c r="BL42" s="185">
        <v>0</v>
      </c>
      <c r="BM42" s="185">
        <v>0</v>
      </c>
      <c r="BN42" s="185">
        <v>1729.5</v>
      </c>
      <c r="BO42" s="185">
        <v>1728.5</v>
      </c>
      <c r="BP42" s="185">
        <v>4693.8</v>
      </c>
      <c r="BQ42" s="186">
        <v>2210.1</v>
      </c>
      <c r="BR42" s="183">
        <f t="shared" si="10"/>
        <v>1438237</v>
      </c>
      <c r="BS42" s="184">
        <f t="shared" si="10"/>
        <v>1437696.9000000001</v>
      </c>
      <c r="BT42" s="185">
        <v>434130</v>
      </c>
      <c r="BU42" s="185">
        <v>434115.5</v>
      </c>
      <c r="BV42" s="185">
        <v>870909</v>
      </c>
      <c r="BW42" s="185">
        <v>870766.7</v>
      </c>
      <c r="BX42" s="185">
        <v>90391.2</v>
      </c>
      <c r="BY42" s="185">
        <v>90334.1</v>
      </c>
      <c r="BZ42" s="185">
        <v>0</v>
      </c>
      <c r="CA42" s="185">
        <v>0</v>
      </c>
      <c r="CB42" s="185">
        <v>12931.6</v>
      </c>
      <c r="CC42" s="185">
        <v>12926.5</v>
      </c>
      <c r="CD42" s="185">
        <v>29875.200000000001</v>
      </c>
      <c r="CE42" s="186">
        <v>29554.1</v>
      </c>
      <c r="CF42" s="183">
        <f t="shared" si="11"/>
        <v>251445.40000000002</v>
      </c>
      <c r="CG42" s="184">
        <f t="shared" si="11"/>
        <v>251148.40000000002</v>
      </c>
      <c r="CH42" s="185">
        <v>194148.7</v>
      </c>
      <c r="CI42" s="185">
        <v>193871.6</v>
      </c>
      <c r="CJ42" s="185">
        <v>0</v>
      </c>
      <c r="CK42" s="185">
        <v>0</v>
      </c>
      <c r="CL42" s="185">
        <v>57296.7</v>
      </c>
      <c r="CM42" s="186">
        <v>57276.800000000003</v>
      </c>
      <c r="CN42" s="183">
        <f t="shared" si="12"/>
        <v>276.7</v>
      </c>
      <c r="CO42" s="195">
        <f t="shared" si="12"/>
        <v>276.7</v>
      </c>
      <c r="CP42" s="185">
        <v>0</v>
      </c>
      <c r="CQ42" s="185">
        <v>0</v>
      </c>
      <c r="CR42" s="185">
        <v>276.7</v>
      </c>
      <c r="CS42" s="186">
        <v>276.7</v>
      </c>
      <c r="CT42" s="183">
        <f t="shared" si="13"/>
        <v>75740.5</v>
      </c>
      <c r="CU42" s="184">
        <f t="shared" si="13"/>
        <v>72829.199999999983</v>
      </c>
      <c r="CV42" s="185">
        <v>2763.6</v>
      </c>
      <c r="CW42" s="185">
        <v>2730.4</v>
      </c>
      <c r="CX42" s="185">
        <v>68529.7</v>
      </c>
      <c r="CY42" s="185">
        <v>66661.2</v>
      </c>
      <c r="CZ42" s="185">
        <v>3588.3</v>
      </c>
      <c r="DA42" s="185">
        <v>2651.9</v>
      </c>
      <c r="DB42" s="185">
        <v>858.9</v>
      </c>
      <c r="DC42" s="186">
        <v>785.7</v>
      </c>
      <c r="DD42" s="183">
        <f t="shared" si="14"/>
        <v>55932.3</v>
      </c>
      <c r="DE42" s="196">
        <f t="shared" si="14"/>
        <v>55818.700000000004</v>
      </c>
      <c r="DF42" s="185">
        <v>0</v>
      </c>
      <c r="DG42" s="185">
        <v>0</v>
      </c>
      <c r="DH42" s="185">
        <v>54666.5</v>
      </c>
      <c r="DI42" s="185">
        <v>54568.800000000003</v>
      </c>
      <c r="DJ42" s="185">
        <v>0</v>
      </c>
      <c r="DK42" s="185">
        <v>0</v>
      </c>
      <c r="DL42" s="185">
        <v>1265.8</v>
      </c>
      <c r="DM42" s="186">
        <v>1249.9000000000001</v>
      </c>
      <c r="DN42" s="183">
        <f t="shared" si="15"/>
        <v>0</v>
      </c>
      <c r="DO42" s="184">
        <f t="shared" si="15"/>
        <v>0</v>
      </c>
      <c r="DP42" s="185">
        <v>0</v>
      </c>
      <c r="DQ42" s="185">
        <v>0</v>
      </c>
      <c r="DR42" s="185">
        <v>0</v>
      </c>
      <c r="DS42" s="185">
        <v>0</v>
      </c>
      <c r="DT42" s="185">
        <v>0</v>
      </c>
      <c r="DU42" s="186">
        <v>0</v>
      </c>
      <c r="DV42" s="275">
        <v>0</v>
      </c>
      <c r="DW42" s="200">
        <v>0</v>
      </c>
      <c r="DX42" s="275">
        <v>0</v>
      </c>
      <c r="DY42" s="200">
        <v>0</v>
      </c>
      <c r="DZ42" s="183">
        <f t="shared" si="17"/>
        <v>2466654.1999999997</v>
      </c>
      <c r="EA42" s="276">
        <f t="shared" si="17"/>
        <v>2442133.4000000004</v>
      </c>
      <c r="EB42" s="201">
        <v>-51375.6</v>
      </c>
      <c r="EC42" s="192">
        <v>-23577.3</v>
      </c>
      <c r="ED42" s="201">
        <v>31375.599999999999</v>
      </c>
      <c r="EE42" s="156">
        <v>27798.3</v>
      </c>
      <c r="EF42" s="120"/>
      <c r="EG42" s="100"/>
      <c r="EH42" s="100"/>
    </row>
    <row r="43" spans="1:138" s="102" customFormat="1" hidden="1" x14ac:dyDescent="0.25">
      <c r="A43" s="108" t="s">
        <v>221</v>
      </c>
      <c r="B43" s="183">
        <f t="shared" si="5"/>
        <v>137644.09999999998</v>
      </c>
      <c r="C43" s="184">
        <f t="shared" si="5"/>
        <v>136541.5</v>
      </c>
      <c r="D43" s="185">
        <v>13035.8</v>
      </c>
      <c r="E43" s="185">
        <v>12973.4</v>
      </c>
      <c r="F43" s="185">
        <v>4268.3999999999996</v>
      </c>
      <c r="G43" s="185">
        <v>4268.3999999999996</v>
      </c>
      <c r="H43" s="185">
        <v>82416.2</v>
      </c>
      <c r="I43" s="185">
        <v>81455.8</v>
      </c>
      <c r="J43" s="185">
        <v>132.80000000000001</v>
      </c>
      <c r="K43" s="185">
        <v>132.80000000000001</v>
      </c>
      <c r="L43" s="185">
        <v>13368</v>
      </c>
      <c r="M43" s="185">
        <v>13368</v>
      </c>
      <c r="N43" s="185">
        <v>4041.9</v>
      </c>
      <c r="O43" s="185">
        <v>4041.9</v>
      </c>
      <c r="P43" s="185">
        <v>0</v>
      </c>
      <c r="Q43" s="185">
        <v>0</v>
      </c>
      <c r="R43" s="185">
        <v>0</v>
      </c>
      <c r="S43" s="185">
        <v>0</v>
      </c>
      <c r="T43" s="185">
        <v>20381</v>
      </c>
      <c r="U43" s="186">
        <v>20301.2</v>
      </c>
      <c r="V43" s="187">
        <f t="shared" si="16"/>
        <v>2095.1</v>
      </c>
      <c r="W43" s="188">
        <f t="shared" si="16"/>
        <v>2095.1</v>
      </c>
      <c r="X43" s="185">
        <v>2095.1</v>
      </c>
      <c r="Y43" s="186">
        <v>2095.1</v>
      </c>
      <c r="Z43" s="183">
        <f t="shared" si="6"/>
        <v>7754</v>
      </c>
      <c r="AA43" s="184">
        <f t="shared" si="6"/>
        <v>7704.4000000000005</v>
      </c>
      <c r="AB43" s="185">
        <v>321.8</v>
      </c>
      <c r="AC43" s="185">
        <v>321.8</v>
      </c>
      <c r="AD43" s="185">
        <v>7407.8</v>
      </c>
      <c r="AE43" s="185">
        <v>7382.6</v>
      </c>
      <c r="AF43" s="185">
        <v>24.4</v>
      </c>
      <c r="AG43" s="186">
        <v>0</v>
      </c>
      <c r="AH43" s="193">
        <f t="shared" si="7"/>
        <v>95159.799999999988</v>
      </c>
      <c r="AI43" s="195">
        <f t="shared" si="7"/>
        <v>91832.299999999988</v>
      </c>
      <c r="AJ43" s="197">
        <v>0</v>
      </c>
      <c r="AK43" s="197">
        <v>0</v>
      </c>
      <c r="AL43" s="197">
        <v>5562</v>
      </c>
      <c r="AM43" s="197">
        <v>5562</v>
      </c>
      <c r="AN43" s="197">
        <v>23.2</v>
      </c>
      <c r="AO43" s="197">
        <v>23.2</v>
      </c>
      <c r="AP43" s="197">
        <v>0</v>
      </c>
      <c r="AQ43" s="197">
        <v>0</v>
      </c>
      <c r="AR43" s="197">
        <v>25041.200000000001</v>
      </c>
      <c r="AS43" s="197">
        <v>25041.200000000001</v>
      </c>
      <c r="AT43" s="197">
        <v>55864.5</v>
      </c>
      <c r="AU43" s="197">
        <v>52537</v>
      </c>
      <c r="AV43" s="197">
        <v>5631.7</v>
      </c>
      <c r="AW43" s="197">
        <v>5631.7</v>
      </c>
      <c r="AX43" s="197">
        <v>3037.2</v>
      </c>
      <c r="AY43" s="198">
        <v>3037.2</v>
      </c>
      <c r="AZ43" s="183">
        <f t="shared" si="8"/>
        <v>134700.30000000002</v>
      </c>
      <c r="BA43" s="184">
        <f t="shared" si="8"/>
        <v>112037.5</v>
      </c>
      <c r="BB43" s="185">
        <v>137.4</v>
      </c>
      <c r="BC43" s="185">
        <v>137.4</v>
      </c>
      <c r="BD43" s="185">
        <v>41270.1</v>
      </c>
      <c r="BE43" s="185">
        <v>41174.1</v>
      </c>
      <c r="BF43" s="185">
        <v>78240.600000000006</v>
      </c>
      <c r="BG43" s="185">
        <v>55685.9</v>
      </c>
      <c r="BH43" s="185">
        <v>15052.2</v>
      </c>
      <c r="BI43" s="186">
        <v>15040.1</v>
      </c>
      <c r="BJ43" s="183">
        <f t="shared" si="9"/>
        <v>1901.3</v>
      </c>
      <c r="BK43" s="184">
        <f t="shared" si="9"/>
        <v>1901.3</v>
      </c>
      <c r="BL43" s="185">
        <v>0</v>
      </c>
      <c r="BM43" s="185">
        <v>0</v>
      </c>
      <c r="BN43" s="185">
        <v>642.29999999999995</v>
      </c>
      <c r="BO43" s="185">
        <v>642.29999999999995</v>
      </c>
      <c r="BP43" s="185">
        <v>1259</v>
      </c>
      <c r="BQ43" s="186">
        <v>1259</v>
      </c>
      <c r="BR43" s="183">
        <f t="shared" si="10"/>
        <v>482040.3</v>
      </c>
      <c r="BS43" s="184">
        <f t="shared" si="10"/>
        <v>478061.2</v>
      </c>
      <c r="BT43" s="185">
        <v>104834.3</v>
      </c>
      <c r="BU43" s="185">
        <v>103277</v>
      </c>
      <c r="BV43" s="185">
        <v>339898.1</v>
      </c>
      <c r="BW43" s="185">
        <v>337971.5</v>
      </c>
      <c r="BX43" s="185">
        <v>20836.3</v>
      </c>
      <c r="BY43" s="185">
        <v>20776</v>
      </c>
      <c r="BZ43" s="185">
        <v>0</v>
      </c>
      <c r="CA43" s="185">
        <v>0</v>
      </c>
      <c r="CB43" s="185">
        <v>7036.9</v>
      </c>
      <c r="CC43" s="185">
        <v>6655.8</v>
      </c>
      <c r="CD43" s="185">
        <v>9434.7000000000007</v>
      </c>
      <c r="CE43" s="186">
        <v>9380.9</v>
      </c>
      <c r="CF43" s="183">
        <f t="shared" si="11"/>
        <v>123954.4</v>
      </c>
      <c r="CG43" s="184">
        <f t="shared" si="11"/>
        <v>123698</v>
      </c>
      <c r="CH43" s="185">
        <v>102863.7</v>
      </c>
      <c r="CI43" s="185">
        <v>102626.3</v>
      </c>
      <c r="CJ43" s="185">
        <v>0</v>
      </c>
      <c r="CK43" s="185">
        <v>0</v>
      </c>
      <c r="CL43" s="185">
        <v>21090.7</v>
      </c>
      <c r="CM43" s="186">
        <v>21071.7</v>
      </c>
      <c r="CN43" s="183">
        <f t="shared" si="12"/>
        <v>453.3</v>
      </c>
      <c r="CO43" s="195">
        <f t="shared" si="12"/>
        <v>453.3</v>
      </c>
      <c r="CP43" s="185">
        <v>0</v>
      </c>
      <c r="CQ43" s="185">
        <v>0</v>
      </c>
      <c r="CR43" s="185">
        <v>453.3</v>
      </c>
      <c r="CS43" s="186">
        <v>453.3</v>
      </c>
      <c r="CT43" s="183">
        <f t="shared" si="13"/>
        <v>40802.999999999993</v>
      </c>
      <c r="CU43" s="184">
        <f t="shared" si="13"/>
        <v>38799.799999999996</v>
      </c>
      <c r="CV43" s="185">
        <v>3366.7</v>
      </c>
      <c r="CW43" s="185">
        <v>3359.3</v>
      </c>
      <c r="CX43" s="185">
        <v>33499.199999999997</v>
      </c>
      <c r="CY43" s="185">
        <v>31584.799999999999</v>
      </c>
      <c r="CZ43" s="185">
        <v>3101.1</v>
      </c>
      <c r="DA43" s="185">
        <v>3019.7</v>
      </c>
      <c r="DB43" s="185">
        <v>836</v>
      </c>
      <c r="DC43" s="186">
        <v>836</v>
      </c>
      <c r="DD43" s="183">
        <f t="shared" si="14"/>
        <v>22643.4</v>
      </c>
      <c r="DE43" s="196">
        <f t="shared" si="14"/>
        <v>22540.799999999999</v>
      </c>
      <c r="DF43" s="185">
        <v>0</v>
      </c>
      <c r="DG43" s="185">
        <v>0</v>
      </c>
      <c r="DH43" s="185">
        <v>22643.4</v>
      </c>
      <c r="DI43" s="185">
        <v>22540.799999999999</v>
      </c>
      <c r="DJ43" s="185">
        <v>0</v>
      </c>
      <c r="DK43" s="185">
        <v>0</v>
      </c>
      <c r="DL43" s="185">
        <v>0</v>
      </c>
      <c r="DM43" s="186">
        <v>0</v>
      </c>
      <c r="DN43" s="183">
        <f t="shared" si="15"/>
        <v>0</v>
      </c>
      <c r="DO43" s="184">
        <f t="shared" si="15"/>
        <v>0</v>
      </c>
      <c r="DP43" s="185">
        <v>0</v>
      </c>
      <c r="DQ43" s="185">
        <v>0</v>
      </c>
      <c r="DR43" s="185">
        <v>0</v>
      </c>
      <c r="DS43" s="185">
        <v>0</v>
      </c>
      <c r="DT43" s="185">
        <v>0</v>
      </c>
      <c r="DU43" s="186">
        <v>0</v>
      </c>
      <c r="DV43" s="275">
        <v>0</v>
      </c>
      <c r="DW43" s="200">
        <v>0</v>
      </c>
      <c r="DX43" s="275">
        <v>0</v>
      </c>
      <c r="DY43" s="200">
        <v>0</v>
      </c>
      <c r="DZ43" s="183">
        <f t="shared" si="17"/>
        <v>1049149</v>
      </c>
      <c r="EA43" s="276">
        <f t="shared" si="17"/>
        <v>1015665.2</v>
      </c>
      <c r="EB43" s="201">
        <v>-31827.5</v>
      </c>
      <c r="EC43" s="192">
        <v>-14140.4</v>
      </c>
      <c r="ED43" s="201">
        <v>15827.5</v>
      </c>
      <c r="EE43" s="156">
        <v>17687.099999999999</v>
      </c>
      <c r="EF43" s="120"/>
      <c r="EG43" s="100"/>
      <c r="EH43" s="100"/>
    </row>
    <row r="44" spans="1:138" s="102" customFormat="1" x14ac:dyDescent="0.25">
      <c r="A44" s="108" t="s">
        <v>6</v>
      </c>
      <c r="B44" s="183">
        <f t="shared" si="5"/>
        <v>175337.19999999998</v>
      </c>
      <c r="C44" s="184">
        <f t="shared" si="5"/>
        <v>165133.69999999998</v>
      </c>
      <c r="D44" s="185">
        <v>14560.4</v>
      </c>
      <c r="E44" s="185">
        <v>13599</v>
      </c>
      <c r="F44" s="185">
        <v>5589.9</v>
      </c>
      <c r="G44" s="185">
        <v>5545.4</v>
      </c>
      <c r="H44" s="185">
        <v>115912.9</v>
      </c>
      <c r="I44" s="185">
        <v>108501.6</v>
      </c>
      <c r="J44" s="185">
        <v>113.3</v>
      </c>
      <c r="K44" s="185">
        <v>45.5</v>
      </c>
      <c r="L44" s="185">
        <v>19316.2</v>
      </c>
      <c r="M44" s="185">
        <v>19072.3</v>
      </c>
      <c r="N44" s="185">
        <v>0</v>
      </c>
      <c r="O44" s="185">
        <v>0</v>
      </c>
      <c r="P44" s="185">
        <v>483.2</v>
      </c>
      <c r="Q44" s="185">
        <v>0</v>
      </c>
      <c r="R44" s="185">
        <v>0</v>
      </c>
      <c r="S44" s="185">
        <v>0</v>
      </c>
      <c r="T44" s="185">
        <v>19361.3</v>
      </c>
      <c r="U44" s="186">
        <v>18369.900000000001</v>
      </c>
      <c r="V44" s="187">
        <f t="shared" si="16"/>
        <v>3605.2</v>
      </c>
      <c r="W44" s="188">
        <f t="shared" si="16"/>
        <v>3564</v>
      </c>
      <c r="X44" s="185">
        <v>3605.2</v>
      </c>
      <c r="Y44" s="186">
        <v>3564</v>
      </c>
      <c r="Z44" s="183">
        <f t="shared" si="6"/>
        <v>6184.7</v>
      </c>
      <c r="AA44" s="184">
        <f t="shared" si="6"/>
        <v>6087.1</v>
      </c>
      <c r="AB44" s="185">
        <v>0</v>
      </c>
      <c r="AC44" s="185">
        <v>0</v>
      </c>
      <c r="AD44" s="185">
        <v>6168.7</v>
      </c>
      <c r="AE44" s="185">
        <v>6082.8</v>
      </c>
      <c r="AF44" s="185">
        <v>16</v>
      </c>
      <c r="AG44" s="186">
        <v>4.3</v>
      </c>
      <c r="AH44" s="193">
        <f t="shared" si="7"/>
        <v>104584.9</v>
      </c>
      <c r="AI44" s="195">
        <f t="shared" si="7"/>
        <v>93846.8</v>
      </c>
      <c r="AJ44" s="197">
        <v>0</v>
      </c>
      <c r="AK44" s="197">
        <v>0</v>
      </c>
      <c r="AL44" s="197">
        <v>5452.9</v>
      </c>
      <c r="AM44" s="197">
        <v>5452.9</v>
      </c>
      <c r="AN44" s="197">
        <v>543.4</v>
      </c>
      <c r="AO44" s="197">
        <v>504.8</v>
      </c>
      <c r="AP44" s="197">
        <v>1950.9</v>
      </c>
      <c r="AQ44" s="197">
        <v>1845</v>
      </c>
      <c r="AR44" s="197">
        <v>43282.6</v>
      </c>
      <c r="AS44" s="197">
        <v>40768.800000000003</v>
      </c>
      <c r="AT44" s="197">
        <v>37029.599999999999</v>
      </c>
      <c r="AU44" s="197">
        <v>30666.3</v>
      </c>
      <c r="AV44" s="197">
        <v>0</v>
      </c>
      <c r="AW44" s="197">
        <v>0</v>
      </c>
      <c r="AX44" s="197">
        <v>16325.5</v>
      </c>
      <c r="AY44" s="198">
        <v>14609</v>
      </c>
      <c r="AZ44" s="183">
        <f t="shared" si="8"/>
        <v>153965.5</v>
      </c>
      <c r="BA44" s="184">
        <f t="shared" si="8"/>
        <v>145001.79999999999</v>
      </c>
      <c r="BB44" s="185">
        <v>252.6</v>
      </c>
      <c r="BC44" s="185">
        <v>226.8</v>
      </c>
      <c r="BD44" s="185">
        <v>54730.9</v>
      </c>
      <c r="BE44" s="185">
        <v>49344.4</v>
      </c>
      <c r="BF44" s="185">
        <v>43482.7</v>
      </c>
      <c r="BG44" s="185">
        <v>40534.699999999997</v>
      </c>
      <c r="BH44" s="185">
        <v>55499.3</v>
      </c>
      <c r="BI44" s="186">
        <v>54895.9</v>
      </c>
      <c r="BJ44" s="183">
        <f t="shared" si="9"/>
        <v>5054.8</v>
      </c>
      <c r="BK44" s="184">
        <f t="shared" si="9"/>
        <v>5051.5999999999995</v>
      </c>
      <c r="BL44" s="185">
        <v>0</v>
      </c>
      <c r="BM44" s="185">
        <v>0</v>
      </c>
      <c r="BN44" s="185">
        <v>697.6</v>
      </c>
      <c r="BO44" s="185">
        <v>694.4</v>
      </c>
      <c r="BP44" s="185">
        <v>4357.2</v>
      </c>
      <c r="BQ44" s="186">
        <v>4357.2</v>
      </c>
      <c r="BR44" s="183">
        <f t="shared" si="10"/>
        <v>923647.7</v>
      </c>
      <c r="BS44" s="184">
        <f t="shared" si="10"/>
        <v>911071</v>
      </c>
      <c r="BT44" s="185">
        <v>168404.3</v>
      </c>
      <c r="BU44" s="185">
        <v>165107.6</v>
      </c>
      <c r="BV44" s="185">
        <v>688331.9</v>
      </c>
      <c r="BW44" s="185">
        <v>679863.1</v>
      </c>
      <c r="BX44" s="185">
        <v>13856.5</v>
      </c>
      <c r="BY44" s="185">
        <v>13834.1</v>
      </c>
      <c r="BZ44" s="185">
        <v>0</v>
      </c>
      <c r="CA44" s="185">
        <v>0</v>
      </c>
      <c r="CB44" s="185">
        <v>17011.900000000001</v>
      </c>
      <c r="CC44" s="185">
        <v>16966.3</v>
      </c>
      <c r="CD44" s="185">
        <v>36043.1</v>
      </c>
      <c r="CE44" s="186">
        <v>35299.9</v>
      </c>
      <c r="CF44" s="183">
        <f t="shared" si="11"/>
        <v>205426.80000000002</v>
      </c>
      <c r="CG44" s="184">
        <f t="shared" si="11"/>
        <v>199773.59999999998</v>
      </c>
      <c r="CH44" s="185">
        <v>144676.70000000001</v>
      </c>
      <c r="CI44" s="185">
        <v>139221.9</v>
      </c>
      <c r="CJ44" s="185">
        <v>0</v>
      </c>
      <c r="CK44" s="185">
        <v>0</v>
      </c>
      <c r="CL44" s="185">
        <v>60750.1</v>
      </c>
      <c r="CM44" s="186">
        <v>60551.7</v>
      </c>
      <c r="CN44" s="183">
        <f t="shared" si="12"/>
        <v>29.1</v>
      </c>
      <c r="CO44" s="195">
        <f t="shared" si="12"/>
        <v>29.1</v>
      </c>
      <c r="CP44" s="185">
        <v>0</v>
      </c>
      <c r="CQ44" s="185">
        <v>0</v>
      </c>
      <c r="CR44" s="185">
        <v>29.1</v>
      </c>
      <c r="CS44" s="186">
        <v>29.1</v>
      </c>
      <c r="CT44" s="183">
        <f t="shared" si="13"/>
        <v>45549.799999999996</v>
      </c>
      <c r="CU44" s="184">
        <f t="shared" si="13"/>
        <v>40660.699999999997</v>
      </c>
      <c r="CV44" s="185">
        <v>2049.1</v>
      </c>
      <c r="CW44" s="185">
        <v>2040.1</v>
      </c>
      <c r="CX44" s="185">
        <v>32403.1</v>
      </c>
      <c r="CY44" s="185">
        <v>29794.6</v>
      </c>
      <c r="CZ44" s="185">
        <v>10261.6</v>
      </c>
      <c r="DA44" s="185">
        <v>8026.1</v>
      </c>
      <c r="DB44" s="185">
        <v>836</v>
      </c>
      <c r="DC44" s="186">
        <v>799.9</v>
      </c>
      <c r="DD44" s="183">
        <f t="shared" si="14"/>
        <v>16139.3</v>
      </c>
      <c r="DE44" s="196">
        <f t="shared" si="14"/>
        <v>16067.5</v>
      </c>
      <c r="DF44" s="185">
        <v>16139.3</v>
      </c>
      <c r="DG44" s="185">
        <v>16067.5</v>
      </c>
      <c r="DH44" s="185">
        <v>0</v>
      </c>
      <c r="DI44" s="185">
        <v>0</v>
      </c>
      <c r="DJ44" s="185">
        <v>0</v>
      </c>
      <c r="DK44" s="185">
        <v>0</v>
      </c>
      <c r="DL44" s="185">
        <v>0</v>
      </c>
      <c r="DM44" s="186">
        <v>0</v>
      </c>
      <c r="DN44" s="183">
        <f t="shared" si="15"/>
        <v>0</v>
      </c>
      <c r="DO44" s="184">
        <f t="shared" si="15"/>
        <v>0</v>
      </c>
      <c r="DP44" s="185">
        <v>0</v>
      </c>
      <c r="DQ44" s="185">
        <v>0</v>
      </c>
      <c r="DR44" s="185">
        <v>0</v>
      </c>
      <c r="DS44" s="185">
        <v>0</v>
      </c>
      <c r="DT44" s="185">
        <v>0</v>
      </c>
      <c r="DU44" s="186">
        <v>0</v>
      </c>
      <c r="DV44" s="275">
        <v>6.4</v>
      </c>
      <c r="DW44" s="200">
        <v>3.3</v>
      </c>
      <c r="DX44" s="275">
        <v>0</v>
      </c>
      <c r="DY44" s="200">
        <v>0</v>
      </c>
      <c r="DZ44" s="183">
        <f t="shared" si="17"/>
        <v>1639531.4</v>
      </c>
      <c r="EA44" s="276">
        <f t="shared" si="17"/>
        <v>1586290.2000000002</v>
      </c>
      <c r="EB44" s="201">
        <v>-78553.899999999994</v>
      </c>
      <c r="EC44" s="192">
        <v>-25785.4</v>
      </c>
      <c r="ED44" s="201">
        <v>36723.9</v>
      </c>
      <c r="EE44" s="156">
        <v>31738.5</v>
      </c>
      <c r="EF44" s="120"/>
      <c r="EG44" s="100"/>
      <c r="EH44" s="100"/>
    </row>
    <row r="45" spans="1:138" s="102" customFormat="1" hidden="1" x14ac:dyDescent="0.25">
      <c r="A45" s="108" t="s">
        <v>222</v>
      </c>
      <c r="B45" s="183">
        <f t="shared" si="5"/>
        <v>251518</v>
      </c>
      <c r="C45" s="184">
        <f t="shared" si="5"/>
        <v>240486.39999999997</v>
      </c>
      <c r="D45" s="185">
        <v>13841.5</v>
      </c>
      <c r="E45" s="185">
        <v>12747.7</v>
      </c>
      <c r="F45" s="185">
        <v>7894.3</v>
      </c>
      <c r="G45" s="185">
        <v>7380.9</v>
      </c>
      <c r="H45" s="185">
        <v>116126.9</v>
      </c>
      <c r="I45" s="185">
        <v>110836.4</v>
      </c>
      <c r="J45" s="185">
        <v>48.9</v>
      </c>
      <c r="K45" s="185">
        <v>48.9</v>
      </c>
      <c r="L45" s="185">
        <v>20667.2</v>
      </c>
      <c r="M45" s="185">
        <v>19871.3</v>
      </c>
      <c r="N45" s="185">
        <v>350</v>
      </c>
      <c r="O45" s="185">
        <v>350</v>
      </c>
      <c r="P45" s="185">
        <v>374</v>
      </c>
      <c r="Q45" s="185">
        <v>0</v>
      </c>
      <c r="R45" s="185">
        <v>0</v>
      </c>
      <c r="S45" s="185">
        <v>0</v>
      </c>
      <c r="T45" s="185">
        <v>92215.2</v>
      </c>
      <c r="U45" s="186">
        <v>89251.199999999997</v>
      </c>
      <c r="V45" s="187">
        <f t="shared" si="16"/>
        <v>1956.2</v>
      </c>
      <c r="W45" s="188">
        <f t="shared" si="16"/>
        <v>1956.2</v>
      </c>
      <c r="X45" s="185">
        <v>1956.2</v>
      </c>
      <c r="Y45" s="186">
        <v>1956.2</v>
      </c>
      <c r="Z45" s="183">
        <f t="shared" si="6"/>
        <v>28301.1</v>
      </c>
      <c r="AA45" s="184">
        <f t="shared" si="6"/>
        <v>26168.1</v>
      </c>
      <c r="AB45" s="185">
        <v>0</v>
      </c>
      <c r="AC45" s="185">
        <v>0</v>
      </c>
      <c r="AD45" s="185">
        <v>28301.1</v>
      </c>
      <c r="AE45" s="185">
        <v>26168.1</v>
      </c>
      <c r="AF45" s="185">
        <v>0</v>
      </c>
      <c r="AG45" s="186">
        <v>0</v>
      </c>
      <c r="AH45" s="193">
        <f t="shared" si="7"/>
        <v>94261.4</v>
      </c>
      <c r="AI45" s="195">
        <f t="shared" si="7"/>
        <v>90325.900000000009</v>
      </c>
      <c r="AJ45" s="197">
        <v>646.4</v>
      </c>
      <c r="AK45" s="197">
        <v>612.4</v>
      </c>
      <c r="AL45" s="197">
        <v>959.8</v>
      </c>
      <c r="AM45" s="197">
        <v>932</v>
      </c>
      <c r="AN45" s="197">
        <v>0</v>
      </c>
      <c r="AO45" s="197">
        <v>0</v>
      </c>
      <c r="AP45" s="197">
        <v>0</v>
      </c>
      <c r="AQ45" s="197">
        <v>0</v>
      </c>
      <c r="AR45" s="197">
        <v>41120.9</v>
      </c>
      <c r="AS45" s="197">
        <v>40184.800000000003</v>
      </c>
      <c r="AT45" s="197">
        <v>50125.7</v>
      </c>
      <c r="AU45" s="197">
        <v>47188.1</v>
      </c>
      <c r="AV45" s="197">
        <v>133</v>
      </c>
      <c r="AW45" s="197">
        <v>133</v>
      </c>
      <c r="AX45" s="197">
        <v>1275.5999999999999</v>
      </c>
      <c r="AY45" s="198">
        <v>1275.5999999999999</v>
      </c>
      <c r="AZ45" s="183">
        <f t="shared" si="8"/>
        <v>634489.59999999998</v>
      </c>
      <c r="BA45" s="184">
        <f t="shared" si="8"/>
        <v>331443.7</v>
      </c>
      <c r="BB45" s="185">
        <v>456403.6</v>
      </c>
      <c r="BC45" s="185">
        <v>163634.79999999999</v>
      </c>
      <c r="BD45" s="185">
        <v>109013.1</v>
      </c>
      <c r="BE45" s="185">
        <v>107518.8</v>
      </c>
      <c r="BF45" s="185">
        <v>25552.5</v>
      </c>
      <c r="BG45" s="185">
        <v>23284.2</v>
      </c>
      <c r="BH45" s="185">
        <v>43520.4</v>
      </c>
      <c r="BI45" s="186">
        <v>37005.9</v>
      </c>
      <c r="BJ45" s="183">
        <f t="shared" si="9"/>
        <v>2758.2</v>
      </c>
      <c r="BK45" s="184">
        <f t="shared" si="9"/>
        <v>2676.6000000000004</v>
      </c>
      <c r="BL45" s="185">
        <v>0</v>
      </c>
      <c r="BM45" s="185">
        <v>0</v>
      </c>
      <c r="BN45" s="185">
        <v>436</v>
      </c>
      <c r="BO45" s="185">
        <v>366.3</v>
      </c>
      <c r="BP45" s="185">
        <v>2322.1999999999998</v>
      </c>
      <c r="BQ45" s="186">
        <v>2310.3000000000002</v>
      </c>
      <c r="BR45" s="183">
        <f t="shared" si="10"/>
        <v>699875.1</v>
      </c>
      <c r="BS45" s="184">
        <f t="shared" si="10"/>
        <v>677499.6</v>
      </c>
      <c r="BT45" s="185">
        <v>217352.1</v>
      </c>
      <c r="BU45" s="185">
        <v>211271.2</v>
      </c>
      <c r="BV45" s="185">
        <v>380522.9</v>
      </c>
      <c r="BW45" s="185">
        <v>368817.6</v>
      </c>
      <c r="BX45" s="185">
        <v>68050.100000000006</v>
      </c>
      <c r="BY45" s="185">
        <v>64592.2</v>
      </c>
      <c r="BZ45" s="185">
        <v>0</v>
      </c>
      <c r="CA45" s="185">
        <v>0</v>
      </c>
      <c r="CB45" s="185">
        <v>8593.7999999999993</v>
      </c>
      <c r="CC45" s="185">
        <v>8302.7000000000007</v>
      </c>
      <c r="CD45" s="185">
        <v>25356.2</v>
      </c>
      <c r="CE45" s="186">
        <v>24515.9</v>
      </c>
      <c r="CF45" s="183">
        <f t="shared" si="11"/>
        <v>73823.299999999988</v>
      </c>
      <c r="CG45" s="184">
        <f t="shared" si="11"/>
        <v>70721.7</v>
      </c>
      <c r="CH45" s="185">
        <v>69627.899999999994</v>
      </c>
      <c r="CI45" s="185">
        <v>66636.5</v>
      </c>
      <c r="CJ45" s="185">
        <v>0</v>
      </c>
      <c r="CK45" s="185">
        <v>0</v>
      </c>
      <c r="CL45" s="185">
        <v>4195.3999999999996</v>
      </c>
      <c r="CM45" s="186">
        <v>4085.2</v>
      </c>
      <c r="CN45" s="183">
        <f t="shared" si="12"/>
        <v>0</v>
      </c>
      <c r="CO45" s="195">
        <f t="shared" si="12"/>
        <v>0</v>
      </c>
      <c r="CP45" s="185">
        <v>0</v>
      </c>
      <c r="CQ45" s="185">
        <v>0</v>
      </c>
      <c r="CR45" s="185">
        <v>0</v>
      </c>
      <c r="CS45" s="186">
        <v>0</v>
      </c>
      <c r="CT45" s="183">
        <f t="shared" si="13"/>
        <v>107111.2</v>
      </c>
      <c r="CU45" s="184">
        <f t="shared" si="13"/>
        <v>38425.800000000003</v>
      </c>
      <c r="CV45" s="185">
        <v>1183.4000000000001</v>
      </c>
      <c r="CW45" s="185">
        <v>1150.2</v>
      </c>
      <c r="CX45" s="185">
        <v>97701.7</v>
      </c>
      <c r="CY45" s="185">
        <v>30568.6</v>
      </c>
      <c r="CZ45" s="185">
        <v>6355.3</v>
      </c>
      <c r="DA45" s="185">
        <v>5280.5</v>
      </c>
      <c r="DB45" s="185">
        <v>1870.8</v>
      </c>
      <c r="DC45" s="186">
        <v>1426.5</v>
      </c>
      <c r="DD45" s="183">
        <f t="shared" si="14"/>
        <v>5856.4</v>
      </c>
      <c r="DE45" s="196">
        <f t="shared" si="14"/>
        <v>5838.0999999999995</v>
      </c>
      <c r="DF45" s="185">
        <v>98</v>
      </c>
      <c r="DG45" s="185">
        <v>96.9</v>
      </c>
      <c r="DH45" s="185">
        <v>0</v>
      </c>
      <c r="DI45" s="185">
        <v>0</v>
      </c>
      <c r="DJ45" s="185">
        <v>0</v>
      </c>
      <c r="DK45" s="185">
        <v>0</v>
      </c>
      <c r="DL45" s="185">
        <v>5758.4</v>
      </c>
      <c r="DM45" s="186">
        <v>5741.2</v>
      </c>
      <c r="DN45" s="183">
        <f t="shared" si="15"/>
        <v>0</v>
      </c>
      <c r="DO45" s="184">
        <f t="shared" si="15"/>
        <v>0</v>
      </c>
      <c r="DP45" s="185">
        <v>0</v>
      </c>
      <c r="DQ45" s="185">
        <v>0</v>
      </c>
      <c r="DR45" s="185">
        <v>0</v>
      </c>
      <c r="DS45" s="185">
        <v>0</v>
      </c>
      <c r="DT45" s="185">
        <v>0</v>
      </c>
      <c r="DU45" s="186">
        <v>0</v>
      </c>
      <c r="DV45" s="275">
        <v>0</v>
      </c>
      <c r="DW45" s="200">
        <v>0</v>
      </c>
      <c r="DX45" s="275">
        <v>2388</v>
      </c>
      <c r="DY45" s="200">
        <v>2388</v>
      </c>
      <c r="DZ45" s="183">
        <f t="shared" si="17"/>
        <v>1902338.4999999998</v>
      </c>
      <c r="EA45" s="276">
        <f t="shared" si="17"/>
        <v>1487930.0999999999</v>
      </c>
      <c r="EB45" s="201">
        <v>-194365.6</v>
      </c>
      <c r="EC45" s="192">
        <v>-162518.79999999999</v>
      </c>
      <c r="ED45" s="201">
        <v>150352.6</v>
      </c>
      <c r="EE45" s="156">
        <v>31846.799999999999</v>
      </c>
      <c r="EF45" s="120"/>
      <c r="EG45" s="100"/>
      <c r="EH45" s="100"/>
    </row>
    <row r="46" spans="1:138" s="102" customFormat="1" hidden="1" x14ac:dyDescent="0.25">
      <c r="A46" s="108" t="s">
        <v>223</v>
      </c>
      <c r="B46" s="183">
        <f t="shared" si="5"/>
        <v>188470.1</v>
      </c>
      <c r="C46" s="184">
        <f t="shared" si="5"/>
        <v>183881.40000000002</v>
      </c>
      <c r="D46" s="185">
        <v>11519.6</v>
      </c>
      <c r="E46" s="185">
        <v>11515.3</v>
      </c>
      <c r="F46" s="185">
        <v>1989.1</v>
      </c>
      <c r="G46" s="185">
        <v>1908.6</v>
      </c>
      <c r="H46" s="185">
        <v>117248.7</v>
      </c>
      <c r="I46" s="185">
        <v>112975</v>
      </c>
      <c r="J46" s="185">
        <v>107.1</v>
      </c>
      <c r="K46" s="185">
        <v>107.1</v>
      </c>
      <c r="L46" s="185">
        <v>13754.2</v>
      </c>
      <c r="M46" s="185">
        <v>13752.1</v>
      </c>
      <c r="N46" s="185">
        <v>0</v>
      </c>
      <c r="O46" s="185">
        <v>0</v>
      </c>
      <c r="P46" s="185">
        <v>117</v>
      </c>
      <c r="Q46" s="185">
        <v>0</v>
      </c>
      <c r="R46" s="185">
        <v>0</v>
      </c>
      <c r="S46" s="185">
        <v>0</v>
      </c>
      <c r="T46" s="185">
        <v>43734.400000000001</v>
      </c>
      <c r="U46" s="186">
        <v>43623.3</v>
      </c>
      <c r="V46" s="187">
        <f t="shared" si="16"/>
        <v>3222.7</v>
      </c>
      <c r="W46" s="188">
        <f t="shared" si="16"/>
        <v>3222.7</v>
      </c>
      <c r="X46" s="185">
        <v>3222.7</v>
      </c>
      <c r="Y46" s="186">
        <v>3222.7</v>
      </c>
      <c r="Z46" s="183">
        <f t="shared" si="6"/>
        <v>7330.4</v>
      </c>
      <c r="AA46" s="184">
        <f t="shared" si="6"/>
        <v>7320</v>
      </c>
      <c r="AB46" s="185">
        <v>0</v>
      </c>
      <c r="AC46" s="185">
        <v>0</v>
      </c>
      <c r="AD46" s="185">
        <v>7316.9</v>
      </c>
      <c r="AE46" s="185">
        <v>7307.5</v>
      </c>
      <c r="AF46" s="185">
        <v>13.5</v>
      </c>
      <c r="AG46" s="186">
        <v>12.5</v>
      </c>
      <c r="AH46" s="193">
        <f t="shared" si="7"/>
        <v>59486.3</v>
      </c>
      <c r="AI46" s="195">
        <f t="shared" si="7"/>
        <v>58656.400000000009</v>
      </c>
      <c r="AJ46" s="197">
        <v>0</v>
      </c>
      <c r="AK46" s="197">
        <v>0</v>
      </c>
      <c r="AL46" s="197">
        <v>5913.9</v>
      </c>
      <c r="AM46" s="197">
        <v>5913.4</v>
      </c>
      <c r="AN46" s="197">
        <v>559.6</v>
      </c>
      <c r="AO46" s="197">
        <v>559.6</v>
      </c>
      <c r="AP46" s="197">
        <v>0</v>
      </c>
      <c r="AQ46" s="197">
        <v>0</v>
      </c>
      <c r="AR46" s="197">
        <v>15674.1</v>
      </c>
      <c r="AS46" s="197">
        <v>15587.7</v>
      </c>
      <c r="AT46" s="197">
        <v>30398.7</v>
      </c>
      <c r="AU46" s="197">
        <v>30246.9</v>
      </c>
      <c r="AV46" s="197">
        <v>3000</v>
      </c>
      <c r="AW46" s="197">
        <v>3000</v>
      </c>
      <c r="AX46" s="197">
        <v>3940</v>
      </c>
      <c r="AY46" s="198">
        <v>3348.8</v>
      </c>
      <c r="AZ46" s="183">
        <f t="shared" si="8"/>
        <v>269883.80000000005</v>
      </c>
      <c r="BA46" s="184">
        <f t="shared" si="8"/>
        <v>268494.09999999998</v>
      </c>
      <c r="BB46" s="185">
        <v>411</v>
      </c>
      <c r="BC46" s="185">
        <v>358.3</v>
      </c>
      <c r="BD46" s="185">
        <v>181809.9</v>
      </c>
      <c r="BE46" s="185">
        <v>181752.5</v>
      </c>
      <c r="BF46" s="185">
        <v>82098.5</v>
      </c>
      <c r="BG46" s="185">
        <v>80819</v>
      </c>
      <c r="BH46" s="185">
        <v>5564.4</v>
      </c>
      <c r="BI46" s="186">
        <v>5564.3</v>
      </c>
      <c r="BJ46" s="183">
        <f t="shared" si="9"/>
        <v>5076.1000000000004</v>
      </c>
      <c r="BK46" s="184">
        <f t="shared" si="9"/>
        <v>4368.5</v>
      </c>
      <c r="BL46" s="185">
        <v>0</v>
      </c>
      <c r="BM46" s="185">
        <v>0</v>
      </c>
      <c r="BN46" s="185">
        <v>1076.0999999999999</v>
      </c>
      <c r="BO46" s="185">
        <v>1075.9000000000001</v>
      </c>
      <c r="BP46" s="185">
        <v>4000</v>
      </c>
      <c r="BQ46" s="186">
        <v>3292.6</v>
      </c>
      <c r="BR46" s="183">
        <f t="shared" si="10"/>
        <v>779410.9</v>
      </c>
      <c r="BS46" s="184">
        <f t="shared" si="10"/>
        <v>771881.10000000009</v>
      </c>
      <c r="BT46" s="185">
        <v>200066</v>
      </c>
      <c r="BU46" s="185">
        <v>199082.2</v>
      </c>
      <c r="BV46" s="185">
        <v>506439.1</v>
      </c>
      <c r="BW46" s="185">
        <v>501334.4</v>
      </c>
      <c r="BX46" s="185">
        <v>46177.599999999999</v>
      </c>
      <c r="BY46" s="185">
        <v>44852.3</v>
      </c>
      <c r="BZ46" s="185">
        <v>0</v>
      </c>
      <c r="CA46" s="185">
        <v>0</v>
      </c>
      <c r="CB46" s="185">
        <v>11353.9</v>
      </c>
      <c r="CC46" s="185">
        <v>11266.2</v>
      </c>
      <c r="CD46" s="185">
        <v>15374.3</v>
      </c>
      <c r="CE46" s="186">
        <v>15346</v>
      </c>
      <c r="CF46" s="183">
        <f t="shared" si="11"/>
        <v>183750.6</v>
      </c>
      <c r="CG46" s="184">
        <f t="shared" si="11"/>
        <v>182819.9</v>
      </c>
      <c r="CH46" s="185">
        <v>153348.5</v>
      </c>
      <c r="CI46" s="185">
        <v>152784.1</v>
      </c>
      <c r="CJ46" s="185">
        <v>0</v>
      </c>
      <c r="CK46" s="185">
        <v>0</v>
      </c>
      <c r="CL46" s="185">
        <v>30402.1</v>
      </c>
      <c r="CM46" s="186">
        <v>30035.8</v>
      </c>
      <c r="CN46" s="183">
        <f t="shared" si="12"/>
        <v>0</v>
      </c>
      <c r="CO46" s="195">
        <f t="shared" si="12"/>
        <v>0</v>
      </c>
      <c r="CP46" s="185">
        <v>0</v>
      </c>
      <c r="CQ46" s="185">
        <v>0</v>
      </c>
      <c r="CR46" s="185">
        <v>0</v>
      </c>
      <c r="CS46" s="186">
        <v>0</v>
      </c>
      <c r="CT46" s="183">
        <f t="shared" si="13"/>
        <v>44302.5</v>
      </c>
      <c r="CU46" s="184">
        <f t="shared" si="13"/>
        <v>44040.899999999994</v>
      </c>
      <c r="CV46" s="185">
        <v>1851.7</v>
      </c>
      <c r="CW46" s="185">
        <v>1851.7</v>
      </c>
      <c r="CX46" s="185">
        <v>41782.9</v>
      </c>
      <c r="CY46" s="185">
        <v>41564.199999999997</v>
      </c>
      <c r="CZ46" s="185">
        <v>667.9</v>
      </c>
      <c r="DA46" s="185">
        <v>625</v>
      </c>
      <c r="DB46" s="185">
        <v>0</v>
      </c>
      <c r="DC46" s="186">
        <v>0</v>
      </c>
      <c r="DD46" s="183">
        <f t="shared" si="14"/>
        <v>26810.399999999998</v>
      </c>
      <c r="DE46" s="196">
        <f t="shared" si="14"/>
        <v>26654</v>
      </c>
      <c r="DF46" s="185">
        <v>17695.599999999999</v>
      </c>
      <c r="DG46" s="185">
        <v>17539.8</v>
      </c>
      <c r="DH46" s="185">
        <v>9114.7999999999993</v>
      </c>
      <c r="DI46" s="185">
        <v>9114.2000000000007</v>
      </c>
      <c r="DJ46" s="185">
        <v>0</v>
      </c>
      <c r="DK46" s="185">
        <v>0</v>
      </c>
      <c r="DL46" s="185">
        <v>0</v>
      </c>
      <c r="DM46" s="186">
        <v>0</v>
      </c>
      <c r="DN46" s="183">
        <f t="shared" si="15"/>
        <v>0</v>
      </c>
      <c r="DO46" s="184">
        <f t="shared" si="15"/>
        <v>0</v>
      </c>
      <c r="DP46" s="185">
        <v>0</v>
      </c>
      <c r="DQ46" s="185">
        <v>0</v>
      </c>
      <c r="DR46" s="185">
        <v>0</v>
      </c>
      <c r="DS46" s="185">
        <v>0</v>
      </c>
      <c r="DT46" s="185">
        <v>0</v>
      </c>
      <c r="DU46" s="186">
        <v>0</v>
      </c>
      <c r="DV46" s="275">
        <v>0</v>
      </c>
      <c r="DW46" s="200">
        <v>0</v>
      </c>
      <c r="DX46" s="275">
        <v>0</v>
      </c>
      <c r="DY46" s="200">
        <v>0</v>
      </c>
      <c r="DZ46" s="183">
        <f t="shared" si="17"/>
        <v>1567743.8</v>
      </c>
      <c r="EA46" s="276">
        <f t="shared" si="17"/>
        <v>1551339</v>
      </c>
      <c r="EB46" s="201">
        <v>-22361.7</v>
      </c>
      <c r="EC46" s="192">
        <v>2543.9</v>
      </c>
      <c r="ED46" s="201">
        <v>22361.7</v>
      </c>
      <c r="EE46" s="156">
        <v>24905.599999999999</v>
      </c>
      <c r="EF46" s="120"/>
      <c r="EG46" s="100"/>
      <c r="EH46" s="100"/>
    </row>
    <row r="47" spans="1:138" s="102" customFormat="1" hidden="1" x14ac:dyDescent="0.25">
      <c r="A47" s="108" t="s">
        <v>224</v>
      </c>
      <c r="B47" s="183">
        <f t="shared" si="5"/>
        <v>227182.69999999998</v>
      </c>
      <c r="C47" s="184">
        <f t="shared" si="5"/>
        <v>211385.60000000001</v>
      </c>
      <c r="D47" s="185">
        <v>18078.099999999999</v>
      </c>
      <c r="E47" s="185">
        <v>17805.599999999999</v>
      </c>
      <c r="F47" s="185">
        <v>5012.8999999999996</v>
      </c>
      <c r="G47" s="185">
        <v>4695.8999999999996</v>
      </c>
      <c r="H47" s="185">
        <v>119112.4</v>
      </c>
      <c r="I47" s="185">
        <v>111314.2</v>
      </c>
      <c r="J47" s="185">
        <v>186.5</v>
      </c>
      <c r="K47" s="185">
        <v>182.1</v>
      </c>
      <c r="L47" s="185">
        <v>10649.7</v>
      </c>
      <c r="M47" s="185">
        <v>10260.6</v>
      </c>
      <c r="N47" s="185">
        <v>41.8</v>
      </c>
      <c r="O47" s="185">
        <v>41.8</v>
      </c>
      <c r="P47" s="185">
        <v>461.9</v>
      </c>
      <c r="Q47" s="185">
        <v>0</v>
      </c>
      <c r="R47" s="185">
        <v>0</v>
      </c>
      <c r="S47" s="185">
        <v>0</v>
      </c>
      <c r="T47" s="185">
        <v>73639.399999999994</v>
      </c>
      <c r="U47" s="186">
        <v>67085.399999999994</v>
      </c>
      <c r="V47" s="187">
        <f t="shared" si="16"/>
        <v>2497.4</v>
      </c>
      <c r="W47" s="188">
        <f t="shared" si="16"/>
        <v>2497.4</v>
      </c>
      <c r="X47" s="185">
        <v>2497.4</v>
      </c>
      <c r="Y47" s="186">
        <v>2497.4</v>
      </c>
      <c r="Z47" s="183">
        <f t="shared" si="6"/>
        <v>14241.400000000001</v>
      </c>
      <c r="AA47" s="184">
        <f t="shared" si="6"/>
        <v>13953.900000000001</v>
      </c>
      <c r="AB47" s="185">
        <v>26.5</v>
      </c>
      <c r="AC47" s="185">
        <v>8.6</v>
      </c>
      <c r="AD47" s="185">
        <v>10044.700000000001</v>
      </c>
      <c r="AE47" s="185">
        <v>9995.6</v>
      </c>
      <c r="AF47" s="185">
        <v>4170.2</v>
      </c>
      <c r="AG47" s="186">
        <v>3949.7</v>
      </c>
      <c r="AH47" s="193">
        <f t="shared" si="7"/>
        <v>81431.799999999988</v>
      </c>
      <c r="AI47" s="195">
        <f t="shared" si="7"/>
        <v>78887.000000000015</v>
      </c>
      <c r="AJ47" s="197">
        <v>0</v>
      </c>
      <c r="AK47" s="197">
        <v>0</v>
      </c>
      <c r="AL47" s="197">
        <v>4530.8</v>
      </c>
      <c r="AM47" s="197">
        <v>4344.7</v>
      </c>
      <c r="AN47" s="197">
        <v>0</v>
      </c>
      <c r="AO47" s="197">
        <v>0</v>
      </c>
      <c r="AP47" s="197">
        <v>0</v>
      </c>
      <c r="AQ47" s="197">
        <v>0</v>
      </c>
      <c r="AR47" s="197">
        <v>13970.5</v>
      </c>
      <c r="AS47" s="197">
        <v>13868.7</v>
      </c>
      <c r="AT47" s="197">
        <v>54298.400000000001</v>
      </c>
      <c r="AU47" s="197">
        <v>52343.199999999997</v>
      </c>
      <c r="AV47" s="197">
        <v>5345.9</v>
      </c>
      <c r="AW47" s="197">
        <v>5341.1</v>
      </c>
      <c r="AX47" s="197">
        <v>3286.2</v>
      </c>
      <c r="AY47" s="198">
        <v>2989.3</v>
      </c>
      <c r="AZ47" s="183">
        <f t="shared" si="8"/>
        <v>221840.19999999998</v>
      </c>
      <c r="BA47" s="184">
        <f t="shared" si="8"/>
        <v>218383.80000000002</v>
      </c>
      <c r="BB47" s="185">
        <v>7177.6</v>
      </c>
      <c r="BC47" s="185">
        <v>5871.8</v>
      </c>
      <c r="BD47" s="185">
        <v>114660.7</v>
      </c>
      <c r="BE47" s="185">
        <v>114535.9</v>
      </c>
      <c r="BF47" s="185">
        <v>78832.5</v>
      </c>
      <c r="BG47" s="185">
        <v>77797.5</v>
      </c>
      <c r="BH47" s="185">
        <v>21169.4</v>
      </c>
      <c r="BI47" s="186">
        <v>20178.599999999999</v>
      </c>
      <c r="BJ47" s="183">
        <f t="shared" si="9"/>
        <v>4488.5</v>
      </c>
      <c r="BK47" s="184">
        <f t="shared" si="9"/>
        <v>3871.7</v>
      </c>
      <c r="BL47" s="185">
        <v>0</v>
      </c>
      <c r="BM47" s="185">
        <v>0</v>
      </c>
      <c r="BN47" s="185">
        <v>1690</v>
      </c>
      <c r="BO47" s="185">
        <v>1688</v>
      </c>
      <c r="BP47" s="185">
        <v>2798.5</v>
      </c>
      <c r="BQ47" s="186">
        <v>2183.6999999999998</v>
      </c>
      <c r="BR47" s="183">
        <f t="shared" si="10"/>
        <v>786890.2</v>
      </c>
      <c r="BS47" s="184">
        <f t="shared" si="10"/>
        <v>777867</v>
      </c>
      <c r="BT47" s="185">
        <v>184671.2</v>
      </c>
      <c r="BU47" s="185">
        <v>182393.5</v>
      </c>
      <c r="BV47" s="185">
        <v>488756.2</v>
      </c>
      <c r="BW47" s="185">
        <v>486763</v>
      </c>
      <c r="BX47" s="185">
        <v>57591.1</v>
      </c>
      <c r="BY47" s="185">
        <v>54849.7</v>
      </c>
      <c r="BZ47" s="185">
        <v>0</v>
      </c>
      <c r="CA47" s="185">
        <v>0</v>
      </c>
      <c r="CB47" s="185">
        <v>8273.5</v>
      </c>
      <c r="CC47" s="185">
        <v>8004.9</v>
      </c>
      <c r="CD47" s="185">
        <v>47598.2</v>
      </c>
      <c r="CE47" s="186">
        <v>45855.9</v>
      </c>
      <c r="CF47" s="183">
        <f t="shared" si="11"/>
        <v>111705.7</v>
      </c>
      <c r="CG47" s="184">
        <f t="shared" si="11"/>
        <v>107682.90000000001</v>
      </c>
      <c r="CH47" s="185">
        <v>87846</v>
      </c>
      <c r="CI47" s="185">
        <v>84063.1</v>
      </c>
      <c r="CJ47" s="185">
        <v>0</v>
      </c>
      <c r="CK47" s="185">
        <v>0</v>
      </c>
      <c r="CL47" s="185">
        <v>23859.7</v>
      </c>
      <c r="CM47" s="186">
        <v>23619.8</v>
      </c>
      <c r="CN47" s="183">
        <f t="shared" si="12"/>
        <v>18.7</v>
      </c>
      <c r="CO47" s="195">
        <f t="shared" si="12"/>
        <v>18.7</v>
      </c>
      <c r="CP47" s="185">
        <v>0</v>
      </c>
      <c r="CQ47" s="185">
        <v>0</v>
      </c>
      <c r="CR47" s="185">
        <v>18.7</v>
      </c>
      <c r="CS47" s="186">
        <v>18.7</v>
      </c>
      <c r="CT47" s="183">
        <f t="shared" si="13"/>
        <v>45462</v>
      </c>
      <c r="CU47" s="184">
        <f t="shared" si="13"/>
        <v>42058.700000000004</v>
      </c>
      <c r="CV47" s="185">
        <v>2306.3000000000002</v>
      </c>
      <c r="CW47" s="185">
        <v>2299.9</v>
      </c>
      <c r="CX47" s="185">
        <v>40446.5</v>
      </c>
      <c r="CY47" s="185">
        <v>37452.300000000003</v>
      </c>
      <c r="CZ47" s="185">
        <v>0</v>
      </c>
      <c r="DA47" s="185">
        <v>0</v>
      </c>
      <c r="DB47" s="185">
        <v>2709.2</v>
      </c>
      <c r="DC47" s="186">
        <v>2306.5</v>
      </c>
      <c r="DD47" s="183">
        <f t="shared" si="14"/>
        <v>12062.600000000002</v>
      </c>
      <c r="DE47" s="196">
        <f t="shared" si="14"/>
        <v>11808.1</v>
      </c>
      <c r="DF47" s="185">
        <v>474.7</v>
      </c>
      <c r="DG47" s="185">
        <v>474.7</v>
      </c>
      <c r="DH47" s="185">
        <v>9502.2000000000007</v>
      </c>
      <c r="DI47" s="185">
        <v>9377.2999999999993</v>
      </c>
      <c r="DJ47" s="185">
        <v>0</v>
      </c>
      <c r="DK47" s="185">
        <v>0</v>
      </c>
      <c r="DL47" s="185">
        <v>2085.6999999999998</v>
      </c>
      <c r="DM47" s="186">
        <v>1956.1</v>
      </c>
      <c r="DN47" s="183">
        <f t="shared" si="15"/>
        <v>0</v>
      </c>
      <c r="DO47" s="184">
        <f t="shared" si="15"/>
        <v>0</v>
      </c>
      <c r="DP47" s="185">
        <v>0</v>
      </c>
      <c r="DQ47" s="185">
        <v>0</v>
      </c>
      <c r="DR47" s="185">
        <v>0</v>
      </c>
      <c r="DS47" s="185">
        <v>0</v>
      </c>
      <c r="DT47" s="185">
        <v>0</v>
      </c>
      <c r="DU47" s="186">
        <v>0</v>
      </c>
      <c r="DV47" s="275">
        <v>0</v>
      </c>
      <c r="DW47" s="200">
        <v>0</v>
      </c>
      <c r="DX47" s="275">
        <v>0</v>
      </c>
      <c r="DY47" s="200">
        <v>0</v>
      </c>
      <c r="DZ47" s="183">
        <f t="shared" si="17"/>
        <v>1507821.1999999997</v>
      </c>
      <c r="EA47" s="276">
        <f t="shared" si="17"/>
        <v>1468414.7999999998</v>
      </c>
      <c r="EB47" s="201">
        <v>-13585.5</v>
      </c>
      <c r="EC47" s="192">
        <v>22229.8</v>
      </c>
      <c r="ED47" s="201">
        <v>34282.699999999997</v>
      </c>
      <c r="EE47" s="156">
        <v>56512.5</v>
      </c>
      <c r="EF47" s="120"/>
      <c r="EG47" s="100"/>
      <c r="EH47" s="100"/>
    </row>
    <row r="48" spans="1:138" s="102" customFormat="1" hidden="1" x14ac:dyDescent="0.25">
      <c r="A48" s="108" t="s">
        <v>225</v>
      </c>
      <c r="B48" s="183">
        <f t="shared" si="5"/>
        <v>112249.70000000001</v>
      </c>
      <c r="C48" s="184">
        <f t="shared" si="5"/>
        <v>105605.90000000001</v>
      </c>
      <c r="D48" s="185">
        <v>9370</v>
      </c>
      <c r="E48" s="185">
        <v>9201.9</v>
      </c>
      <c r="F48" s="185">
        <v>4011.6</v>
      </c>
      <c r="G48" s="185">
        <v>3689.1</v>
      </c>
      <c r="H48" s="185">
        <v>64668.7</v>
      </c>
      <c r="I48" s="185">
        <v>60294.5</v>
      </c>
      <c r="J48" s="185">
        <v>53</v>
      </c>
      <c r="K48" s="185">
        <v>53</v>
      </c>
      <c r="L48" s="185">
        <v>12641.8</v>
      </c>
      <c r="M48" s="185">
        <v>12332.6</v>
      </c>
      <c r="N48" s="185">
        <v>580.29999999999995</v>
      </c>
      <c r="O48" s="185">
        <v>580.29999999999995</v>
      </c>
      <c r="P48" s="185">
        <v>580</v>
      </c>
      <c r="Q48" s="185">
        <v>0</v>
      </c>
      <c r="R48" s="185">
        <v>0</v>
      </c>
      <c r="S48" s="185">
        <v>0</v>
      </c>
      <c r="T48" s="185">
        <v>20344.3</v>
      </c>
      <c r="U48" s="186">
        <v>19454.5</v>
      </c>
      <c r="V48" s="187">
        <f t="shared" si="16"/>
        <v>821.7</v>
      </c>
      <c r="W48" s="188">
        <f t="shared" si="16"/>
        <v>747.6</v>
      </c>
      <c r="X48" s="185">
        <v>821.7</v>
      </c>
      <c r="Y48" s="186">
        <v>747.6</v>
      </c>
      <c r="Z48" s="183">
        <f t="shared" si="6"/>
        <v>7358.0999999999995</v>
      </c>
      <c r="AA48" s="184">
        <f t="shared" si="6"/>
        <v>7132.5999999999995</v>
      </c>
      <c r="AB48" s="185">
        <v>0</v>
      </c>
      <c r="AC48" s="185">
        <v>0</v>
      </c>
      <c r="AD48" s="185">
        <v>7302.7</v>
      </c>
      <c r="AE48" s="185">
        <v>7078.7</v>
      </c>
      <c r="AF48" s="185">
        <v>55.4</v>
      </c>
      <c r="AG48" s="186">
        <v>53.9</v>
      </c>
      <c r="AH48" s="193">
        <f t="shared" si="7"/>
        <v>74817.3</v>
      </c>
      <c r="AI48" s="195">
        <f t="shared" si="7"/>
        <v>70819.899999999994</v>
      </c>
      <c r="AJ48" s="197">
        <v>0</v>
      </c>
      <c r="AK48" s="197">
        <v>0</v>
      </c>
      <c r="AL48" s="197">
        <v>5309</v>
      </c>
      <c r="AM48" s="197">
        <v>5299.1</v>
      </c>
      <c r="AN48" s="197">
        <v>0</v>
      </c>
      <c r="AO48" s="197">
        <v>0</v>
      </c>
      <c r="AP48" s="197">
        <v>0</v>
      </c>
      <c r="AQ48" s="197">
        <v>0</v>
      </c>
      <c r="AR48" s="197">
        <v>34750.5</v>
      </c>
      <c r="AS48" s="197">
        <v>34583.800000000003</v>
      </c>
      <c r="AT48" s="197">
        <v>24800.5</v>
      </c>
      <c r="AU48" s="197">
        <v>21867.1</v>
      </c>
      <c r="AV48" s="197">
        <v>7052.5</v>
      </c>
      <c r="AW48" s="197">
        <v>7052.5</v>
      </c>
      <c r="AX48" s="197">
        <v>2904.8</v>
      </c>
      <c r="AY48" s="198">
        <v>2017.4</v>
      </c>
      <c r="AZ48" s="183">
        <f t="shared" si="8"/>
        <v>149327.79999999999</v>
      </c>
      <c r="BA48" s="184">
        <f t="shared" si="8"/>
        <v>145870.6</v>
      </c>
      <c r="BB48" s="185">
        <v>2127.6999999999998</v>
      </c>
      <c r="BC48" s="185">
        <v>1170.5</v>
      </c>
      <c r="BD48" s="185">
        <v>18418.3</v>
      </c>
      <c r="BE48" s="185">
        <v>17496.400000000001</v>
      </c>
      <c r="BF48" s="185">
        <v>30604.1</v>
      </c>
      <c r="BG48" s="185">
        <v>29026</v>
      </c>
      <c r="BH48" s="185">
        <v>98177.7</v>
      </c>
      <c r="BI48" s="186">
        <v>98177.7</v>
      </c>
      <c r="BJ48" s="183">
        <f t="shared" si="9"/>
        <v>4793.8999999999996</v>
      </c>
      <c r="BK48" s="184">
        <f t="shared" si="9"/>
        <v>4144.2</v>
      </c>
      <c r="BL48" s="185">
        <v>0</v>
      </c>
      <c r="BM48" s="185">
        <v>0</v>
      </c>
      <c r="BN48" s="185">
        <v>936.7</v>
      </c>
      <c r="BO48" s="185">
        <v>931.3</v>
      </c>
      <c r="BP48" s="185">
        <v>3857.2</v>
      </c>
      <c r="BQ48" s="186">
        <v>3212.9</v>
      </c>
      <c r="BR48" s="183">
        <f t="shared" si="10"/>
        <v>615481.30000000005</v>
      </c>
      <c r="BS48" s="184">
        <f t="shared" si="10"/>
        <v>583483.80000000005</v>
      </c>
      <c r="BT48" s="185">
        <v>88517.6</v>
      </c>
      <c r="BU48" s="185">
        <v>88493.4</v>
      </c>
      <c r="BV48" s="185">
        <v>393547.9</v>
      </c>
      <c r="BW48" s="185">
        <v>391957</v>
      </c>
      <c r="BX48" s="185">
        <v>35310.400000000001</v>
      </c>
      <c r="BY48" s="185">
        <v>35124.400000000001</v>
      </c>
      <c r="BZ48" s="185">
        <v>0</v>
      </c>
      <c r="CA48" s="185">
        <v>0</v>
      </c>
      <c r="CB48" s="185">
        <v>57420.3</v>
      </c>
      <c r="CC48" s="185">
        <v>30767</v>
      </c>
      <c r="CD48" s="185">
        <v>40685.1</v>
      </c>
      <c r="CE48" s="186">
        <v>37142</v>
      </c>
      <c r="CF48" s="183">
        <f t="shared" si="11"/>
        <v>145145.20000000001</v>
      </c>
      <c r="CG48" s="184">
        <f t="shared" si="11"/>
        <v>144525</v>
      </c>
      <c r="CH48" s="185">
        <v>89059.8</v>
      </c>
      <c r="CI48" s="185">
        <v>89059.7</v>
      </c>
      <c r="CJ48" s="185">
        <v>0</v>
      </c>
      <c r="CK48" s="185">
        <v>0</v>
      </c>
      <c r="CL48" s="185">
        <v>56085.4</v>
      </c>
      <c r="CM48" s="186">
        <v>55465.3</v>
      </c>
      <c r="CN48" s="183">
        <f t="shared" si="12"/>
        <v>0</v>
      </c>
      <c r="CO48" s="195">
        <f t="shared" si="12"/>
        <v>0</v>
      </c>
      <c r="CP48" s="185">
        <v>0</v>
      </c>
      <c r="CQ48" s="185">
        <v>0</v>
      </c>
      <c r="CR48" s="185">
        <v>0</v>
      </c>
      <c r="CS48" s="186">
        <v>0</v>
      </c>
      <c r="CT48" s="183">
        <f t="shared" si="13"/>
        <v>27717.9</v>
      </c>
      <c r="CU48" s="184">
        <f t="shared" si="13"/>
        <v>24661.899999999998</v>
      </c>
      <c r="CV48" s="185">
        <v>1180.8</v>
      </c>
      <c r="CW48" s="185">
        <v>1031.0999999999999</v>
      </c>
      <c r="CX48" s="185">
        <v>25185.7</v>
      </c>
      <c r="CY48" s="185">
        <v>22598.1</v>
      </c>
      <c r="CZ48" s="185">
        <v>515.4</v>
      </c>
      <c r="DA48" s="185">
        <v>198.3</v>
      </c>
      <c r="DB48" s="185">
        <v>836</v>
      </c>
      <c r="DC48" s="186">
        <v>834.4</v>
      </c>
      <c r="DD48" s="183">
        <f t="shared" si="14"/>
        <v>39332.400000000001</v>
      </c>
      <c r="DE48" s="196">
        <f t="shared" si="14"/>
        <v>39174</v>
      </c>
      <c r="DF48" s="185">
        <v>0</v>
      </c>
      <c r="DG48" s="185">
        <v>0</v>
      </c>
      <c r="DH48" s="185">
        <v>39332.400000000001</v>
      </c>
      <c r="DI48" s="185">
        <v>39174</v>
      </c>
      <c r="DJ48" s="185">
        <v>0</v>
      </c>
      <c r="DK48" s="185">
        <v>0</v>
      </c>
      <c r="DL48" s="185">
        <v>0</v>
      </c>
      <c r="DM48" s="186">
        <v>0</v>
      </c>
      <c r="DN48" s="183">
        <f t="shared" si="15"/>
        <v>0</v>
      </c>
      <c r="DO48" s="184">
        <f t="shared" si="15"/>
        <v>0</v>
      </c>
      <c r="DP48" s="185">
        <v>0</v>
      </c>
      <c r="DQ48" s="185">
        <v>0</v>
      </c>
      <c r="DR48" s="185">
        <v>0</v>
      </c>
      <c r="DS48" s="185">
        <v>0</v>
      </c>
      <c r="DT48" s="185">
        <v>0</v>
      </c>
      <c r="DU48" s="186">
        <v>0</v>
      </c>
      <c r="DV48" s="275">
        <v>0</v>
      </c>
      <c r="DW48" s="200">
        <v>0</v>
      </c>
      <c r="DX48" s="275">
        <v>0</v>
      </c>
      <c r="DY48" s="200">
        <v>0</v>
      </c>
      <c r="DZ48" s="183">
        <f t="shared" si="17"/>
        <v>1177045.3</v>
      </c>
      <c r="EA48" s="276">
        <f t="shared" si="17"/>
        <v>1126165.5</v>
      </c>
      <c r="EB48" s="201">
        <v>-31786</v>
      </c>
      <c r="EC48" s="192">
        <v>-4369.6000000000004</v>
      </c>
      <c r="ED48" s="201">
        <v>31786</v>
      </c>
      <c r="EE48" s="156">
        <v>27416.400000000001</v>
      </c>
      <c r="EF48" s="120"/>
      <c r="EG48" s="100"/>
      <c r="EH48" s="100"/>
    </row>
    <row r="49" spans="1:138" s="102" customFormat="1" hidden="1" x14ac:dyDescent="0.25">
      <c r="A49" s="108" t="s">
        <v>226</v>
      </c>
      <c r="B49" s="183">
        <f t="shared" si="5"/>
        <v>121559.1</v>
      </c>
      <c r="C49" s="184">
        <f t="shared" si="5"/>
        <v>116346.1</v>
      </c>
      <c r="D49" s="185">
        <v>10779.6</v>
      </c>
      <c r="E49" s="185">
        <v>10691.6</v>
      </c>
      <c r="F49" s="185">
        <v>8413.6</v>
      </c>
      <c r="G49" s="185">
        <v>8399.7000000000007</v>
      </c>
      <c r="H49" s="185">
        <v>63182.400000000001</v>
      </c>
      <c r="I49" s="185">
        <v>58237.9</v>
      </c>
      <c r="J49" s="185">
        <v>87.9</v>
      </c>
      <c r="K49" s="185">
        <v>87.9</v>
      </c>
      <c r="L49" s="185">
        <v>9606.2999999999993</v>
      </c>
      <c r="M49" s="185">
        <v>9601.1</v>
      </c>
      <c r="N49" s="185">
        <v>536</v>
      </c>
      <c r="O49" s="185">
        <v>536</v>
      </c>
      <c r="P49" s="185">
        <v>0</v>
      </c>
      <c r="Q49" s="185">
        <v>0</v>
      </c>
      <c r="R49" s="185">
        <v>0</v>
      </c>
      <c r="S49" s="185">
        <v>0</v>
      </c>
      <c r="T49" s="185">
        <v>28953.3</v>
      </c>
      <c r="U49" s="186">
        <v>28791.9</v>
      </c>
      <c r="V49" s="187">
        <f t="shared" si="16"/>
        <v>1216.5999999999999</v>
      </c>
      <c r="W49" s="188">
        <f t="shared" si="16"/>
        <v>1216.5999999999999</v>
      </c>
      <c r="X49" s="185">
        <v>1216.5999999999999</v>
      </c>
      <c r="Y49" s="186">
        <v>1216.5999999999999</v>
      </c>
      <c r="Z49" s="183">
        <f t="shared" si="6"/>
        <v>4828.7</v>
      </c>
      <c r="AA49" s="184">
        <f t="shared" si="6"/>
        <v>4821.3</v>
      </c>
      <c r="AB49" s="185">
        <v>0</v>
      </c>
      <c r="AC49" s="185">
        <v>0</v>
      </c>
      <c r="AD49" s="185">
        <v>4828.7</v>
      </c>
      <c r="AE49" s="185">
        <v>4821.3</v>
      </c>
      <c r="AF49" s="185">
        <v>0</v>
      </c>
      <c r="AG49" s="186">
        <v>0</v>
      </c>
      <c r="AH49" s="193">
        <f t="shared" si="7"/>
        <v>69593</v>
      </c>
      <c r="AI49" s="195">
        <f t="shared" si="7"/>
        <v>63182.9</v>
      </c>
      <c r="AJ49" s="197">
        <v>0</v>
      </c>
      <c r="AK49" s="197">
        <v>0</v>
      </c>
      <c r="AL49" s="197">
        <v>3373.2</v>
      </c>
      <c r="AM49" s="197">
        <v>3373.2</v>
      </c>
      <c r="AN49" s="197">
        <v>0</v>
      </c>
      <c r="AO49" s="197">
        <v>0</v>
      </c>
      <c r="AP49" s="197">
        <v>0</v>
      </c>
      <c r="AQ49" s="197">
        <v>0</v>
      </c>
      <c r="AR49" s="197">
        <v>8522.1</v>
      </c>
      <c r="AS49" s="197">
        <v>8519</v>
      </c>
      <c r="AT49" s="197">
        <v>55935.4</v>
      </c>
      <c r="AU49" s="197">
        <v>49528.800000000003</v>
      </c>
      <c r="AV49" s="197">
        <v>0</v>
      </c>
      <c r="AW49" s="197">
        <v>0</v>
      </c>
      <c r="AX49" s="197">
        <v>1762.3</v>
      </c>
      <c r="AY49" s="198">
        <v>1761.9</v>
      </c>
      <c r="AZ49" s="183">
        <f t="shared" si="8"/>
        <v>107054.49999999999</v>
      </c>
      <c r="BA49" s="184">
        <f t="shared" si="8"/>
        <v>101546.69999999998</v>
      </c>
      <c r="BB49" s="185">
        <v>23317.3</v>
      </c>
      <c r="BC49" s="185">
        <v>20582.599999999999</v>
      </c>
      <c r="BD49" s="185">
        <v>16906.599999999999</v>
      </c>
      <c r="BE49" s="185">
        <v>15881.6</v>
      </c>
      <c r="BF49" s="185">
        <v>60925.7</v>
      </c>
      <c r="BG49" s="185">
        <v>59177.599999999999</v>
      </c>
      <c r="BH49" s="185">
        <v>5904.9</v>
      </c>
      <c r="BI49" s="186">
        <v>5904.9</v>
      </c>
      <c r="BJ49" s="183">
        <f t="shared" si="9"/>
        <v>3838.4</v>
      </c>
      <c r="BK49" s="184">
        <f t="shared" si="9"/>
        <v>3018.9</v>
      </c>
      <c r="BL49" s="185">
        <v>0</v>
      </c>
      <c r="BM49" s="185">
        <v>0</v>
      </c>
      <c r="BN49" s="185">
        <v>0</v>
      </c>
      <c r="BO49" s="185">
        <v>0</v>
      </c>
      <c r="BP49" s="185">
        <v>3838.4</v>
      </c>
      <c r="BQ49" s="186">
        <v>3018.9</v>
      </c>
      <c r="BR49" s="183">
        <f t="shared" si="10"/>
        <v>429617.40000000008</v>
      </c>
      <c r="BS49" s="184">
        <f t="shared" si="10"/>
        <v>428718.50000000006</v>
      </c>
      <c r="BT49" s="185">
        <v>59756.9</v>
      </c>
      <c r="BU49" s="185">
        <v>59732.9</v>
      </c>
      <c r="BV49" s="185">
        <v>326191.7</v>
      </c>
      <c r="BW49" s="185">
        <v>325838.40000000002</v>
      </c>
      <c r="BX49" s="185">
        <v>13824.4</v>
      </c>
      <c r="BY49" s="185">
        <v>13824.4</v>
      </c>
      <c r="BZ49" s="185">
        <v>0</v>
      </c>
      <c r="CA49" s="185">
        <v>0</v>
      </c>
      <c r="CB49" s="185">
        <v>5599.9</v>
      </c>
      <c r="CC49" s="185">
        <v>5599.7</v>
      </c>
      <c r="CD49" s="185">
        <v>24244.5</v>
      </c>
      <c r="CE49" s="186">
        <v>23723.1</v>
      </c>
      <c r="CF49" s="183">
        <f t="shared" si="11"/>
        <v>54802.5</v>
      </c>
      <c r="CG49" s="184">
        <f t="shared" si="11"/>
        <v>54802.5</v>
      </c>
      <c r="CH49" s="185">
        <v>50817</v>
      </c>
      <c r="CI49" s="185">
        <v>50817</v>
      </c>
      <c r="CJ49" s="185">
        <v>0</v>
      </c>
      <c r="CK49" s="185">
        <v>0</v>
      </c>
      <c r="CL49" s="185">
        <v>3985.5</v>
      </c>
      <c r="CM49" s="186">
        <v>3985.5</v>
      </c>
      <c r="CN49" s="183">
        <f t="shared" si="12"/>
        <v>33.9</v>
      </c>
      <c r="CO49" s="195">
        <f t="shared" si="12"/>
        <v>33.9</v>
      </c>
      <c r="CP49" s="185">
        <v>0</v>
      </c>
      <c r="CQ49" s="185">
        <v>0</v>
      </c>
      <c r="CR49" s="185">
        <v>33.9</v>
      </c>
      <c r="CS49" s="186">
        <v>33.9</v>
      </c>
      <c r="CT49" s="183">
        <f t="shared" si="13"/>
        <v>13753.6</v>
      </c>
      <c r="CU49" s="184">
        <f t="shared" si="13"/>
        <v>13182.6</v>
      </c>
      <c r="CV49" s="185">
        <v>918.9</v>
      </c>
      <c r="CW49" s="185">
        <v>897.2</v>
      </c>
      <c r="CX49" s="185">
        <v>11268.2</v>
      </c>
      <c r="CY49" s="185">
        <v>10718.9</v>
      </c>
      <c r="CZ49" s="185">
        <v>730.5</v>
      </c>
      <c r="DA49" s="185">
        <v>730.5</v>
      </c>
      <c r="DB49" s="185">
        <v>836</v>
      </c>
      <c r="DC49" s="186">
        <v>836</v>
      </c>
      <c r="DD49" s="183">
        <f t="shared" si="14"/>
        <v>15888.2</v>
      </c>
      <c r="DE49" s="196">
        <f t="shared" si="14"/>
        <v>15878.7</v>
      </c>
      <c r="DF49" s="185">
        <v>6111.7</v>
      </c>
      <c r="DG49" s="185">
        <v>6106.7</v>
      </c>
      <c r="DH49" s="185">
        <v>9776.5</v>
      </c>
      <c r="DI49" s="185">
        <v>9772</v>
      </c>
      <c r="DJ49" s="185">
        <v>0</v>
      </c>
      <c r="DK49" s="185">
        <v>0</v>
      </c>
      <c r="DL49" s="185">
        <v>0</v>
      </c>
      <c r="DM49" s="186">
        <v>0</v>
      </c>
      <c r="DN49" s="183">
        <f t="shared" si="15"/>
        <v>0</v>
      </c>
      <c r="DO49" s="184">
        <f t="shared" si="15"/>
        <v>0</v>
      </c>
      <c r="DP49" s="185">
        <v>0</v>
      </c>
      <c r="DQ49" s="185">
        <v>0</v>
      </c>
      <c r="DR49" s="185">
        <v>0</v>
      </c>
      <c r="DS49" s="185">
        <v>0</v>
      </c>
      <c r="DT49" s="185">
        <v>0</v>
      </c>
      <c r="DU49" s="186">
        <v>0</v>
      </c>
      <c r="DV49" s="275">
        <v>0</v>
      </c>
      <c r="DW49" s="200">
        <v>0</v>
      </c>
      <c r="DX49" s="275">
        <v>0</v>
      </c>
      <c r="DY49" s="200">
        <v>0</v>
      </c>
      <c r="DZ49" s="183">
        <f t="shared" si="17"/>
        <v>822185.9</v>
      </c>
      <c r="EA49" s="276">
        <f t="shared" si="17"/>
        <v>802748.70000000007</v>
      </c>
      <c r="EB49" s="201">
        <v>-29148.5</v>
      </c>
      <c r="EC49" s="192">
        <v>-13396.6</v>
      </c>
      <c r="ED49" s="201">
        <v>41941.4</v>
      </c>
      <c r="EE49" s="156">
        <v>28544.7</v>
      </c>
      <c r="EF49" s="120"/>
      <c r="EG49" s="100"/>
      <c r="EH49" s="100"/>
    </row>
    <row r="50" spans="1:138" s="102" customFormat="1" hidden="1" x14ac:dyDescent="0.25">
      <c r="A50" s="108" t="s">
        <v>227</v>
      </c>
      <c r="B50" s="183">
        <f t="shared" si="5"/>
        <v>90693.900000000009</v>
      </c>
      <c r="C50" s="184">
        <f t="shared" si="5"/>
        <v>90321.300000000017</v>
      </c>
      <c r="D50" s="185">
        <v>2130.1</v>
      </c>
      <c r="E50" s="185">
        <v>2130.1</v>
      </c>
      <c r="F50" s="185">
        <v>2447.6</v>
      </c>
      <c r="G50" s="185">
        <v>2447.6</v>
      </c>
      <c r="H50" s="185">
        <v>74213.7</v>
      </c>
      <c r="I50" s="185">
        <v>74210.600000000006</v>
      </c>
      <c r="J50" s="185">
        <v>52.6</v>
      </c>
      <c r="K50" s="185">
        <v>48.1</v>
      </c>
      <c r="L50" s="185">
        <v>9632.7999999999993</v>
      </c>
      <c r="M50" s="185">
        <v>9632.7999999999993</v>
      </c>
      <c r="N50" s="185">
        <v>0</v>
      </c>
      <c r="O50" s="185">
        <v>0</v>
      </c>
      <c r="P50" s="185">
        <v>365</v>
      </c>
      <c r="Q50" s="185">
        <v>0</v>
      </c>
      <c r="R50" s="185">
        <v>0</v>
      </c>
      <c r="S50" s="185">
        <v>0</v>
      </c>
      <c r="T50" s="185">
        <v>1852.1</v>
      </c>
      <c r="U50" s="186">
        <v>1852.1</v>
      </c>
      <c r="V50" s="187">
        <f t="shared" si="16"/>
        <v>532.70000000000005</v>
      </c>
      <c r="W50" s="188">
        <f t="shared" si="16"/>
        <v>532.70000000000005</v>
      </c>
      <c r="X50" s="185">
        <v>532.70000000000005</v>
      </c>
      <c r="Y50" s="186">
        <v>532.70000000000005</v>
      </c>
      <c r="Z50" s="183">
        <f t="shared" si="6"/>
        <v>10467.6</v>
      </c>
      <c r="AA50" s="184">
        <f t="shared" si="6"/>
        <v>10467.6</v>
      </c>
      <c r="AB50" s="185">
        <v>4712.3</v>
      </c>
      <c r="AC50" s="185">
        <v>4712.3</v>
      </c>
      <c r="AD50" s="185">
        <v>5634.9</v>
      </c>
      <c r="AE50" s="185">
        <v>5634.9</v>
      </c>
      <c r="AF50" s="185">
        <v>120.4</v>
      </c>
      <c r="AG50" s="186">
        <v>120.4</v>
      </c>
      <c r="AH50" s="193">
        <f t="shared" si="7"/>
        <v>53040.6</v>
      </c>
      <c r="AI50" s="195">
        <f t="shared" si="7"/>
        <v>37886</v>
      </c>
      <c r="AJ50" s="197">
        <v>0</v>
      </c>
      <c r="AK50" s="197">
        <v>0</v>
      </c>
      <c r="AL50" s="197">
        <v>3374</v>
      </c>
      <c r="AM50" s="197">
        <v>3374</v>
      </c>
      <c r="AN50" s="197">
        <v>0</v>
      </c>
      <c r="AO50" s="197">
        <v>0</v>
      </c>
      <c r="AP50" s="197">
        <v>0</v>
      </c>
      <c r="AQ50" s="197">
        <v>0</v>
      </c>
      <c r="AR50" s="197">
        <v>11147</v>
      </c>
      <c r="AS50" s="197">
        <v>10136.200000000001</v>
      </c>
      <c r="AT50" s="197">
        <v>24683.1</v>
      </c>
      <c r="AU50" s="197">
        <v>11142.8</v>
      </c>
      <c r="AV50" s="197">
        <v>531.4</v>
      </c>
      <c r="AW50" s="197">
        <v>531.4</v>
      </c>
      <c r="AX50" s="197">
        <v>13305.1</v>
      </c>
      <c r="AY50" s="198">
        <v>12701.6</v>
      </c>
      <c r="AZ50" s="183">
        <f t="shared" si="8"/>
        <v>144109</v>
      </c>
      <c r="BA50" s="184">
        <f t="shared" si="8"/>
        <v>131941.70000000001</v>
      </c>
      <c r="BB50" s="185">
        <v>22806.9</v>
      </c>
      <c r="BC50" s="185">
        <v>11033.5</v>
      </c>
      <c r="BD50" s="185">
        <v>43265.1</v>
      </c>
      <c r="BE50" s="185">
        <v>43230.9</v>
      </c>
      <c r="BF50" s="185">
        <v>72637.5</v>
      </c>
      <c r="BG50" s="185">
        <v>72353.100000000006</v>
      </c>
      <c r="BH50" s="185">
        <v>5399.5</v>
      </c>
      <c r="BI50" s="186">
        <v>5324.2</v>
      </c>
      <c r="BJ50" s="183">
        <f t="shared" si="9"/>
        <v>469.9</v>
      </c>
      <c r="BK50" s="184">
        <f t="shared" si="9"/>
        <v>469.8</v>
      </c>
      <c r="BL50" s="185">
        <v>0</v>
      </c>
      <c r="BM50" s="185">
        <v>0</v>
      </c>
      <c r="BN50" s="185">
        <v>354.2</v>
      </c>
      <c r="BO50" s="185">
        <v>354.1</v>
      </c>
      <c r="BP50" s="185">
        <v>115.7</v>
      </c>
      <c r="BQ50" s="186">
        <v>115.7</v>
      </c>
      <c r="BR50" s="183">
        <f t="shared" si="10"/>
        <v>378483.3</v>
      </c>
      <c r="BS50" s="184">
        <f t="shared" si="10"/>
        <v>377982.3</v>
      </c>
      <c r="BT50" s="185">
        <v>71638.8</v>
      </c>
      <c r="BU50" s="185">
        <v>71630.7</v>
      </c>
      <c r="BV50" s="185">
        <v>253612.5</v>
      </c>
      <c r="BW50" s="185">
        <v>253496</v>
      </c>
      <c r="BX50" s="185">
        <v>17773.7</v>
      </c>
      <c r="BY50" s="185">
        <v>17763.3</v>
      </c>
      <c r="BZ50" s="185">
        <v>0</v>
      </c>
      <c r="CA50" s="185">
        <v>0</v>
      </c>
      <c r="CB50" s="185">
        <v>4687.7</v>
      </c>
      <c r="CC50" s="185">
        <v>4591.2</v>
      </c>
      <c r="CD50" s="185">
        <v>30770.6</v>
      </c>
      <c r="CE50" s="186">
        <v>30501.1</v>
      </c>
      <c r="CF50" s="183">
        <f t="shared" si="11"/>
        <v>89719.7</v>
      </c>
      <c r="CG50" s="184">
        <f t="shared" si="11"/>
        <v>89213.8</v>
      </c>
      <c r="CH50" s="185">
        <v>65791.399999999994</v>
      </c>
      <c r="CI50" s="185">
        <v>65317.4</v>
      </c>
      <c r="CJ50" s="185">
        <v>0</v>
      </c>
      <c r="CK50" s="185">
        <v>0</v>
      </c>
      <c r="CL50" s="185">
        <v>23928.3</v>
      </c>
      <c r="CM50" s="186">
        <v>23896.400000000001</v>
      </c>
      <c r="CN50" s="183">
        <f t="shared" si="12"/>
        <v>55</v>
      </c>
      <c r="CO50" s="195">
        <f t="shared" si="12"/>
        <v>55</v>
      </c>
      <c r="CP50" s="185">
        <v>0</v>
      </c>
      <c r="CQ50" s="185">
        <v>0</v>
      </c>
      <c r="CR50" s="185">
        <v>55</v>
      </c>
      <c r="CS50" s="186">
        <v>55</v>
      </c>
      <c r="CT50" s="183">
        <f t="shared" si="13"/>
        <v>34337.800000000003</v>
      </c>
      <c r="CU50" s="184">
        <f t="shared" si="13"/>
        <v>34096.300000000003</v>
      </c>
      <c r="CV50" s="185">
        <v>1371.5</v>
      </c>
      <c r="CW50" s="185">
        <v>1371.5</v>
      </c>
      <c r="CX50" s="185">
        <v>31970.400000000001</v>
      </c>
      <c r="CY50" s="185">
        <v>31791.9</v>
      </c>
      <c r="CZ50" s="185">
        <v>159.9</v>
      </c>
      <c r="DA50" s="185">
        <v>96.9</v>
      </c>
      <c r="DB50" s="185">
        <v>836</v>
      </c>
      <c r="DC50" s="186">
        <v>836</v>
      </c>
      <c r="DD50" s="183">
        <f t="shared" si="14"/>
        <v>24995.599999999999</v>
      </c>
      <c r="DE50" s="196">
        <f t="shared" si="14"/>
        <v>24494</v>
      </c>
      <c r="DF50" s="185">
        <v>15758.5</v>
      </c>
      <c r="DG50" s="185">
        <v>15256.9</v>
      </c>
      <c r="DH50" s="185">
        <v>9237.1</v>
      </c>
      <c r="DI50" s="185">
        <v>9237.1</v>
      </c>
      <c r="DJ50" s="185">
        <v>0</v>
      </c>
      <c r="DK50" s="185">
        <v>0</v>
      </c>
      <c r="DL50" s="185">
        <v>0</v>
      </c>
      <c r="DM50" s="186">
        <v>0</v>
      </c>
      <c r="DN50" s="183">
        <f t="shared" si="15"/>
        <v>0</v>
      </c>
      <c r="DO50" s="184">
        <f t="shared" si="15"/>
        <v>0</v>
      </c>
      <c r="DP50" s="185">
        <v>0</v>
      </c>
      <c r="DQ50" s="185">
        <v>0</v>
      </c>
      <c r="DR50" s="185">
        <v>0</v>
      </c>
      <c r="DS50" s="185">
        <v>0</v>
      </c>
      <c r="DT50" s="185">
        <v>0</v>
      </c>
      <c r="DU50" s="186">
        <v>0</v>
      </c>
      <c r="DV50" s="275">
        <v>3</v>
      </c>
      <c r="DW50" s="200">
        <v>1.9</v>
      </c>
      <c r="DX50" s="275">
        <v>0</v>
      </c>
      <c r="DY50" s="200">
        <v>0</v>
      </c>
      <c r="DZ50" s="183">
        <f t="shared" si="17"/>
        <v>826908.1</v>
      </c>
      <c r="EA50" s="276">
        <f t="shared" si="17"/>
        <v>797462.4</v>
      </c>
      <c r="EB50" s="201">
        <v>-4969</v>
      </c>
      <c r="EC50" s="192">
        <v>-3445.9</v>
      </c>
      <c r="ED50" s="201">
        <v>3043</v>
      </c>
      <c r="EE50" s="156">
        <v>1523.1</v>
      </c>
      <c r="EF50" s="120"/>
      <c r="EG50" s="100"/>
      <c r="EH50" s="100"/>
    </row>
    <row r="51" spans="1:138" s="102" customFormat="1" hidden="1" x14ac:dyDescent="0.25">
      <c r="A51" s="108" t="s">
        <v>228</v>
      </c>
      <c r="B51" s="183">
        <f t="shared" si="5"/>
        <v>212994.30000000002</v>
      </c>
      <c r="C51" s="184">
        <f t="shared" si="5"/>
        <v>205968.2</v>
      </c>
      <c r="D51" s="185">
        <v>19593.900000000001</v>
      </c>
      <c r="E51" s="185">
        <v>18745.400000000001</v>
      </c>
      <c r="F51" s="185">
        <v>5901.8</v>
      </c>
      <c r="G51" s="185">
        <v>5809.1</v>
      </c>
      <c r="H51" s="185">
        <v>139572.5</v>
      </c>
      <c r="I51" s="185">
        <v>136648.1</v>
      </c>
      <c r="J51" s="185">
        <v>200</v>
      </c>
      <c r="K51" s="185">
        <v>200</v>
      </c>
      <c r="L51" s="185">
        <v>17543.2</v>
      </c>
      <c r="M51" s="185">
        <v>17543.2</v>
      </c>
      <c r="N51" s="185">
        <v>0</v>
      </c>
      <c r="O51" s="185">
        <v>0</v>
      </c>
      <c r="P51" s="185">
        <v>2052.8000000000002</v>
      </c>
      <c r="Q51" s="185">
        <v>0</v>
      </c>
      <c r="R51" s="185">
        <v>0</v>
      </c>
      <c r="S51" s="185">
        <v>0</v>
      </c>
      <c r="T51" s="185">
        <v>28130.1</v>
      </c>
      <c r="U51" s="186">
        <v>27022.400000000001</v>
      </c>
      <c r="V51" s="187">
        <f t="shared" si="16"/>
        <v>2709.5</v>
      </c>
      <c r="W51" s="188">
        <f t="shared" si="16"/>
        <v>2709.5</v>
      </c>
      <c r="X51" s="185">
        <v>2709.5</v>
      </c>
      <c r="Y51" s="186">
        <v>2709.5</v>
      </c>
      <c r="Z51" s="183">
        <f t="shared" si="6"/>
        <v>8503</v>
      </c>
      <c r="AA51" s="184">
        <f t="shared" si="6"/>
        <v>8437.1</v>
      </c>
      <c r="AB51" s="185">
        <v>0</v>
      </c>
      <c r="AC51" s="185">
        <v>0</v>
      </c>
      <c r="AD51" s="185">
        <v>8503</v>
      </c>
      <c r="AE51" s="185">
        <v>8437.1</v>
      </c>
      <c r="AF51" s="185">
        <v>0</v>
      </c>
      <c r="AG51" s="186">
        <v>0</v>
      </c>
      <c r="AH51" s="193">
        <f t="shared" si="7"/>
        <v>122063.59999999999</v>
      </c>
      <c r="AI51" s="195">
        <f t="shared" si="7"/>
        <v>118875.4</v>
      </c>
      <c r="AJ51" s="197">
        <v>0</v>
      </c>
      <c r="AK51" s="197">
        <v>0</v>
      </c>
      <c r="AL51" s="197">
        <v>4330.8</v>
      </c>
      <c r="AM51" s="197">
        <v>4227</v>
      </c>
      <c r="AN51" s="197">
        <v>45</v>
      </c>
      <c r="AO51" s="197">
        <v>45</v>
      </c>
      <c r="AP51" s="197">
        <v>0</v>
      </c>
      <c r="AQ51" s="197">
        <v>0</v>
      </c>
      <c r="AR51" s="197">
        <v>50203</v>
      </c>
      <c r="AS51" s="197">
        <v>50203</v>
      </c>
      <c r="AT51" s="197">
        <v>64367.6</v>
      </c>
      <c r="AU51" s="197">
        <v>61595.199999999997</v>
      </c>
      <c r="AV51" s="197">
        <v>85</v>
      </c>
      <c r="AW51" s="197">
        <v>85</v>
      </c>
      <c r="AX51" s="197">
        <v>3032.2</v>
      </c>
      <c r="AY51" s="198">
        <v>2720.2</v>
      </c>
      <c r="AZ51" s="183">
        <f t="shared" si="8"/>
        <v>191378.69999999998</v>
      </c>
      <c r="BA51" s="184">
        <f t="shared" si="8"/>
        <v>178091.7</v>
      </c>
      <c r="BB51" s="185">
        <v>2313</v>
      </c>
      <c r="BC51" s="185">
        <v>2310.8000000000002</v>
      </c>
      <c r="BD51" s="185">
        <v>79571.3</v>
      </c>
      <c r="BE51" s="185">
        <v>77644.5</v>
      </c>
      <c r="BF51" s="185">
        <v>65826.5</v>
      </c>
      <c r="BG51" s="185">
        <v>61997.2</v>
      </c>
      <c r="BH51" s="185">
        <v>43667.9</v>
      </c>
      <c r="BI51" s="186">
        <v>36139.199999999997</v>
      </c>
      <c r="BJ51" s="183">
        <f t="shared" si="9"/>
        <v>6394.1</v>
      </c>
      <c r="BK51" s="184">
        <f t="shared" si="9"/>
        <v>5731.1</v>
      </c>
      <c r="BL51" s="185">
        <v>0</v>
      </c>
      <c r="BM51" s="185">
        <v>0</v>
      </c>
      <c r="BN51" s="185">
        <v>1740.6</v>
      </c>
      <c r="BO51" s="185">
        <v>1740.5</v>
      </c>
      <c r="BP51" s="185">
        <v>4653.5</v>
      </c>
      <c r="BQ51" s="186">
        <v>3990.6</v>
      </c>
      <c r="BR51" s="183">
        <f t="shared" si="10"/>
        <v>998537.9</v>
      </c>
      <c r="BS51" s="184">
        <f t="shared" si="10"/>
        <v>998085.70000000007</v>
      </c>
      <c r="BT51" s="185">
        <v>304510.5</v>
      </c>
      <c r="BU51" s="185">
        <v>304407.59999999998</v>
      </c>
      <c r="BV51" s="185">
        <v>584196.9</v>
      </c>
      <c r="BW51" s="185">
        <v>583886.80000000005</v>
      </c>
      <c r="BX51" s="185">
        <v>43576.5</v>
      </c>
      <c r="BY51" s="185">
        <v>43576.5</v>
      </c>
      <c r="BZ51" s="185">
        <v>0</v>
      </c>
      <c r="CA51" s="185">
        <v>0</v>
      </c>
      <c r="CB51" s="185">
        <v>13543.4</v>
      </c>
      <c r="CC51" s="185">
        <v>13543</v>
      </c>
      <c r="CD51" s="185">
        <v>52710.6</v>
      </c>
      <c r="CE51" s="186">
        <v>52671.8</v>
      </c>
      <c r="CF51" s="183">
        <f t="shared" si="11"/>
        <v>242629</v>
      </c>
      <c r="CG51" s="184">
        <f t="shared" si="11"/>
        <v>242611.20000000001</v>
      </c>
      <c r="CH51" s="185">
        <v>193138.6</v>
      </c>
      <c r="CI51" s="185">
        <v>193125.2</v>
      </c>
      <c r="CJ51" s="185">
        <v>0</v>
      </c>
      <c r="CK51" s="185">
        <v>0</v>
      </c>
      <c r="CL51" s="185">
        <v>49490.400000000001</v>
      </c>
      <c r="CM51" s="186">
        <v>49486</v>
      </c>
      <c r="CN51" s="183">
        <f t="shared" si="12"/>
        <v>0</v>
      </c>
      <c r="CO51" s="195">
        <f t="shared" si="12"/>
        <v>0</v>
      </c>
      <c r="CP51" s="185">
        <v>0</v>
      </c>
      <c r="CQ51" s="185">
        <v>0</v>
      </c>
      <c r="CR51" s="185">
        <v>0</v>
      </c>
      <c r="CS51" s="186">
        <v>0</v>
      </c>
      <c r="CT51" s="183">
        <f t="shared" si="13"/>
        <v>56125.600000000006</v>
      </c>
      <c r="CU51" s="184">
        <f t="shared" si="13"/>
        <v>50763.5</v>
      </c>
      <c r="CV51" s="185">
        <v>3092.8</v>
      </c>
      <c r="CW51" s="185">
        <v>3020.8</v>
      </c>
      <c r="CX51" s="185">
        <v>49389.9</v>
      </c>
      <c r="CY51" s="185">
        <v>44692.1</v>
      </c>
      <c r="CZ51" s="185">
        <v>2784</v>
      </c>
      <c r="DA51" s="185">
        <v>2269</v>
      </c>
      <c r="DB51" s="185">
        <v>858.9</v>
      </c>
      <c r="DC51" s="186">
        <v>781.6</v>
      </c>
      <c r="DD51" s="183">
        <f t="shared" si="14"/>
        <v>48773.4</v>
      </c>
      <c r="DE51" s="196">
        <f t="shared" si="14"/>
        <v>48751.799999999996</v>
      </c>
      <c r="DF51" s="185">
        <v>45797.8</v>
      </c>
      <c r="DG51" s="185">
        <v>45776.2</v>
      </c>
      <c r="DH51" s="185">
        <v>0</v>
      </c>
      <c r="DI51" s="185">
        <v>0</v>
      </c>
      <c r="DJ51" s="185">
        <v>0</v>
      </c>
      <c r="DK51" s="185">
        <v>0</v>
      </c>
      <c r="DL51" s="185">
        <v>2975.6</v>
      </c>
      <c r="DM51" s="186">
        <v>2975.6</v>
      </c>
      <c r="DN51" s="183">
        <f t="shared" si="15"/>
        <v>0</v>
      </c>
      <c r="DO51" s="184">
        <f t="shared" si="15"/>
        <v>0</v>
      </c>
      <c r="DP51" s="185">
        <v>0</v>
      </c>
      <c r="DQ51" s="185">
        <v>0</v>
      </c>
      <c r="DR51" s="185">
        <v>0</v>
      </c>
      <c r="DS51" s="185">
        <v>0</v>
      </c>
      <c r="DT51" s="185">
        <v>0</v>
      </c>
      <c r="DU51" s="186">
        <v>0</v>
      </c>
      <c r="DV51" s="275">
        <v>0</v>
      </c>
      <c r="DW51" s="200">
        <v>0</v>
      </c>
      <c r="DX51" s="275">
        <v>0</v>
      </c>
      <c r="DY51" s="200">
        <v>0</v>
      </c>
      <c r="DZ51" s="183">
        <f t="shared" si="17"/>
        <v>1890109.1</v>
      </c>
      <c r="EA51" s="276">
        <f t="shared" si="17"/>
        <v>1860025.2000000002</v>
      </c>
      <c r="EB51" s="201">
        <v>-20630.7</v>
      </c>
      <c r="EC51" s="192">
        <v>7874.2</v>
      </c>
      <c r="ED51" s="201">
        <v>29328.799999999999</v>
      </c>
      <c r="EE51" s="156">
        <v>37203.1</v>
      </c>
      <c r="EF51" s="120"/>
      <c r="EG51" s="100"/>
      <c r="EH51" s="100"/>
    </row>
    <row r="52" spans="1:138" s="102" customFormat="1" hidden="1" x14ac:dyDescent="0.25">
      <c r="A52" s="108" t="s">
        <v>229</v>
      </c>
      <c r="B52" s="183">
        <f t="shared" si="5"/>
        <v>159734.1</v>
      </c>
      <c r="C52" s="184">
        <f t="shared" si="5"/>
        <v>158221.79999999999</v>
      </c>
      <c r="D52" s="185">
        <v>15539.4</v>
      </c>
      <c r="E52" s="185">
        <v>15535.3</v>
      </c>
      <c r="F52" s="185">
        <v>4412.1000000000004</v>
      </c>
      <c r="G52" s="185">
        <v>4412.1000000000004</v>
      </c>
      <c r="H52" s="185">
        <v>90434.6</v>
      </c>
      <c r="I52" s="185">
        <v>89294.2</v>
      </c>
      <c r="J52" s="185">
        <v>52.9</v>
      </c>
      <c r="K52" s="185">
        <v>52.9</v>
      </c>
      <c r="L52" s="185">
        <v>10239.700000000001</v>
      </c>
      <c r="M52" s="185">
        <v>10236.9</v>
      </c>
      <c r="N52" s="185">
        <v>429.1</v>
      </c>
      <c r="O52" s="185">
        <v>429.1</v>
      </c>
      <c r="P52" s="185">
        <v>265.5</v>
      </c>
      <c r="Q52" s="185">
        <v>0</v>
      </c>
      <c r="R52" s="185">
        <v>0</v>
      </c>
      <c r="S52" s="185">
        <v>0</v>
      </c>
      <c r="T52" s="185">
        <v>38360.800000000003</v>
      </c>
      <c r="U52" s="186">
        <v>38261.300000000003</v>
      </c>
      <c r="V52" s="187">
        <f t="shared" si="16"/>
        <v>1382.3</v>
      </c>
      <c r="W52" s="188">
        <f t="shared" si="16"/>
        <v>1382.3</v>
      </c>
      <c r="X52" s="185">
        <v>1382.3</v>
      </c>
      <c r="Y52" s="186">
        <v>1382.3</v>
      </c>
      <c r="Z52" s="183">
        <f t="shared" si="6"/>
        <v>13122.4</v>
      </c>
      <c r="AA52" s="184">
        <f t="shared" si="6"/>
        <v>13114.2</v>
      </c>
      <c r="AB52" s="185">
        <v>0</v>
      </c>
      <c r="AC52" s="185">
        <v>0</v>
      </c>
      <c r="AD52" s="185">
        <v>13122.4</v>
      </c>
      <c r="AE52" s="185">
        <v>13114.2</v>
      </c>
      <c r="AF52" s="185">
        <v>0</v>
      </c>
      <c r="AG52" s="186">
        <v>0</v>
      </c>
      <c r="AH52" s="193">
        <f t="shared" si="7"/>
        <v>33708.299999999996</v>
      </c>
      <c r="AI52" s="195">
        <f t="shared" si="7"/>
        <v>32132.6</v>
      </c>
      <c r="AJ52" s="197">
        <v>0</v>
      </c>
      <c r="AK52" s="197">
        <v>0</v>
      </c>
      <c r="AL52" s="197">
        <v>4216.3999999999996</v>
      </c>
      <c r="AM52" s="197">
        <v>4216.3999999999996</v>
      </c>
      <c r="AN52" s="197">
        <v>55.7</v>
      </c>
      <c r="AO52" s="197">
        <v>55.7</v>
      </c>
      <c r="AP52" s="197">
        <v>0</v>
      </c>
      <c r="AQ52" s="197">
        <v>0</v>
      </c>
      <c r="AR52" s="197">
        <v>9160.7000000000007</v>
      </c>
      <c r="AS52" s="197">
        <v>9160.7000000000007</v>
      </c>
      <c r="AT52" s="197">
        <v>18991.3</v>
      </c>
      <c r="AU52" s="197">
        <v>17466</v>
      </c>
      <c r="AV52" s="197">
        <v>53.1</v>
      </c>
      <c r="AW52" s="197">
        <v>53.1</v>
      </c>
      <c r="AX52" s="197">
        <v>1231.0999999999999</v>
      </c>
      <c r="AY52" s="198">
        <v>1180.7</v>
      </c>
      <c r="AZ52" s="183">
        <f t="shared" si="8"/>
        <v>43863.299999999996</v>
      </c>
      <c r="BA52" s="184">
        <f t="shared" si="8"/>
        <v>43417.2</v>
      </c>
      <c r="BB52" s="185">
        <v>101.8</v>
      </c>
      <c r="BC52" s="185">
        <v>101.8</v>
      </c>
      <c r="BD52" s="185">
        <v>9782.4</v>
      </c>
      <c r="BE52" s="185">
        <v>9782.4</v>
      </c>
      <c r="BF52" s="185">
        <v>18559</v>
      </c>
      <c r="BG52" s="185">
        <v>18112.900000000001</v>
      </c>
      <c r="BH52" s="185">
        <v>15420.1</v>
      </c>
      <c r="BI52" s="186">
        <v>15420.1</v>
      </c>
      <c r="BJ52" s="183">
        <f t="shared" si="9"/>
        <v>13536.9</v>
      </c>
      <c r="BK52" s="184">
        <f t="shared" si="9"/>
        <v>7776.7000000000007</v>
      </c>
      <c r="BL52" s="185">
        <v>0</v>
      </c>
      <c r="BM52" s="185">
        <v>0</v>
      </c>
      <c r="BN52" s="185">
        <v>1721</v>
      </c>
      <c r="BO52" s="185">
        <v>1720.9</v>
      </c>
      <c r="BP52" s="185">
        <v>11815.9</v>
      </c>
      <c r="BQ52" s="186">
        <v>6055.8</v>
      </c>
      <c r="BR52" s="183">
        <f t="shared" si="10"/>
        <v>488028.20000000007</v>
      </c>
      <c r="BS52" s="184">
        <f t="shared" si="10"/>
        <v>487169.6</v>
      </c>
      <c r="BT52" s="185">
        <v>95825.4</v>
      </c>
      <c r="BU52" s="185">
        <v>95448.7</v>
      </c>
      <c r="BV52" s="185">
        <v>331108.90000000002</v>
      </c>
      <c r="BW52" s="185">
        <v>330741.09999999998</v>
      </c>
      <c r="BX52" s="185">
        <v>24024.400000000001</v>
      </c>
      <c r="BY52" s="185">
        <v>24024.400000000001</v>
      </c>
      <c r="BZ52" s="185">
        <v>0</v>
      </c>
      <c r="CA52" s="185">
        <v>0</v>
      </c>
      <c r="CB52" s="185">
        <v>10526.8</v>
      </c>
      <c r="CC52" s="185">
        <v>10476.799999999999</v>
      </c>
      <c r="CD52" s="185">
        <v>26542.7</v>
      </c>
      <c r="CE52" s="186">
        <v>26478.6</v>
      </c>
      <c r="CF52" s="183">
        <f t="shared" si="11"/>
        <v>75382.7</v>
      </c>
      <c r="CG52" s="184">
        <f t="shared" si="11"/>
        <v>75382.7</v>
      </c>
      <c r="CH52" s="185">
        <v>65762</v>
      </c>
      <c r="CI52" s="185">
        <v>65762</v>
      </c>
      <c r="CJ52" s="185">
        <v>0</v>
      </c>
      <c r="CK52" s="185">
        <v>0</v>
      </c>
      <c r="CL52" s="185">
        <v>9620.7000000000007</v>
      </c>
      <c r="CM52" s="186">
        <v>9620.7000000000007</v>
      </c>
      <c r="CN52" s="183">
        <f t="shared" si="12"/>
        <v>52.7</v>
      </c>
      <c r="CO52" s="195">
        <f t="shared" si="12"/>
        <v>52.7</v>
      </c>
      <c r="CP52" s="185">
        <v>0</v>
      </c>
      <c r="CQ52" s="185">
        <v>0</v>
      </c>
      <c r="CR52" s="185">
        <v>52.7</v>
      </c>
      <c r="CS52" s="186">
        <v>52.7</v>
      </c>
      <c r="CT52" s="183">
        <f t="shared" si="13"/>
        <v>16788</v>
      </c>
      <c r="CU52" s="184">
        <f t="shared" si="13"/>
        <v>16544.3</v>
      </c>
      <c r="CV52" s="185">
        <v>1820.6</v>
      </c>
      <c r="CW52" s="185">
        <v>1811</v>
      </c>
      <c r="CX52" s="185">
        <v>13503.7</v>
      </c>
      <c r="CY52" s="185">
        <v>13345.4</v>
      </c>
      <c r="CZ52" s="185">
        <v>627.70000000000005</v>
      </c>
      <c r="DA52" s="185">
        <v>551.9</v>
      </c>
      <c r="DB52" s="185">
        <v>836</v>
      </c>
      <c r="DC52" s="186">
        <v>836</v>
      </c>
      <c r="DD52" s="183">
        <f t="shared" si="14"/>
        <v>24139</v>
      </c>
      <c r="DE52" s="196">
        <f t="shared" si="14"/>
        <v>24117.599999999999</v>
      </c>
      <c r="DF52" s="185">
        <v>13720.9</v>
      </c>
      <c r="DG52" s="185">
        <v>13720</v>
      </c>
      <c r="DH52" s="185">
        <v>10418.1</v>
      </c>
      <c r="DI52" s="185">
        <v>10397.6</v>
      </c>
      <c r="DJ52" s="185">
        <v>0</v>
      </c>
      <c r="DK52" s="185">
        <v>0</v>
      </c>
      <c r="DL52" s="185">
        <v>0</v>
      </c>
      <c r="DM52" s="186">
        <v>0</v>
      </c>
      <c r="DN52" s="183">
        <f t="shared" si="15"/>
        <v>0</v>
      </c>
      <c r="DO52" s="184">
        <f t="shared" si="15"/>
        <v>0</v>
      </c>
      <c r="DP52" s="185">
        <v>0</v>
      </c>
      <c r="DQ52" s="185">
        <v>0</v>
      </c>
      <c r="DR52" s="185">
        <v>0</v>
      </c>
      <c r="DS52" s="185">
        <v>0</v>
      </c>
      <c r="DT52" s="185">
        <v>0</v>
      </c>
      <c r="DU52" s="186">
        <v>0</v>
      </c>
      <c r="DV52" s="275">
        <v>1.4</v>
      </c>
      <c r="DW52" s="200">
        <v>1.4</v>
      </c>
      <c r="DX52" s="275">
        <v>0</v>
      </c>
      <c r="DY52" s="200">
        <v>0</v>
      </c>
      <c r="DZ52" s="183">
        <f t="shared" si="17"/>
        <v>869739.30000000016</v>
      </c>
      <c r="EA52" s="276">
        <f t="shared" si="17"/>
        <v>859313.09999999986</v>
      </c>
      <c r="EB52" s="201">
        <v>-3501.8</v>
      </c>
      <c r="EC52" s="192">
        <v>3142</v>
      </c>
      <c r="ED52" s="201">
        <v>5045.6000000000004</v>
      </c>
      <c r="EE52" s="156">
        <v>6987.7</v>
      </c>
      <c r="EF52" s="120"/>
      <c r="EG52" s="100"/>
      <c r="EH52" s="100"/>
    </row>
    <row r="53" spans="1:138" s="102" customFormat="1" hidden="1" x14ac:dyDescent="0.25">
      <c r="A53" s="108" t="s">
        <v>230</v>
      </c>
      <c r="B53" s="183">
        <f t="shared" si="5"/>
        <v>392934.3</v>
      </c>
      <c r="C53" s="184">
        <f t="shared" si="5"/>
        <v>377699.60000000003</v>
      </c>
      <c r="D53" s="185">
        <v>9450.5</v>
      </c>
      <c r="E53" s="185">
        <v>9331.2999999999993</v>
      </c>
      <c r="F53" s="185">
        <v>5272.1</v>
      </c>
      <c r="G53" s="185">
        <v>5272.1</v>
      </c>
      <c r="H53" s="185">
        <v>299508.90000000002</v>
      </c>
      <c r="I53" s="185">
        <v>292966.90000000002</v>
      </c>
      <c r="J53" s="185">
        <v>105.6</v>
      </c>
      <c r="K53" s="185">
        <v>105.6</v>
      </c>
      <c r="L53" s="185">
        <v>41555.800000000003</v>
      </c>
      <c r="M53" s="185">
        <v>41446.9</v>
      </c>
      <c r="N53" s="185">
        <v>0</v>
      </c>
      <c r="O53" s="185">
        <v>0</v>
      </c>
      <c r="P53" s="185">
        <v>1000</v>
      </c>
      <c r="Q53" s="185">
        <v>0</v>
      </c>
      <c r="R53" s="185">
        <v>0</v>
      </c>
      <c r="S53" s="185">
        <v>0</v>
      </c>
      <c r="T53" s="185">
        <v>36041.4</v>
      </c>
      <c r="U53" s="186">
        <v>28576.799999999999</v>
      </c>
      <c r="V53" s="187">
        <f t="shared" si="16"/>
        <v>6591.6</v>
      </c>
      <c r="W53" s="188">
        <f t="shared" si="16"/>
        <v>6552</v>
      </c>
      <c r="X53" s="185">
        <v>6591.6</v>
      </c>
      <c r="Y53" s="186">
        <v>6552</v>
      </c>
      <c r="Z53" s="183">
        <f t="shared" si="6"/>
        <v>63510.999999999993</v>
      </c>
      <c r="AA53" s="184">
        <f t="shared" si="6"/>
        <v>49963.7</v>
      </c>
      <c r="AB53" s="185">
        <v>57811.6</v>
      </c>
      <c r="AC53" s="185">
        <v>44424.4</v>
      </c>
      <c r="AD53" s="185">
        <v>5367.7</v>
      </c>
      <c r="AE53" s="185">
        <v>5207.6000000000004</v>
      </c>
      <c r="AF53" s="185">
        <v>331.7</v>
      </c>
      <c r="AG53" s="186">
        <v>331.7</v>
      </c>
      <c r="AH53" s="193">
        <f t="shared" si="7"/>
        <v>257514.8</v>
      </c>
      <c r="AI53" s="195">
        <f t="shared" si="7"/>
        <v>257467.8</v>
      </c>
      <c r="AJ53" s="197">
        <v>0</v>
      </c>
      <c r="AK53" s="197">
        <v>0</v>
      </c>
      <c r="AL53" s="197">
        <v>637.9</v>
      </c>
      <c r="AM53" s="197">
        <v>637.9</v>
      </c>
      <c r="AN53" s="197">
        <v>0</v>
      </c>
      <c r="AO53" s="197">
        <v>0</v>
      </c>
      <c r="AP53" s="197">
        <v>0</v>
      </c>
      <c r="AQ53" s="197">
        <v>0</v>
      </c>
      <c r="AR53" s="197">
        <v>44955.1</v>
      </c>
      <c r="AS53" s="197">
        <v>44955.1</v>
      </c>
      <c r="AT53" s="197">
        <v>116242.8</v>
      </c>
      <c r="AU53" s="197">
        <v>116242.8</v>
      </c>
      <c r="AV53" s="197">
        <v>0</v>
      </c>
      <c r="AW53" s="197">
        <v>0</v>
      </c>
      <c r="AX53" s="197">
        <v>95679</v>
      </c>
      <c r="AY53" s="198">
        <v>95632</v>
      </c>
      <c r="AZ53" s="183">
        <f t="shared" si="8"/>
        <v>1583106.5999999999</v>
      </c>
      <c r="BA53" s="184">
        <f t="shared" si="8"/>
        <v>1560273.0999999999</v>
      </c>
      <c r="BB53" s="185">
        <v>436694.6</v>
      </c>
      <c r="BC53" s="185">
        <v>417701.6</v>
      </c>
      <c r="BD53" s="185">
        <v>961199.1</v>
      </c>
      <c r="BE53" s="185">
        <v>959994.7</v>
      </c>
      <c r="BF53" s="185">
        <v>139211.20000000001</v>
      </c>
      <c r="BG53" s="185">
        <v>138460.79999999999</v>
      </c>
      <c r="BH53" s="185">
        <v>46001.7</v>
      </c>
      <c r="BI53" s="186">
        <v>44116</v>
      </c>
      <c r="BJ53" s="183">
        <f t="shared" si="9"/>
        <v>2297.6</v>
      </c>
      <c r="BK53" s="184">
        <f t="shared" si="9"/>
        <v>2285.9</v>
      </c>
      <c r="BL53" s="185">
        <v>0</v>
      </c>
      <c r="BM53" s="185">
        <v>0</v>
      </c>
      <c r="BN53" s="185">
        <v>2297.6</v>
      </c>
      <c r="BO53" s="185">
        <v>2285.9</v>
      </c>
      <c r="BP53" s="185">
        <v>0</v>
      </c>
      <c r="BQ53" s="186">
        <v>0</v>
      </c>
      <c r="BR53" s="183">
        <f t="shared" si="10"/>
        <v>813333</v>
      </c>
      <c r="BS53" s="184">
        <f t="shared" si="10"/>
        <v>799676.20000000007</v>
      </c>
      <c r="BT53" s="185">
        <v>199177.5</v>
      </c>
      <c r="BU53" s="185">
        <v>196676.7</v>
      </c>
      <c r="BV53" s="185">
        <v>381421.2</v>
      </c>
      <c r="BW53" s="185">
        <v>374553.2</v>
      </c>
      <c r="BX53" s="185">
        <v>131394.79999999999</v>
      </c>
      <c r="BY53" s="185">
        <v>129030.3</v>
      </c>
      <c r="BZ53" s="185">
        <v>0</v>
      </c>
      <c r="CA53" s="185">
        <v>0</v>
      </c>
      <c r="CB53" s="185">
        <v>27638.5</v>
      </c>
      <c r="CC53" s="185">
        <v>27453.599999999999</v>
      </c>
      <c r="CD53" s="185">
        <v>73701</v>
      </c>
      <c r="CE53" s="186">
        <v>71962.399999999994</v>
      </c>
      <c r="CF53" s="183">
        <f t="shared" si="11"/>
        <v>247421.7</v>
      </c>
      <c r="CG53" s="184">
        <f t="shared" si="11"/>
        <v>243654.2</v>
      </c>
      <c r="CH53" s="185">
        <v>178534.7</v>
      </c>
      <c r="CI53" s="185">
        <v>176370</v>
      </c>
      <c r="CJ53" s="185">
        <v>0</v>
      </c>
      <c r="CK53" s="185">
        <v>0</v>
      </c>
      <c r="CL53" s="185">
        <v>68887</v>
      </c>
      <c r="CM53" s="186">
        <v>67284.2</v>
      </c>
      <c r="CN53" s="183">
        <f t="shared" si="12"/>
        <v>16007.5</v>
      </c>
      <c r="CO53" s="195">
        <f t="shared" si="12"/>
        <v>15280.9</v>
      </c>
      <c r="CP53" s="185">
        <v>16007.5</v>
      </c>
      <c r="CQ53" s="185">
        <v>15280.9</v>
      </c>
      <c r="CR53" s="185">
        <v>0</v>
      </c>
      <c r="CS53" s="186">
        <v>0</v>
      </c>
      <c r="CT53" s="183">
        <f t="shared" si="13"/>
        <v>81875.5</v>
      </c>
      <c r="CU53" s="184">
        <f t="shared" si="13"/>
        <v>73763.100000000006</v>
      </c>
      <c r="CV53" s="185">
        <v>2887</v>
      </c>
      <c r="CW53" s="185">
        <v>2887</v>
      </c>
      <c r="CX53" s="185">
        <v>44429.3</v>
      </c>
      <c r="CY53" s="185">
        <v>36983.800000000003</v>
      </c>
      <c r="CZ53" s="185">
        <v>3392.7</v>
      </c>
      <c r="DA53" s="185">
        <v>2936.6</v>
      </c>
      <c r="DB53" s="185">
        <v>31166.5</v>
      </c>
      <c r="DC53" s="186">
        <v>30955.7</v>
      </c>
      <c r="DD53" s="183">
        <f t="shared" si="14"/>
        <v>98507.200000000012</v>
      </c>
      <c r="DE53" s="196">
        <f t="shared" si="14"/>
        <v>97898.8</v>
      </c>
      <c r="DF53" s="185">
        <v>0</v>
      </c>
      <c r="DG53" s="185">
        <v>0</v>
      </c>
      <c r="DH53" s="185">
        <v>80166.8</v>
      </c>
      <c r="DI53" s="185">
        <v>79610.7</v>
      </c>
      <c r="DJ53" s="185">
        <v>445.5</v>
      </c>
      <c r="DK53" s="185">
        <v>440.6</v>
      </c>
      <c r="DL53" s="185">
        <v>17894.900000000001</v>
      </c>
      <c r="DM53" s="186">
        <v>17847.5</v>
      </c>
      <c r="DN53" s="183">
        <f t="shared" si="15"/>
        <v>34990.400000000001</v>
      </c>
      <c r="DO53" s="184">
        <f t="shared" si="15"/>
        <v>34372.9</v>
      </c>
      <c r="DP53" s="185">
        <v>0</v>
      </c>
      <c r="DQ53" s="185">
        <v>0</v>
      </c>
      <c r="DR53" s="185">
        <v>34990.400000000001</v>
      </c>
      <c r="DS53" s="185">
        <v>34372.9</v>
      </c>
      <c r="DT53" s="185">
        <v>0</v>
      </c>
      <c r="DU53" s="186">
        <v>0</v>
      </c>
      <c r="DV53" s="275">
        <v>0</v>
      </c>
      <c r="DW53" s="200">
        <v>0</v>
      </c>
      <c r="DX53" s="275">
        <v>528359.6</v>
      </c>
      <c r="DY53" s="200">
        <v>528359.6</v>
      </c>
      <c r="DZ53" s="183">
        <f t="shared" si="17"/>
        <v>4126450.7999999993</v>
      </c>
      <c r="EA53" s="276">
        <f t="shared" si="17"/>
        <v>4047247.8000000003</v>
      </c>
      <c r="EB53" s="201">
        <v>-875348.5</v>
      </c>
      <c r="EC53" s="192">
        <v>-1456864</v>
      </c>
      <c r="ED53" s="201">
        <v>1224925.5</v>
      </c>
      <c r="EE53" s="156">
        <v>318061.5</v>
      </c>
      <c r="EF53" s="120"/>
      <c r="EG53" s="100"/>
      <c r="EH53" s="100"/>
    </row>
    <row r="54" spans="1:138" s="102" customFormat="1" hidden="1" x14ac:dyDescent="0.25">
      <c r="A54" s="108" t="s">
        <v>231</v>
      </c>
      <c r="B54" s="183">
        <f t="shared" si="5"/>
        <v>156294.5</v>
      </c>
      <c r="C54" s="184">
        <f t="shared" si="5"/>
        <v>153474</v>
      </c>
      <c r="D54" s="185">
        <v>10871.5</v>
      </c>
      <c r="E54" s="185">
        <v>10871.3</v>
      </c>
      <c r="F54" s="185">
        <v>4473.8</v>
      </c>
      <c r="G54" s="185">
        <v>4393.3</v>
      </c>
      <c r="H54" s="185">
        <v>73747.5</v>
      </c>
      <c r="I54" s="185">
        <v>71418.899999999994</v>
      </c>
      <c r="J54" s="185">
        <v>110.5</v>
      </c>
      <c r="K54" s="185">
        <v>45.6</v>
      </c>
      <c r="L54" s="185">
        <v>13099.8</v>
      </c>
      <c r="M54" s="185">
        <v>13063.3</v>
      </c>
      <c r="N54" s="185">
        <v>0</v>
      </c>
      <c r="O54" s="185">
        <v>0</v>
      </c>
      <c r="P54" s="185">
        <v>57.5</v>
      </c>
      <c r="Q54" s="185">
        <v>0</v>
      </c>
      <c r="R54" s="185">
        <v>0</v>
      </c>
      <c r="S54" s="185">
        <v>0</v>
      </c>
      <c r="T54" s="185">
        <v>53933.9</v>
      </c>
      <c r="U54" s="186">
        <v>53681.599999999999</v>
      </c>
      <c r="V54" s="187">
        <f t="shared" si="16"/>
        <v>2864.4</v>
      </c>
      <c r="W54" s="188">
        <f t="shared" si="16"/>
        <v>2864.4</v>
      </c>
      <c r="X54" s="185">
        <v>2864.4</v>
      </c>
      <c r="Y54" s="186">
        <v>2864.4</v>
      </c>
      <c r="Z54" s="183">
        <f t="shared" si="6"/>
        <v>8927.2000000000007</v>
      </c>
      <c r="AA54" s="184">
        <f t="shared" si="6"/>
        <v>8902.7999999999993</v>
      </c>
      <c r="AB54" s="185">
        <v>0</v>
      </c>
      <c r="AC54" s="185">
        <v>0</v>
      </c>
      <c r="AD54" s="185">
        <v>8927.2000000000007</v>
      </c>
      <c r="AE54" s="185">
        <v>8902.7999999999993</v>
      </c>
      <c r="AF54" s="185">
        <v>0</v>
      </c>
      <c r="AG54" s="186">
        <v>0</v>
      </c>
      <c r="AH54" s="193">
        <f t="shared" si="7"/>
        <v>75458</v>
      </c>
      <c r="AI54" s="195">
        <f t="shared" si="7"/>
        <v>71945.099999999991</v>
      </c>
      <c r="AJ54" s="197">
        <v>0</v>
      </c>
      <c r="AK54" s="197">
        <v>0</v>
      </c>
      <c r="AL54" s="197">
        <v>5061</v>
      </c>
      <c r="AM54" s="197">
        <v>5061</v>
      </c>
      <c r="AN54" s="197">
        <v>174.1</v>
      </c>
      <c r="AO54" s="197">
        <v>171.4</v>
      </c>
      <c r="AP54" s="197">
        <v>0</v>
      </c>
      <c r="AQ54" s="197">
        <v>0</v>
      </c>
      <c r="AR54" s="197">
        <v>13059.4</v>
      </c>
      <c r="AS54" s="197">
        <v>13059.4</v>
      </c>
      <c r="AT54" s="197">
        <v>53830.1</v>
      </c>
      <c r="AU54" s="197">
        <v>50319.9</v>
      </c>
      <c r="AV54" s="197">
        <v>0</v>
      </c>
      <c r="AW54" s="197">
        <v>0</v>
      </c>
      <c r="AX54" s="197">
        <v>3333.4</v>
      </c>
      <c r="AY54" s="198">
        <v>3333.4</v>
      </c>
      <c r="AZ54" s="183">
        <f t="shared" si="8"/>
        <v>193755.9</v>
      </c>
      <c r="BA54" s="184">
        <f t="shared" si="8"/>
        <v>181020.9</v>
      </c>
      <c r="BB54" s="185">
        <v>772.8</v>
      </c>
      <c r="BC54" s="185">
        <v>751.6</v>
      </c>
      <c r="BD54" s="185">
        <v>89849.5</v>
      </c>
      <c r="BE54" s="185">
        <v>88513.2</v>
      </c>
      <c r="BF54" s="185">
        <v>100377.3</v>
      </c>
      <c r="BG54" s="185">
        <v>89216</v>
      </c>
      <c r="BH54" s="185">
        <v>2756.3</v>
      </c>
      <c r="BI54" s="186">
        <v>2540.1</v>
      </c>
      <c r="BJ54" s="183">
        <f t="shared" si="9"/>
        <v>4851.0999999999995</v>
      </c>
      <c r="BK54" s="184">
        <f t="shared" si="9"/>
        <v>3114.1000000000004</v>
      </c>
      <c r="BL54" s="185">
        <v>0</v>
      </c>
      <c r="BM54" s="185">
        <v>0</v>
      </c>
      <c r="BN54" s="185">
        <v>938.4</v>
      </c>
      <c r="BO54" s="185">
        <v>931.7</v>
      </c>
      <c r="BP54" s="185">
        <v>3912.7</v>
      </c>
      <c r="BQ54" s="186">
        <v>2182.4</v>
      </c>
      <c r="BR54" s="183">
        <f t="shared" si="10"/>
        <v>744473.1</v>
      </c>
      <c r="BS54" s="184">
        <f t="shared" si="10"/>
        <v>697898.20000000007</v>
      </c>
      <c r="BT54" s="185">
        <v>186833.3</v>
      </c>
      <c r="BU54" s="185">
        <v>168877.3</v>
      </c>
      <c r="BV54" s="185">
        <v>463828.5</v>
      </c>
      <c r="BW54" s="185">
        <v>438516.4</v>
      </c>
      <c r="BX54" s="185">
        <v>36688.699999999997</v>
      </c>
      <c r="BY54" s="185">
        <v>36007.4</v>
      </c>
      <c r="BZ54" s="185">
        <v>0</v>
      </c>
      <c r="CA54" s="185">
        <v>0</v>
      </c>
      <c r="CB54" s="185">
        <v>33004.9</v>
      </c>
      <c r="CC54" s="185">
        <v>31814.799999999999</v>
      </c>
      <c r="CD54" s="185">
        <v>24117.7</v>
      </c>
      <c r="CE54" s="186">
        <v>22682.3</v>
      </c>
      <c r="CF54" s="183">
        <f t="shared" si="11"/>
        <v>110319.09999999999</v>
      </c>
      <c r="CG54" s="184">
        <f t="shared" si="11"/>
        <v>108996.2</v>
      </c>
      <c r="CH54" s="185">
        <v>106144.2</v>
      </c>
      <c r="CI54" s="185">
        <v>104838.2</v>
      </c>
      <c r="CJ54" s="185">
        <v>0</v>
      </c>
      <c r="CK54" s="185">
        <v>0</v>
      </c>
      <c r="CL54" s="185">
        <v>4174.8999999999996</v>
      </c>
      <c r="CM54" s="186">
        <v>4158</v>
      </c>
      <c r="CN54" s="183">
        <f t="shared" si="12"/>
        <v>0</v>
      </c>
      <c r="CO54" s="195">
        <f t="shared" si="12"/>
        <v>0</v>
      </c>
      <c r="CP54" s="185">
        <v>0</v>
      </c>
      <c r="CQ54" s="185">
        <v>0</v>
      </c>
      <c r="CR54" s="185">
        <v>0</v>
      </c>
      <c r="CS54" s="186">
        <v>0</v>
      </c>
      <c r="CT54" s="183">
        <f t="shared" si="13"/>
        <v>44857.599999999999</v>
      </c>
      <c r="CU54" s="184">
        <f t="shared" si="13"/>
        <v>41111.9</v>
      </c>
      <c r="CV54" s="185">
        <v>1372.9</v>
      </c>
      <c r="CW54" s="185">
        <v>1349.6</v>
      </c>
      <c r="CX54" s="185">
        <v>40431.1</v>
      </c>
      <c r="CY54" s="185">
        <v>36914.300000000003</v>
      </c>
      <c r="CZ54" s="185">
        <v>959.7</v>
      </c>
      <c r="DA54" s="185">
        <v>869.4</v>
      </c>
      <c r="DB54" s="185">
        <v>2093.9</v>
      </c>
      <c r="DC54" s="186">
        <v>1978.6</v>
      </c>
      <c r="DD54" s="183">
        <f t="shared" si="14"/>
        <v>25902.9</v>
      </c>
      <c r="DE54" s="196">
        <f t="shared" si="14"/>
        <v>25445.200000000001</v>
      </c>
      <c r="DF54" s="185">
        <v>12039.9</v>
      </c>
      <c r="DG54" s="185">
        <v>11593.1</v>
      </c>
      <c r="DH54" s="185">
        <v>13863</v>
      </c>
      <c r="DI54" s="185">
        <v>13852.1</v>
      </c>
      <c r="DJ54" s="185">
        <v>0</v>
      </c>
      <c r="DK54" s="185">
        <v>0</v>
      </c>
      <c r="DL54" s="185">
        <v>0</v>
      </c>
      <c r="DM54" s="186">
        <v>0</v>
      </c>
      <c r="DN54" s="183">
        <f t="shared" si="15"/>
        <v>0</v>
      </c>
      <c r="DO54" s="184">
        <f t="shared" si="15"/>
        <v>0</v>
      </c>
      <c r="DP54" s="185">
        <v>0</v>
      </c>
      <c r="DQ54" s="185">
        <v>0</v>
      </c>
      <c r="DR54" s="185">
        <v>0</v>
      </c>
      <c r="DS54" s="185">
        <v>0</v>
      </c>
      <c r="DT54" s="185">
        <v>0</v>
      </c>
      <c r="DU54" s="186">
        <v>0</v>
      </c>
      <c r="DV54" s="275">
        <v>0</v>
      </c>
      <c r="DW54" s="200">
        <v>0</v>
      </c>
      <c r="DX54" s="275">
        <v>0</v>
      </c>
      <c r="DY54" s="200">
        <v>0</v>
      </c>
      <c r="DZ54" s="183">
        <f t="shared" si="17"/>
        <v>1367703.7999999998</v>
      </c>
      <c r="EA54" s="276">
        <f t="shared" si="17"/>
        <v>1294772.8</v>
      </c>
      <c r="EB54" s="201">
        <v>-29401.3</v>
      </c>
      <c r="EC54" s="192">
        <v>8497.7000000000007</v>
      </c>
      <c r="ED54" s="201">
        <v>43544.1</v>
      </c>
      <c r="EE54" s="156">
        <v>52041.8</v>
      </c>
      <c r="EF54" s="120"/>
      <c r="EG54" s="100"/>
      <c r="EH54" s="100"/>
    </row>
    <row r="55" spans="1:138" s="102" customFormat="1" hidden="1" x14ac:dyDescent="0.25">
      <c r="A55" s="108" t="s">
        <v>232</v>
      </c>
      <c r="B55" s="183">
        <f t="shared" si="5"/>
        <v>127678.5</v>
      </c>
      <c r="C55" s="184">
        <f t="shared" si="5"/>
        <v>126837.09999999998</v>
      </c>
      <c r="D55" s="185">
        <v>10256.1</v>
      </c>
      <c r="E55" s="185">
        <v>10179.5</v>
      </c>
      <c r="F55" s="185">
        <v>3419</v>
      </c>
      <c r="G55" s="185">
        <v>3395.8</v>
      </c>
      <c r="H55" s="185">
        <v>63793</v>
      </c>
      <c r="I55" s="185">
        <v>63435.5</v>
      </c>
      <c r="J55" s="185">
        <v>52.9</v>
      </c>
      <c r="K55" s="185">
        <v>52.9</v>
      </c>
      <c r="L55" s="185">
        <v>10775.3</v>
      </c>
      <c r="M55" s="185">
        <v>10699.9</v>
      </c>
      <c r="N55" s="185">
        <v>284.39999999999998</v>
      </c>
      <c r="O55" s="185">
        <v>284.39999999999998</v>
      </c>
      <c r="P55" s="185">
        <v>87.8</v>
      </c>
      <c r="Q55" s="185">
        <v>0</v>
      </c>
      <c r="R55" s="185">
        <v>0</v>
      </c>
      <c r="S55" s="185">
        <v>0</v>
      </c>
      <c r="T55" s="185">
        <v>39010</v>
      </c>
      <c r="U55" s="186">
        <v>38789.1</v>
      </c>
      <c r="V55" s="187">
        <f t="shared" si="16"/>
        <v>583.70000000000005</v>
      </c>
      <c r="W55" s="188">
        <f t="shared" si="16"/>
        <v>583.70000000000005</v>
      </c>
      <c r="X55" s="185">
        <v>583.70000000000005</v>
      </c>
      <c r="Y55" s="186">
        <v>583.70000000000005</v>
      </c>
      <c r="Z55" s="183">
        <f t="shared" si="6"/>
        <v>5922.9000000000005</v>
      </c>
      <c r="AA55" s="184">
        <f t="shared" si="6"/>
        <v>5890.6</v>
      </c>
      <c r="AB55" s="185">
        <v>13.6</v>
      </c>
      <c r="AC55" s="185">
        <v>12.1</v>
      </c>
      <c r="AD55" s="185">
        <v>5863.3</v>
      </c>
      <c r="AE55" s="185">
        <v>5832.5</v>
      </c>
      <c r="AF55" s="185">
        <v>46</v>
      </c>
      <c r="AG55" s="186">
        <v>46</v>
      </c>
      <c r="AH55" s="193">
        <f t="shared" si="7"/>
        <v>50558.2</v>
      </c>
      <c r="AI55" s="195">
        <f t="shared" si="7"/>
        <v>48926.200000000004</v>
      </c>
      <c r="AJ55" s="197">
        <v>0</v>
      </c>
      <c r="AK55" s="197">
        <v>0</v>
      </c>
      <c r="AL55" s="197">
        <v>4236.3999999999996</v>
      </c>
      <c r="AM55" s="197">
        <v>4236.3999999999996</v>
      </c>
      <c r="AN55" s="197">
        <v>0</v>
      </c>
      <c r="AO55" s="197">
        <v>0</v>
      </c>
      <c r="AP55" s="197">
        <v>0</v>
      </c>
      <c r="AQ55" s="197">
        <v>0</v>
      </c>
      <c r="AR55" s="197">
        <v>17420.599999999999</v>
      </c>
      <c r="AS55" s="197">
        <v>17420.599999999999</v>
      </c>
      <c r="AT55" s="197">
        <v>21031.9</v>
      </c>
      <c r="AU55" s="197">
        <v>20041.3</v>
      </c>
      <c r="AV55" s="197">
        <v>5350.1</v>
      </c>
      <c r="AW55" s="197">
        <v>5350.1</v>
      </c>
      <c r="AX55" s="197">
        <v>2519.1999999999998</v>
      </c>
      <c r="AY55" s="198">
        <v>1877.8</v>
      </c>
      <c r="AZ55" s="183">
        <f t="shared" si="8"/>
        <v>67046.8</v>
      </c>
      <c r="BA55" s="184">
        <f t="shared" si="8"/>
        <v>66330.8</v>
      </c>
      <c r="BB55" s="185">
        <v>506.6</v>
      </c>
      <c r="BC55" s="185">
        <v>506.6</v>
      </c>
      <c r="BD55" s="185">
        <v>24141.7</v>
      </c>
      <c r="BE55" s="185">
        <v>24141.599999999999</v>
      </c>
      <c r="BF55" s="185">
        <v>38756.5</v>
      </c>
      <c r="BG55" s="185">
        <v>38129.5</v>
      </c>
      <c r="BH55" s="185">
        <v>3642</v>
      </c>
      <c r="BI55" s="186">
        <v>3553.1</v>
      </c>
      <c r="BJ55" s="183">
        <f t="shared" si="9"/>
        <v>4247.1000000000004</v>
      </c>
      <c r="BK55" s="184">
        <f t="shared" si="9"/>
        <v>3590.3</v>
      </c>
      <c r="BL55" s="185">
        <v>0</v>
      </c>
      <c r="BM55" s="185">
        <v>0</v>
      </c>
      <c r="BN55" s="185">
        <v>589.79999999999995</v>
      </c>
      <c r="BO55" s="185">
        <v>583.79999999999995</v>
      </c>
      <c r="BP55" s="185">
        <v>3657.3</v>
      </c>
      <c r="BQ55" s="186">
        <v>3006.5</v>
      </c>
      <c r="BR55" s="183">
        <f t="shared" si="10"/>
        <v>452542.29999999993</v>
      </c>
      <c r="BS55" s="184">
        <f t="shared" si="10"/>
        <v>452242.10000000003</v>
      </c>
      <c r="BT55" s="185">
        <v>118986</v>
      </c>
      <c r="BU55" s="185">
        <v>118895.1</v>
      </c>
      <c r="BV55" s="185">
        <v>267771.09999999998</v>
      </c>
      <c r="BW55" s="185">
        <v>267756.90000000002</v>
      </c>
      <c r="BX55" s="185">
        <v>35549.300000000003</v>
      </c>
      <c r="BY55" s="185">
        <v>35497.199999999997</v>
      </c>
      <c r="BZ55" s="185">
        <v>0</v>
      </c>
      <c r="CA55" s="185">
        <v>0</v>
      </c>
      <c r="CB55" s="185">
        <v>7103.8</v>
      </c>
      <c r="CC55" s="185">
        <v>6984.5</v>
      </c>
      <c r="CD55" s="185">
        <v>23132.1</v>
      </c>
      <c r="CE55" s="186">
        <v>23108.400000000001</v>
      </c>
      <c r="CF55" s="183">
        <f t="shared" si="11"/>
        <v>60070.2</v>
      </c>
      <c r="CG55" s="184">
        <f t="shared" si="11"/>
        <v>60040.5</v>
      </c>
      <c r="CH55" s="185">
        <v>60070.2</v>
      </c>
      <c r="CI55" s="185">
        <v>60040.5</v>
      </c>
      <c r="CJ55" s="185">
        <v>0</v>
      </c>
      <c r="CK55" s="185">
        <v>0</v>
      </c>
      <c r="CL55" s="185">
        <v>0</v>
      </c>
      <c r="CM55" s="186">
        <v>0</v>
      </c>
      <c r="CN55" s="183">
        <f t="shared" si="12"/>
        <v>0</v>
      </c>
      <c r="CO55" s="195">
        <f t="shared" si="12"/>
        <v>0</v>
      </c>
      <c r="CP55" s="185">
        <v>0</v>
      </c>
      <c r="CQ55" s="185">
        <v>0</v>
      </c>
      <c r="CR55" s="185">
        <v>0</v>
      </c>
      <c r="CS55" s="186">
        <v>0</v>
      </c>
      <c r="CT55" s="183">
        <f t="shared" si="13"/>
        <v>18758.400000000001</v>
      </c>
      <c r="CU55" s="184">
        <f t="shared" si="13"/>
        <v>15789.1</v>
      </c>
      <c r="CV55" s="185">
        <v>741.5</v>
      </c>
      <c r="CW55" s="185">
        <v>741.5</v>
      </c>
      <c r="CX55" s="185">
        <v>16340.9</v>
      </c>
      <c r="CY55" s="185">
        <v>13854.4</v>
      </c>
      <c r="CZ55" s="185">
        <v>840</v>
      </c>
      <c r="DA55" s="185">
        <v>357.2</v>
      </c>
      <c r="DB55" s="185">
        <v>836</v>
      </c>
      <c r="DC55" s="186">
        <v>836</v>
      </c>
      <c r="DD55" s="183">
        <f t="shared" si="14"/>
        <v>5667.4</v>
      </c>
      <c r="DE55" s="196">
        <f t="shared" si="14"/>
        <v>5609.5</v>
      </c>
      <c r="DF55" s="185">
        <v>1122.5999999999999</v>
      </c>
      <c r="DG55" s="185">
        <v>1117.5999999999999</v>
      </c>
      <c r="DH55" s="185">
        <v>4544.8</v>
      </c>
      <c r="DI55" s="185">
        <v>4491.8999999999996</v>
      </c>
      <c r="DJ55" s="185">
        <v>0</v>
      </c>
      <c r="DK55" s="185">
        <v>0</v>
      </c>
      <c r="DL55" s="185">
        <v>0</v>
      </c>
      <c r="DM55" s="186">
        <v>0</v>
      </c>
      <c r="DN55" s="183">
        <f t="shared" si="15"/>
        <v>0</v>
      </c>
      <c r="DO55" s="184">
        <f t="shared" si="15"/>
        <v>0</v>
      </c>
      <c r="DP55" s="185">
        <v>0</v>
      </c>
      <c r="DQ55" s="185">
        <v>0</v>
      </c>
      <c r="DR55" s="185">
        <v>0</v>
      </c>
      <c r="DS55" s="185">
        <v>0</v>
      </c>
      <c r="DT55" s="185">
        <v>0</v>
      </c>
      <c r="DU55" s="186">
        <v>0</v>
      </c>
      <c r="DV55" s="275">
        <v>0.8</v>
      </c>
      <c r="DW55" s="200">
        <v>0.8</v>
      </c>
      <c r="DX55" s="275">
        <v>0</v>
      </c>
      <c r="DY55" s="200">
        <v>0</v>
      </c>
      <c r="DZ55" s="183">
        <f t="shared" si="17"/>
        <v>793076.29999999993</v>
      </c>
      <c r="EA55" s="276">
        <f t="shared" si="17"/>
        <v>785840.7</v>
      </c>
      <c r="EB55" s="201">
        <v>-936.5</v>
      </c>
      <c r="EC55" s="192">
        <v>4389.5</v>
      </c>
      <c r="ED55" s="201">
        <v>5936.5</v>
      </c>
      <c r="EE55" s="156">
        <v>5326</v>
      </c>
      <c r="EF55" s="120"/>
      <c r="EG55" s="100"/>
      <c r="EH55" s="100"/>
    </row>
    <row r="56" spans="1:138" s="102" customFormat="1" hidden="1" x14ac:dyDescent="0.25">
      <c r="A56" s="108" t="s">
        <v>233</v>
      </c>
      <c r="B56" s="183">
        <f t="shared" si="5"/>
        <v>813928</v>
      </c>
      <c r="C56" s="184">
        <f t="shared" si="5"/>
        <v>708077.6</v>
      </c>
      <c r="D56" s="185">
        <v>13934.3</v>
      </c>
      <c r="E56" s="185">
        <v>13595.8</v>
      </c>
      <c r="F56" s="185">
        <v>22042</v>
      </c>
      <c r="G56" s="185">
        <v>21203.8</v>
      </c>
      <c r="H56" s="185">
        <v>480193.4</v>
      </c>
      <c r="I56" s="185">
        <v>426342.1</v>
      </c>
      <c r="J56" s="185">
        <v>339</v>
      </c>
      <c r="K56" s="185">
        <v>339</v>
      </c>
      <c r="L56" s="185">
        <v>49225.3</v>
      </c>
      <c r="M56" s="185">
        <v>48451.3</v>
      </c>
      <c r="N56" s="185">
        <v>0</v>
      </c>
      <c r="O56" s="185">
        <v>0</v>
      </c>
      <c r="P56" s="185">
        <v>35054.9</v>
      </c>
      <c r="Q56" s="185">
        <v>0</v>
      </c>
      <c r="R56" s="185">
        <v>0</v>
      </c>
      <c r="S56" s="185">
        <v>0</v>
      </c>
      <c r="T56" s="185">
        <v>213139.1</v>
      </c>
      <c r="U56" s="186">
        <v>198145.6</v>
      </c>
      <c r="V56" s="187">
        <f t="shared" si="16"/>
        <v>1977.2</v>
      </c>
      <c r="W56" s="188">
        <f t="shared" si="16"/>
        <v>1977.2</v>
      </c>
      <c r="X56" s="185">
        <v>1977.2</v>
      </c>
      <c r="Y56" s="186">
        <v>1977.2</v>
      </c>
      <c r="Z56" s="183">
        <f t="shared" si="6"/>
        <v>42552</v>
      </c>
      <c r="AA56" s="184">
        <f t="shared" si="6"/>
        <v>41484.800000000003</v>
      </c>
      <c r="AB56" s="185">
        <v>22932</v>
      </c>
      <c r="AC56" s="185">
        <v>22625.1</v>
      </c>
      <c r="AD56" s="185">
        <v>18864.5</v>
      </c>
      <c r="AE56" s="185">
        <v>18854.2</v>
      </c>
      <c r="AF56" s="185">
        <v>755.5</v>
      </c>
      <c r="AG56" s="186">
        <v>5.5</v>
      </c>
      <c r="AH56" s="193">
        <f t="shared" si="7"/>
        <v>500787.80000000005</v>
      </c>
      <c r="AI56" s="195">
        <f t="shared" si="7"/>
        <v>431603.70000000007</v>
      </c>
      <c r="AJ56" s="197">
        <v>0</v>
      </c>
      <c r="AK56" s="197">
        <v>0</v>
      </c>
      <c r="AL56" s="197">
        <v>1848.4</v>
      </c>
      <c r="AM56" s="197">
        <v>1848.4</v>
      </c>
      <c r="AN56" s="197">
        <v>0</v>
      </c>
      <c r="AO56" s="197">
        <v>0</v>
      </c>
      <c r="AP56" s="197">
        <v>0</v>
      </c>
      <c r="AQ56" s="197">
        <v>0</v>
      </c>
      <c r="AR56" s="197">
        <v>206704.9</v>
      </c>
      <c r="AS56" s="197">
        <v>180425.60000000001</v>
      </c>
      <c r="AT56" s="197">
        <v>126231.6</v>
      </c>
      <c r="AU56" s="197">
        <v>106328.7</v>
      </c>
      <c r="AV56" s="197">
        <v>1734.9</v>
      </c>
      <c r="AW56" s="197">
        <v>1734.9</v>
      </c>
      <c r="AX56" s="197">
        <v>164268</v>
      </c>
      <c r="AY56" s="198">
        <v>141266.1</v>
      </c>
      <c r="AZ56" s="183">
        <f t="shared" si="8"/>
        <v>1842100.4</v>
      </c>
      <c r="BA56" s="184">
        <f t="shared" si="8"/>
        <v>1745945.0999999999</v>
      </c>
      <c r="BB56" s="185">
        <v>342591.5</v>
      </c>
      <c r="BC56" s="185">
        <v>296232.3</v>
      </c>
      <c r="BD56" s="185">
        <v>1286306.1000000001</v>
      </c>
      <c r="BE56" s="185">
        <v>1238350.8999999999</v>
      </c>
      <c r="BF56" s="185">
        <v>157419.4</v>
      </c>
      <c r="BG56" s="185">
        <v>155953.9</v>
      </c>
      <c r="BH56" s="185">
        <v>55783.4</v>
      </c>
      <c r="BI56" s="186">
        <v>55408</v>
      </c>
      <c r="BJ56" s="183">
        <f t="shared" si="9"/>
        <v>2671</v>
      </c>
      <c r="BK56" s="184">
        <f t="shared" si="9"/>
        <v>2668.9</v>
      </c>
      <c r="BL56" s="185">
        <v>0</v>
      </c>
      <c r="BM56" s="185">
        <v>0</v>
      </c>
      <c r="BN56" s="185">
        <v>2671</v>
      </c>
      <c r="BO56" s="185">
        <v>2668.9</v>
      </c>
      <c r="BP56" s="185">
        <v>0</v>
      </c>
      <c r="BQ56" s="186">
        <v>0</v>
      </c>
      <c r="BR56" s="183">
        <f t="shared" si="10"/>
        <v>1591133.5999999999</v>
      </c>
      <c r="BS56" s="184">
        <f t="shared" si="10"/>
        <v>1481933.5</v>
      </c>
      <c r="BT56" s="185">
        <v>448900.1</v>
      </c>
      <c r="BU56" s="185">
        <v>431079.8</v>
      </c>
      <c r="BV56" s="185">
        <v>707450.5</v>
      </c>
      <c r="BW56" s="185">
        <v>665215.1</v>
      </c>
      <c r="BX56" s="185">
        <v>258296.9</v>
      </c>
      <c r="BY56" s="185">
        <v>225889.2</v>
      </c>
      <c r="BZ56" s="185">
        <v>0</v>
      </c>
      <c r="CA56" s="185">
        <v>0</v>
      </c>
      <c r="CB56" s="185">
        <v>96166.7</v>
      </c>
      <c r="CC56" s="185">
        <v>80508.3</v>
      </c>
      <c r="CD56" s="185">
        <v>80319.399999999994</v>
      </c>
      <c r="CE56" s="186">
        <v>79241.100000000006</v>
      </c>
      <c r="CF56" s="183">
        <f t="shared" si="11"/>
        <v>361799.6</v>
      </c>
      <c r="CG56" s="184">
        <f t="shared" si="11"/>
        <v>332534.8</v>
      </c>
      <c r="CH56" s="185">
        <v>282545.09999999998</v>
      </c>
      <c r="CI56" s="185">
        <v>253872</v>
      </c>
      <c r="CJ56" s="185">
        <v>0</v>
      </c>
      <c r="CK56" s="185">
        <v>0</v>
      </c>
      <c r="CL56" s="185">
        <v>79254.5</v>
      </c>
      <c r="CM56" s="186">
        <v>78662.8</v>
      </c>
      <c r="CN56" s="183">
        <f t="shared" si="12"/>
        <v>0</v>
      </c>
      <c r="CO56" s="195">
        <f t="shared" si="12"/>
        <v>0</v>
      </c>
      <c r="CP56" s="185">
        <v>0</v>
      </c>
      <c r="CQ56" s="185">
        <v>0</v>
      </c>
      <c r="CR56" s="185">
        <v>0</v>
      </c>
      <c r="CS56" s="186">
        <v>0</v>
      </c>
      <c r="CT56" s="183">
        <f t="shared" si="13"/>
        <v>344109.8</v>
      </c>
      <c r="CU56" s="184">
        <f t="shared" si="13"/>
        <v>330731.2</v>
      </c>
      <c r="CV56" s="185">
        <v>7917.5</v>
      </c>
      <c r="CW56" s="185">
        <v>7851.7</v>
      </c>
      <c r="CX56" s="185">
        <v>291997.8</v>
      </c>
      <c r="CY56" s="185">
        <v>283009</v>
      </c>
      <c r="CZ56" s="185">
        <v>1204.3</v>
      </c>
      <c r="DA56" s="185">
        <v>1007</v>
      </c>
      <c r="DB56" s="185">
        <v>42990.2</v>
      </c>
      <c r="DC56" s="186">
        <v>38863.5</v>
      </c>
      <c r="DD56" s="183">
        <f t="shared" si="14"/>
        <v>77303.600000000006</v>
      </c>
      <c r="DE56" s="196">
        <f t="shared" si="14"/>
        <v>70274.600000000006</v>
      </c>
      <c r="DF56" s="185">
        <v>63706.5</v>
      </c>
      <c r="DG56" s="185">
        <v>61957</v>
      </c>
      <c r="DH56" s="185">
        <v>13597.1</v>
      </c>
      <c r="DI56" s="185">
        <v>8317.6</v>
      </c>
      <c r="DJ56" s="185">
        <v>0</v>
      </c>
      <c r="DK56" s="185">
        <v>0</v>
      </c>
      <c r="DL56" s="185">
        <v>0</v>
      </c>
      <c r="DM56" s="186">
        <v>0</v>
      </c>
      <c r="DN56" s="183">
        <f t="shared" si="15"/>
        <v>9203.6</v>
      </c>
      <c r="DO56" s="184">
        <f t="shared" si="15"/>
        <v>9203.6</v>
      </c>
      <c r="DP56" s="185">
        <v>0</v>
      </c>
      <c r="DQ56" s="185">
        <v>0</v>
      </c>
      <c r="DR56" s="185">
        <v>9203.6</v>
      </c>
      <c r="DS56" s="185">
        <v>9203.6</v>
      </c>
      <c r="DT56" s="185">
        <v>0</v>
      </c>
      <c r="DU56" s="186">
        <v>0</v>
      </c>
      <c r="DV56" s="275">
        <v>0</v>
      </c>
      <c r="DW56" s="200">
        <v>0</v>
      </c>
      <c r="DX56" s="275">
        <v>557643.5</v>
      </c>
      <c r="DY56" s="200">
        <v>557643.5</v>
      </c>
      <c r="DZ56" s="183">
        <f t="shared" si="17"/>
        <v>6145210.0999999996</v>
      </c>
      <c r="EA56" s="276">
        <f t="shared" si="17"/>
        <v>5714078.5</v>
      </c>
      <c r="EB56" s="201">
        <v>-221864.8</v>
      </c>
      <c r="EC56" s="192">
        <v>189702.8</v>
      </c>
      <c r="ED56" s="201">
        <v>887287</v>
      </c>
      <c r="EE56" s="156">
        <v>1076989.8</v>
      </c>
      <c r="EF56" s="120"/>
      <c r="EG56" s="100"/>
      <c r="EH56" s="100"/>
    </row>
    <row r="57" spans="1:138" s="102" customFormat="1" hidden="1" x14ac:dyDescent="0.25">
      <c r="A57" s="108" t="s">
        <v>234</v>
      </c>
      <c r="B57" s="183">
        <f t="shared" si="5"/>
        <v>127504.29999999999</v>
      </c>
      <c r="C57" s="184">
        <f t="shared" si="5"/>
        <v>126440.7</v>
      </c>
      <c r="D57" s="185">
        <v>2150.3000000000002</v>
      </c>
      <c r="E57" s="185">
        <v>2150.3000000000002</v>
      </c>
      <c r="F57" s="185">
        <v>2260.6</v>
      </c>
      <c r="G57" s="185">
        <v>2260.6</v>
      </c>
      <c r="H57" s="185">
        <v>74035.399999999994</v>
      </c>
      <c r="I57" s="185">
        <v>73539.399999999994</v>
      </c>
      <c r="J57" s="185">
        <v>52.6</v>
      </c>
      <c r="K57" s="185">
        <v>47.3</v>
      </c>
      <c r="L57" s="185">
        <v>6665.7</v>
      </c>
      <c r="M57" s="185">
        <v>6662.8</v>
      </c>
      <c r="N57" s="185">
        <v>400</v>
      </c>
      <c r="O57" s="185">
        <v>400</v>
      </c>
      <c r="P57" s="185">
        <v>0</v>
      </c>
      <c r="Q57" s="185">
        <v>0</v>
      </c>
      <c r="R57" s="185">
        <v>0</v>
      </c>
      <c r="S57" s="185">
        <v>0</v>
      </c>
      <c r="T57" s="185">
        <v>41939.699999999997</v>
      </c>
      <c r="U57" s="186">
        <v>41380.300000000003</v>
      </c>
      <c r="V57" s="187">
        <f t="shared" si="16"/>
        <v>532.70000000000005</v>
      </c>
      <c r="W57" s="188">
        <f t="shared" si="16"/>
        <v>532.70000000000005</v>
      </c>
      <c r="X57" s="185">
        <v>532.70000000000005</v>
      </c>
      <c r="Y57" s="186">
        <v>532.70000000000005</v>
      </c>
      <c r="Z57" s="183">
        <f t="shared" si="6"/>
        <v>5060.1000000000004</v>
      </c>
      <c r="AA57" s="184">
        <f t="shared" si="6"/>
        <v>5060.1000000000004</v>
      </c>
      <c r="AB57" s="185">
        <v>0</v>
      </c>
      <c r="AC57" s="185">
        <v>0</v>
      </c>
      <c r="AD57" s="185">
        <v>5060.1000000000004</v>
      </c>
      <c r="AE57" s="185">
        <v>5060.1000000000004</v>
      </c>
      <c r="AF57" s="185">
        <v>0</v>
      </c>
      <c r="AG57" s="186">
        <v>0</v>
      </c>
      <c r="AH57" s="193">
        <f t="shared" si="7"/>
        <v>34757.700000000004</v>
      </c>
      <c r="AI57" s="195">
        <f t="shared" si="7"/>
        <v>34013.800000000003</v>
      </c>
      <c r="AJ57" s="197">
        <v>0</v>
      </c>
      <c r="AK57" s="197">
        <v>0</v>
      </c>
      <c r="AL57" s="197">
        <v>3379.4</v>
      </c>
      <c r="AM57" s="197">
        <v>3379.4</v>
      </c>
      <c r="AN57" s="197">
        <v>0</v>
      </c>
      <c r="AO57" s="197">
        <v>0</v>
      </c>
      <c r="AP57" s="197">
        <v>0</v>
      </c>
      <c r="AQ57" s="197">
        <v>0</v>
      </c>
      <c r="AR57" s="197">
        <v>13674</v>
      </c>
      <c r="AS57" s="197">
        <v>13674</v>
      </c>
      <c r="AT57" s="197">
        <v>15460</v>
      </c>
      <c r="AU57" s="197">
        <v>15460</v>
      </c>
      <c r="AV57" s="197">
        <v>775</v>
      </c>
      <c r="AW57" s="197">
        <v>775</v>
      </c>
      <c r="AX57" s="197">
        <v>1469.3</v>
      </c>
      <c r="AY57" s="198">
        <v>725.4</v>
      </c>
      <c r="AZ57" s="183">
        <f t="shared" si="8"/>
        <v>27896.7</v>
      </c>
      <c r="BA57" s="184">
        <f t="shared" si="8"/>
        <v>27625.800000000003</v>
      </c>
      <c r="BB57" s="185">
        <v>0</v>
      </c>
      <c r="BC57" s="185">
        <v>0</v>
      </c>
      <c r="BD57" s="185">
        <v>3285.7</v>
      </c>
      <c r="BE57" s="185">
        <v>3285.7</v>
      </c>
      <c r="BF57" s="185">
        <v>21845.3</v>
      </c>
      <c r="BG57" s="185">
        <v>21574.400000000001</v>
      </c>
      <c r="BH57" s="185">
        <v>2765.7</v>
      </c>
      <c r="BI57" s="186">
        <v>2765.7</v>
      </c>
      <c r="BJ57" s="183">
        <f t="shared" si="9"/>
        <v>374.1</v>
      </c>
      <c r="BK57" s="184">
        <f t="shared" si="9"/>
        <v>345.1</v>
      </c>
      <c r="BL57" s="185">
        <v>0</v>
      </c>
      <c r="BM57" s="185">
        <v>0</v>
      </c>
      <c r="BN57" s="185">
        <v>374.1</v>
      </c>
      <c r="BO57" s="185">
        <v>345.1</v>
      </c>
      <c r="BP57" s="185">
        <v>0</v>
      </c>
      <c r="BQ57" s="186">
        <v>0</v>
      </c>
      <c r="BR57" s="183">
        <f t="shared" si="10"/>
        <v>319616</v>
      </c>
      <c r="BS57" s="184">
        <f t="shared" si="10"/>
        <v>318979.39999999997</v>
      </c>
      <c r="BT57" s="185">
        <v>53561.3</v>
      </c>
      <c r="BU57" s="185">
        <v>53471.7</v>
      </c>
      <c r="BV57" s="185">
        <v>220649.4</v>
      </c>
      <c r="BW57" s="185">
        <v>220337.6</v>
      </c>
      <c r="BX57" s="185">
        <v>25790.7</v>
      </c>
      <c r="BY57" s="185">
        <v>25684.6</v>
      </c>
      <c r="BZ57" s="185">
        <v>0</v>
      </c>
      <c r="CA57" s="185">
        <v>0</v>
      </c>
      <c r="CB57" s="185">
        <v>5671.6</v>
      </c>
      <c r="CC57" s="185">
        <v>5661.1</v>
      </c>
      <c r="CD57" s="185">
        <v>13943</v>
      </c>
      <c r="CE57" s="186">
        <v>13824.4</v>
      </c>
      <c r="CF57" s="183">
        <f t="shared" si="11"/>
        <v>64735.4</v>
      </c>
      <c r="CG57" s="184">
        <f t="shared" si="11"/>
        <v>64008</v>
      </c>
      <c r="CH57" s="185">
        <v>58593</v>
      </c>
      <c r="CI57" s="185">
        <v>57931.7</v>
      </c>
      <c r="CJ57" s="185">
        <v>0</v>
      </c>
      <c r="CK57" s="185">
        <v>0</v>
      </c>
      <c r="CL57" s="185">
        <v>6142.4</v>
      </c>
      <c r="CM57" s="186">
        <v>6076.3</v>
      </c>
      <c r="CN57" s="183">
        <f t="shared" si="12"/>
        <v>126.4</v>
      </c>
      <c r="CO57" s="195">
        <f t="shared" si="12"/>
        <v>126.4</v>
      </c>
      <c r="CP57" s="185">
        <v>0</v>
      </c>
      <c r="CQ57" s="185">
        <v>0</v>
      </c>
      <c r="CR57" s="185">
        <v>126.4</v>
      </c>
      <c r="CS57" s="186">
        <v>126.4</v>
      </c>
      <c r="CT57" s="183">
        <f t="shared" si="13"/>
        <v>16411.900000000001</v>
      </c>
      <c r="CU57" s="184">
        <f t="shared" si="13"/>
        <v>16256.699999999999</v>
      </c>
      <c r="CV57" s="185">
        <v>1773.9</v>
      </c>
      <c r="CW57" s="185">
        <v>1773.9</v>
      </c>
      <c r="CX57" s="185">
        <v>13527</v>
      </c>
      <c r="CY57" s="185">
        <v>13398.9</v>
      </c>
      <c r="CZ57" s="185">
        <v>275</v>
      </c>
      <c r="DA57" s="185">
        <v>247.9</v>
      </c>
      <c r="DB57" s="185">
        <v>836</v>
      </c>
      <c r="DC57" s="186">
        <v>836</v>
      </c>
      <c r="DD57" s="183">
        <f t="shared" si="14"/>
        <v>10659.3</v>
      </c>
      <c r="DE57" s="196">
        <f t="shared" si="14"/>
        <v>10560.9</v>
      </c>
      <c r="DF57" s="185">
        <v>9872.7999999999993</v>
      </c>
      <c r="DG57" s="185">
        <v>9774.4</v>
      </c>
      <c r="DH57" s="185">
        <v>786.5</v>
      </c>
      <c r="DI57" s="185">
        <v>786.5</v>
      </c>
      <c r="DJ57" s="185">
        <v>0</v>
      </c>
      <c r="DK57" s="185">
        <v>0</v>
      </c>
      <c r="DL57" s="185">
        <v>0</v>
      </c>
      <c r="DM57" s="186">
        <v>0</v>
      </c>
      <c r="DN57" s="183">
        <f t="shared" si="15"/>
        <v>0</v>
      </c>
      <c r="DO57" s="184">
        <f t="shared" si="15"/>
        <v>0</v>
      </c>
      <c r="DP57" s="185">
        <v>0</v>
      </c>
      <c r="DQ57" s="185">
        <v>0</v>
      </c>
      <c r="DR57" s="185">
        <v>0</v>
      </c>
      <c r="DS57" s="185">
        <v>0</v>
      </c>
      <c r="DT57" s="185">
        <v>0</v>
      </c>
      <c r="DU57" s="186">
        <v>0</v>
      </c>
      <c r="DV57" s="275">
        <v>0.5</v>
      </c>
      <c r="DW57" s="200">
        <v>0.5</v>
      </c>
      <c r="DX57" s="275">
        <v>0</v>
      </c>
      <c r="DY57" s="200">
        <v>0</v>
      </c>
      <c r="DZ57" s="183">
        <f t="shared" si="17"/>
        <v>607675.1</v>
      </c>
      <c r="EA57" s="276">
        <f t="shared" si="17"/>
        <v>603950.09999999986</v>
      </c>
      <c r="EB57" s="201">
        <v>2656.2</v>
      </c>
      <c r="EC57" s="192">
        <v>4935.5</v>
      </c>
      <c r="ED57" s="201">
        <v>343.8</v>
      </c>
      <c r="EE57" s="156">
        <v>2279.3000000000002</v>
      </c>
      <c r="EF57" s="120"/>
      <c r="EG57" s="100"/>
      <c r="EH57" s="100"/>
    </row>
    <row r="58" spans="1:138" s="102" customFormat="1" hidden="1" x14ac:dyDescent="0.25">
      <c r="A58" s="108" t="s">
        <v>235</v>
      </c>
      <c r="B58" s="183">
        <f t="shared" si="5"/>
        <v>215348.4</v>
      </c>
      <c r="C58" s="184">
        <f t="shared" si="5"/>
        <v>209111.69999999995</v>
      </c>
      <c r="D58" s="185">
        <v>15399.9</v>
      </c>
      <c r="E58" s="185">
        <v>15162.4</v>
      </c>
      <c r="F58" s="185">
        <v>2459.9</v>
      </c>
      <c r="G58" s="185">
        <v>2174.4</v>
      </c>
      <c r="H58" s="185">
        <v>140347.6</v>
      </c>
      <c r="I58" s="185">
        <v>135652.79999999999</v>
      </c>
      <c r="J58" s="185">
        <v>200</v>
      </c>
      <c r="K58" s="185">
        <v>200</v>
      </c>
      <c r="L58" s="185">
        <v>14262.1</v>
      </c>
      <c r="M58" s="185">
        <v>14167.9</v>
      </c>
      <c r="N58" s="185">
        <v>0</v>
      </c>
      <c r="O58" s="185">
        <v>0</v>
      </c>
      <c r="P58" s="185">
        <v>394</v>
      </c>
      <c r="Q58" s="185">
        <v>0</v>
      </c>
      <c r="R58" s="185">
        <v>0</v>
      </c>
      <c r="S58" s="185">
        <v>0</v>
      </c>
      <c r="T58" s="185">
        <v>42284.9</v>
      </c>
      <c r="U58" s="186">
        <v>41754.199999999997</v>
      </c>
      <c r="V58" s="187">
        <f t="shared" si="16"/>
        <v>2004.2</v>
      </c>
      <c r="W58" s="188">
        <f t="shared" si="16"/>
        <v>2002.8</v>
      </c>
      <c r="X58" s="185">
        <v>2004.2</v>
      </c>
      <c r="Y58" s="186">
        <v>2002.8</v>
      </c>
      <c r="Z58" s="183">
        <f t="shared" si="6"/>
        <v>15719.800000000001</v>
      </c>
      <c r="AA58" s="184">
        <f t="shared" si="6"/>
        <v>15151.5</v>
      </c>
      <c r="AB58" s="185">
        <v>0</v>
      </c>
      <c r="AC58" s="185">
        <v>0</v>
      </c>
      <c r="AD58" s="185">
        <v>14928.1</v>
      </c>
      <c r="AE58" s="185">
        <v>14409.8</v>
      </c>
      <c r="AF58" s="185">
        <v>791.7</v>
      </c>
      <c r="AG58" s="186">
        <v>741.7</v>
      </c>
      <c r="AH58" s="193">
        <f t="shared" si="7"/>
        <v>166357.6</v>
      </c>
      <c r="AI58" s="195">
        <f t="shared" si="7"/>
        <v>164383.70000000001</v>
      </c>
      <c r="AJ58" s="197">
        <v>0</v>
      </c>
      <c r="AK58" s="197">
        <v>0</v>
      </c>
      <c r="AL58" s="197">
        <v>6074</v>
      </c>
      <c r="AM58" s="197">
        <v>6073</v>
      </c>
      <c r="AN58" s="197">
        <v>160.9</v>
      </c>
      <c r="AO58" s="197">
        <v>155.6</v>
      </c>
      <c r="AP58" s="197">
        <v>0</v>
      </c>
      <c r="AQ58" s="197">
        <v>0</v>
      </c>
      <c r="AR58" s="197">
        <v>18152</v>
      </c>
      <c r="AS58" s="197">
        <v>18152</v>
      </c>
      <c r="AT58" s="197">
        <v>125941.9</v>
      </c>
      <c r="AU58" s="197">
        <v>125010.9</v>
      </c>
      <c r="AV58" s="197">
        <v>10038.700000000001</v>
      </c>
      <c r="AW58" s="197">
        <v>10038.6</v>
      </c>
      <c r="AX58" s="197">
        <v>5990.1</v>
      </c>
      <c r="AY58" s="198">
        <v>4953.6000000000004</v>
      </c>
      <c r="AZ58" s="183">
        <f t="shared" si="8"/>
        <v>315890.60000000003</v>
      </c>
      <c r="BA58" s="184">
        <f t="shared" si="8"/>
        <v>311118.2</v>
      </c>
      <c r="BB58" s="185">
        <v>30288.2</v>
      </c>
      <c r="BC58" s="185">
        <v>30284.7</v>
      </c>
      <c r="BD58" s="185">
        <v>146285</v>
      </c>
      <c r="BE58" s="185">
        <v>143088.4</v>
      </c>
      <c r="BF58" s="185">
        <v>130577.2</v>
      </c>
      <c r="BG58" s="185">
        <v>129009.60000000001</v>
      </c>
      <c r="BH58" s="185">
        <v>8740.2000000000007</v>
      </c>
      <c r="BI58" s="186">
        <v>8735.5</v>
      </c>
      <c r="BJ58" s="183">
        <f t="shared" si="9"/>
        <v>43478.1</v>
      </c>
      <c r="BK58" s="184">
        <f t="shared" si="9"/>
        <v>16546</v>
      </c>
      <c r="BL58" s="185">
        <v>0</v>
      </c>
      <c r="BM58" s="185">
        <v>0</v>
      </c>
      <c r="BN58" s="185">
        <v>2317.9</v>
      </c>
      <c r="BO58" s="185">
        <v>2317.3000000000002</v>
      </c>
      <c r="BP58" s="185">
        <v>41160.199999999997</v>
      </c>
      <c r="BQ58" s="186">
        <v>14228.7</v>
      </c>
      <c r="BR58" s="183">
        <f t="shared" si="10"/>
        <v>1039587.7</v>
      </c>
      <c r="BS58" s="184">
        <f t="shared" si="10"/>
        <v>1038091.1000000001</v>
      </c>
      <c r="BT58" s="185">
        <v>218260.1</v>
      </c>
      <c r="BU58" s="185">
        <v>218083.7</v>
      </c>
      <c r="BV58" s="185">
        <v>590879.4</v>
      </c>
      <c r="BW58" s="185">
        <v>590805.1</v>
      </c>
      <c r="BX58" s="185">
        <v>97702.2</v>
      </c>
      <c r="BY58" s="185">
        <v>97683.3</v>
      </c>
      <c r="BZ58" s="185">
        <v>0</v>
      </c>
      <c r="CA58" s="185">
        <v>0</v>
      </c>
      <c r="CB58" s="185">
        <v>19335.2</v>
      </c>
      <c r="CC58" s="185">
        <v>19233.400000000001</v>
      </c>
      <c r="CD58" s="185">
        <v>113410.8</v>
      </c>
      <c r="CE58" s="186">
        <v>112285.6</v>
      </c>
      <c r="CF58" s="183">
        <f t="shared" si="11"/>
        <v>115419.4</v>
      </c>
      <c r="CG58" s="184">
        <f t="shared" si="11"/>
        <v>111621.3</v>
      </c>
      <c r="CH58" s="185">
        <v>107476.2</v>
      </c>
      <c r="CI58" s="185">
        <v>103715.2</v>
      </c>
      <c r="CJ58" s="185">
        <v>0</v>
      </c>
      <c r="CK58" s="185">
        <v>0</v>
      </c>
      <c r="CL58" s="185">
        <v>7943.2</v>
      </c>
      <c r="CM58" s="186">
        <v>7906.1</v>
      </c>
      <c r="CN58" s="183">
        <f t="shared" si="12"/>
        <v>0</v>
      </c>
      <c r="CO58" s="195">
        <f t="shared" si="12"/>
        <v>0</v>
      </c>
      <c r="CP58" s="185">
        <v>0</v>
      </c>
      <c r="CQ58" s="185">
        <v>0</v>
      </c>
      <c r="CR58" s="185">
        <v>0</v>
      </c>
      <c r="CS58" s="186">
        <v>0</v>
      </c>
      <c r="CT58" s="183">
        <f t="shared" si="13"/>
        <v>60683.1</v>
      </c>
      <c r="CU58" s="184">
        <f t="shared" si="13"/>
        <v>58267.6</v>
      </c>
      <c r="CV58" s="185">
        <v>2220.8000000000002</v>
      </c>
      <c r="CW58" s="185">
        <v>2210.6999999999998</v>
      </c>
      <c r="CX58" s="185">
        <v>56281.2</v>
      </c>
      <c r="CY58" s="185">
        <v>53957.9</v>
      </c>
      <c r="CZ58" s="185">
        <v>1322.2</v>
      </c>
      <c r="DA58" s="185">
        <v>1266.3</v>
      </c>
      <c r="DB58" s="185">
        <v>858.9</v>
      </c>
      <c r="DC58" s="186">
        <v>832.7</v>
      </c>
      <c r="DD58" s="183">
        <f t="shared" si="14"/>
        <v>37962.6</v>
      </c>
      <c r="DE58" s="196">
        <f t="shared" si="14"/>
        <v>37850.800000000003</v>
      </c>
      <c r="DF58" s="185">
        <v>17184.5</v>
      </c>
      <c r="DG58" s="185">
        <v>17184.3</v>
      </c>
      <c r="DH58" s="185">
        <v>20778.099999999999</v>
      </c>
      <c r="DI58" s="185">
        <v>20666.5</v>
      </c>
      <c r="DJ58" s="185">
        <v>0</v>
      </c>
      <c r="DK58" s="185">
        <v>0</v>
      </c>
      <c r="DL58" s="185">
        <v>0</v>
      </c>
      <c r="DM58" s="186">
        <v>0</v>
      </c>
      <c r="DN58" s="183">
        <f t="shared" si="15"/>
        <v>0</v>
      </c>
      <c r="DO58" s="184">
        <f t="shared" si="15"/>
        <v>0</v>
      </c>
      <c r="DP58" s="185">
        <v>0</v>
      </c>
      <c r="DQ58" s="185">
        <v>0</v>
      </c>
      <c r="DR58" s="185">
        <v>0</v>
      </c>
      <c r="DS58" s="185">
        <v>0</v>
      </c>
      <c r="DT58" s="185">
        <v>0</v>
      </c>
      <c r="DU58" s="186">
        <v>0</v>
      </c>
      <c r="DV58" s="275">
        <v>50</v>
      </c>
      <c r="DW58" s="200">
        <v>23.7</v>
      </c>
      <c r="DX58" s="275">
        <v>526.20000000000005</v>
      </c>
      <c r="DY58" s="200">
        <v>306.2</v>
      </c>
      <c r="DZ58" s="183">
        <f t="shared" si="17"/>
        <v>2013027.7000000002</v>
      </c>
      <c r="EA58" s="276">
        <f t="shared" si="17"/>
        <v>1964474.6</v>
      </c>
      <c r="EB58" s="201">
        <v>-33397.4</v>
      </c>
      <c r="EC58" s="192">
        <v>-5178.3</v>
      </c>
      <c r="ED58" s="201">
        <v>69887.100000000006</v>
      </c>
      <c r="EE58" s="156">
        <v>41993</v>
      </c>
      <c r="EF58" s="120"/>
      <c r="EG58" s="100"/>
      <c r="EH58" s="100"/>
    </row>
    <row r="59" spans="1:138" s="102" customFormat="1" hidden="1" x14ac:dyDescent="0.25">
      <c r="A59" s="108" t="s">
        <v>236</v>
      </c>
      <c r="B59" s="183">
        <f t="shared" si="5"/>
        <v>142658.79999999999</v>
      </c>
      <c r="C59" s="184">
        <f t="shared" si="5"/>
        <v>138189.6</v>
      </c>
      <c r="D59" s="185">
        <v>11340</v>
      </c>
      <c r="E59" s="185">
        <v>11163.9</v>
      </c>
      <c r="F59" s="185">
        <v>5197.8999999999996</v>
      </c>
      <c r="G59" s="185">
        <v>5154</v>
      </c>
      <c r="H59" s="185">
        <v>78488.600000000006</v>
      </c>
      <c r="I59" s="185">
        <v>76691.199999999997</v>
      </c>
      <c r="J59" s="185">
        <v>177.4</v>
      </c>
      <c r="K59" s="185">
        <v>152.4</v>
      </c>
      <c r="L59" s="185">
        <v>12898.7</v>
      </c>
      <c r="M59" s="185">
        <v>12482.6</v>
      </c>
      <c r="N59" s="185">
        <v>1055.3</v>
      </c>
      <c r="O59" s="185">
        <v>1055.3</v>
      </c>
      <c r="P59" s="185">
        <v>844.6</v>
      </c>
      <c r="Q59" s="185">
        <v>0</v>
      </c>
      <c r="R59" s="185">
        <v>0</v>
      </c>
      <c r="S59" s="185">
        <v>0</v>
      </c>
      <c r="T59" s="185">
        <v>32656.3</v>
      </c>
      <c r="U59" s="186">
        <v>31490.2</v>
      </c>
      <c r="V59" s="187">
        <f t="shared" si="16"/>
        <v>922</v>
      </c>
      <c r="W59" s="188">
        <f t="shared" si="16"/>
        <v>922</v>
      </c>
      <c r="X59" s="185">
        <v>922</v>
      </c>
      <c r="Y59" s="186">
        <v>922</v>
      </c>
      <c r="Z59" s="183">
        <f t="shared" si="6"/>
        <v>15659.8</v>
      </c>
      <c r="AA59" s="184">
        <f t="shared" si="6"/>
        <v>15199.9</v>
      </c>
      <c r="AB59" s="185">
        <v>39.5</v>
      </c>
      <c r="AC59" s="185">
        <v>39.5</v>
      </c>
      <c r="AD59" s="185">
        <v>15586.3</v>
      </c>
      <c r="AE59" s="185">
        <v>15144.4</v>
      </c>
      <c r="AF59" s="185">
        <v>34</v>
      </c>
      <c r="AG59" s="186">
        <v>16</v>
      </c>
      <c r="AH59" s="193">
        <f t="shared" si="7"/>
        <v>71394.200000000012</v>
      </c>
      <c r="AI59" s="195">
        <f t="shared" si="7"/>
        <v>55672.5</v>
      </c>
      <c r="AJ59" s="197">
        <v>0</v>
      </c>
      <c r="AK59" s="197">
        <v>0</v>
      </c>
      <c r="AL59" s="197">
        <v>4216.3999999999996</v>
      </c>
      <c r="AM59" s="197">
        <v>4154.2</v>
      </c>
      <c r="AN59" s="197">
        <v>0</v>
      </c>
      <c r="AO59" s="197">
        <v>0</v>
      </c>
      <c r="AP59" s="197">
        <v>0</v>
      </c>
      <c r="AQ59" s="197">
        <v>0</v>
      </c>
      <c r="AR59" s="197">
        <v>7008.3</v>
      </c>
      <c r="AS59" s="197">
        <v>7006.2</v>
      </c>
      <c r="AT59" s="197">
        <v>40208.1</v>
      </c>
      <c r="AU59" s="197">
        <v>26586.5</v>
      </c>
      <c r="AV59" s="197">
        <v>2500</v>
      </c>
      <c r="AW59" s="197">
        <v>2500</v>
      </c>
      <c r="AX59" s="197">
        <v>17461.400000000001</v>
      </c>
      <c r="AY59" s="198">
        <v>15425.6</v>
      </c>
      <c r="AZ59" s="183">
        <f t="shared" si="8"/>
        <v>290727.5</v>
      </c>
      <c r="BA59" s="184">
        <f t="shared" si="8"/>
        <v>288522.7</v>
      </c>
      <c r="BB59" s="185">
        <v>49423.3</v>
      </c>
      <c r="BC59" s="185">
        <v>49423.3</v>
      </c>
      <c r="BD59" s="185">
        <v>152140.20000000001</v>
      </c>
      <c r="BE59" s="185">
        <v>150989.4</v>
      </c>
      <c r="BF59" s="185">
        <v>39009.800000000003</v>
      </c>
      <c r="BG59" s="185">
        <v>38858.800000000003</v>
      </c>
      <c r="BH59" s="185">
        <v>50154.2</v>
      </c>
      <c r="BI59" s="186">
        <v>49251.199999999997</v>
      </c>
      <c r="BJ59" s="183">
        <f t="shared" si="9"/>
        <v>12902.4</v>
      </c>
      <c r="BK59" s="184">
        <f t="shared" si="9"/>
        <v>9900.2999999999993</v>
      </c>
      <c r="BL59" s="185">
        <v>0</v>
      </c>
      <c r="BM59" s="185">
        <v>0</v>
      </c>
      <c r="BN59" s="185">
        <v>1047.3</v>
      </c>
      <c r="BO59" s="185">
        <v>1038.8</v>
      </c>
      <c r="BP59" s="185">
        <v>11855.1</v>
      </c>
      <c r="BQ59" s="186">
        <v>8861.5</v>
      </c>
      <c r="BR59" s="183">
        <f t="shared" si="10"/>
        <v>577042.5</v>
      </c>
      <c r="BS59" s="184">
        <f t="shared" si="10"/>
        <v>552135.60000000009</v>
      </c>
      <c r="BT59" s="185">
        <v>155879.29999999999</v>
      </c>
      <c r="BU59" s="185">
        <v>147272</v>
      </c>
      <c r="BV59" s="185">
        <v>361785.8</v>
      </c>
      <c r="BW59" s="185">
        <v>346168.9</v>
      </c>
      <c r="BX59" s="185">
        <v>28513.5</v>
      </c>
      <c r="BY59" s="185">
        <v>28513.5</v>
      </c>
      <c r="BZ59" s="185">
        <v>0</v>
      </c>
      <c r="CA59" s="185">
        <v>0</v>
      </c>
      <c r="CB59" s="185">
        <v>7844.6</v>
      </c>
      <c r="CC59" s="185">
        <v>7656.9</v>
      </c>
      <c r="CD59" s="185">
        <v>23019.3</v>
      </c>
      <c r="CE59" s="186">
        <v>22524.3</v>
      </c>
      <c r="CF59" s="183">
        <f t="shared" si="11"/>
        <v>78020.399999999994</v>
      </c>
      <c r="CG59" s="184">
        <f t="shared" si="11"/>
        <v>77999</v>
      </c>
      <c r="CH59" s="185">
        <v>68215.199999999997</v>
      </c>
      <c r="CI59" s="185">
        <v>68195.199999999997</v>
      </c>
      <c r="CJ59" s="185">
        <v>0</v>
      </c>
      <c r="CK59" s="185">
        <v>0</v>
      </c>
      <c r="CL59" s="185">
        <v>9805.2000000000007</v>
      </c>
      <c r="CM59" s="186">
        <v>9803.7999999999993</v>
      </c>
      <c r="CN59" s="183">
        <f t="shared" si="12"/>
        <v>49.2</v>
      </c>
      <c r="CO59" s="195">
        <f t="shared" si="12"/>
        <v>49.2</v>
      </c>
      <c r="CP59" s="185">
        <v>0</v>
      </c>
      <c r="CQ59" s="185">
        <v>0</v>
      </c>
      <c r="CR59" s="185">
        <v>49.2</v>
      </c>
      <c r="CS59" s="186">
        <v>49.2</v>
      </c>
      <c r="CT59" s="183">
        <f t="shared" si="13"/>
        <v>48082.3</v>
      </c>
      <c r="CU59" s="184">
        <f t="shared" si="13"/>
        <v>46826</v>
      </c>
      <c r="CV59" s="185">
        <v>894.1</v>
      </c>
      <c r="CW59" s="185">
        <v>894.1</v>
      </c>
      <c r="CX59" s="185">
        <v>44205.3</v>
      </c>
      <c r="CY59" s="185">
        <v>43012.7</v>
      </c>
      <c r="CZ59" s="185">
        <v>2146.9</v>
      </c>
      <c r="DA59" s="185">
        <v>2146.8000000000002</v>
      </c>
      <c r="DB59" s="185">
        <v>836</v>
      </c>
      <c r="DC59" s="186">
        <v>772.4</v>
      </c>
      <c r="DD59" s="183">
        <f t="shared" si="14"/>
        <v>33756.5</v>
      </c>
      <c r="DE59" s="196">
        <f t="shared" si="14"/>
        <v>33475.4</v>
      </c>
      <c r="DF59" s="185">
        <v>0</v>
      </c>
      <c r="DG59" s="185">
        <v>0</v>
      </c>
      <c r="DH59" s="185">
        <v>33729.4</v>
      </c>
      <c r="DI59" s="185">
        <v>33448.300000000003</v>
      </c>
      <c r="DJ59" s="185">
        <v>0</v>
      </c>
      <c r="DK59" s="185">
        <v>0</v>
      </c>
      <c r="DL59" s="185">
        <v>27.1</v>
      </c>
      <c r="DM59" s="186">
        <v>27.1</v>
      </c>
      <c r="DN59" s="183">
        <f t="shared" si="15"/>
        <v>0</v>
      </c>
      <c r="DO59" s="184">
        <f t="shared" si="15"/>
        <v>0</v>
      </c>
      <c r="DP59" s="185">
        <v>0</v>
      </c>
      <c r="DQ59" s="185">
        <v>0</v>
      </c>
      <c r="DR59" s="185">
        <v>0</v>
      </c>
      <c r="DS59" s="185">
        <v>0</v>
      </c>
      <c r="DT59" s="185">
        <v>0</v>
      </c>
      <c r="DU59" s="186">
        <v>0</v>
      </c>
      <c r="DV59" s="275">
        <v>50</v>
      </c>
      <c r="DW59" s="200">
        <v>45.5</v>
      </c>
      <c r="DX59" s="275">
        <v>4193.8</v>
      </c>
      <c r="DY59" s="200">
        <v>4193.8</v>
      </c>
      <c r="DZ59" s="183">
        <f t="shared" si="17"/>
        <v>1275459.4000000001</v>
      </c>
      <c r="EA59" s="276">
        <f t="shared" si="17"/>
        <v>1223131.5000000002</v>
      </c>
      <c r="EB59" s="201">
        <v>-30277.599999999999</v>
      </c>
      <c r="EC59" s="192">
        <v>-13811.6</v>
      </c>
      <c r="ED59" s="201">
        <v>45277.599999999999</v>
      </c>
      <c r="EE59" s="156">
        <v>16466.099999999999</v>
      </c>
      <c r="EF59" s="120"/>
      <c r="EG59" s="100"/>
      <c r="EH59" s="100"/>
    </row>
    <row r="60" spans="1:138" s="102" customFormat="1" hidden="1" x14ac:dyDescent="0.25">
      <c r="A60" s="108" t="s">
        <v>237</v>
      </c>
      <c r="B60" s="183">
        <f t="shared" si="5"/>
        <v>112690.5</v>
      </c>
      <c r="C60" s="184">
        <f t="shared" si="5"/>
        <v>107903.30000000002</v>
      </c>
      <c r="D60" s="185">
        <v>2314.1999999999998</v>
      </c>
      <c r="E60" s="185">
        <v>1982.8</v>
      </c>
      <c r="F60" s="185">
        <v>700.2</v>
      </c>
      <c r="G60" s="185">
        <v>640.5</v>
      </c>
      <c r="H60" s="185">
        <v>65719.399999999994</v>
      </c>
      <c r="I60" s="185">
        <v>62632</v>
      </c>
      <c r="J60" s="185">
        <v>88.3</v>
      </c>
      <c r="K60" s="185">
        <v>88.3</v>
      </c>
      <c r="L60" s="185">
        <v>18646.400000000001</v>
      </c>
      <c r="M60" s="185">
        <v>18562.8</v>
      </c>
      <c r="N60" s="185">
        <v>0</v>
      </c>
      <c r="O60" s="185">
        <v>0</v>
      </c>
      <c r="P60" s="185">
        <v>1000</v>
      </c>
      <c r="Q60" s="185">
        <v>0</v>
      </c>
      <c r="R60" s="185">
        <v>0</v>
      </c>
      <c r="S60" s="185">
        <v>0</v>
      </c>
      <c r="T60" s="185">
        <v>24222</v>
      </c>
      <c r="U60" s="186">
        <v>23996.9</v>
      </c>
      <c r="V60" s="187">
        <f t="shared" si="16"/>
        <v>1571.4</v>
      </c>
      <c r="W60" s="188">
        <f t="shared" si="16"/>
        <v>1268.2</v>
      </c>
      <c r="X60" s="185">
        <v>1571.4</v>
      </c>
      <c r="Y60" s="186">
        <v>1268.2</v>
      </c>
      <c r="Z60" s="183">
        <f t="shared" si="6"/>
        <v>8112.9</v>
      </c>
      <c r="AA60" s="184">
        <f t="shared" si="6"/>
        <v>7599</v>
      </c>
      <c r="AB60" s="185">
        <v>0</v>
      </c>
      <c r="AC60" s="185">
        <v>0</v>
      </c>
      <c r="AD60" s="185">
        <v>8112.9</v>
      </c>
      <c r="AE60" s="185">
        <v>7599</v>
      </c>
      <c r="AF60" s="185">
        <v>0</v>
      </c>
      <c r="AG60" s="186">
        <v>0</v>
      </c>
      <c r="AH60" s="193">
        <f t="shared" si="7"/>
        <v>131747.20000000001</v>
      </c>
      <c r="AI60" s="195">
        <f t="shared" si="7"/>
        <v>129512.6</v>
      </c>
      <c r="AJ60" s="197">
        <v>0</v>
      </c>
      <c r="AK60" s="197">
        <v>0</v>
      </c>
      <c r="AL60" s="197">
        <v>5069</v>
      </c>
      <c r="AM60" s="197">
        <v>4925.7</v>
      </c>
      <c r="AN60" s="197">
        <v>188.2</v>
      </c>
      <c r="AO60" s="197">
        <v>185.6</v>
      </c>
      <c r="AP60" s="197">
        <v>0</v>
      </c>
      <c r="AQ60" s="197">
        <v>0</v>
      </c>
      <c r="AR60" s="197">
        <v>32505</v>
      </c>
      <c r="AS60" s="197">
        <v>32487</v>
      </c>
      <c r="AT60" s="197">
        <v>80300</v>
      </c>
      <c r="AU60" s="197">
        <v>78229.3</v>
      </c>
      <c r="AV60" s="197">
        <v>5000</v>
      </c>
      <c r="AW60" s="197">
        <v>5000</v>
      </c>
      <c r="AX60" s="197">
        <v>8685</v>
      </c>
      <c r="AY60" s="198">
        <v>8685</v>
      </c>
      <c r="AZ60" s="183">
        <f t="shared" si="8"/>
        <v>153998.79999999999</v>
      </c>
      <c r="BA60" s="184">
        <f t="shared" si="8"/>
        <v>151749</v>
      </c>
      <c r="BB60" s="185">
        <v>0</v>
      </c>
      <c r="BC60" s="185">
        <v>0</v>
      </c>
      <c r="BD60" s="185">
        <v>30833.3</v>
      </c>
      <c r="BE60" s="185">
        <v>29992.6</v>
      </c>
      <c r="BF60" s="185">
        <v>68039.8</v>
      </c>
      <c r="BG60" s="185">
        <v>67314.2</v>
      </c>
      <c r="BH60" s="185">
        <v>55125.7</v>
      </c>
      <c r="BI60" s="186">
        <v>54442.2</v>
      </c>
      <c r="BJ60" s="183">
        <f t="shared" si="9"/>
        <v>11216.199999999999</v>
      </c>
      <c r="BK60" s="184">
        <f t="shared" si="9"/>
        <v>10233</v>
      </c>
      <c r="BL60" s="185">
        <v>0</v>
      </c>
      <c r="BM60" s="185">
        <v>0</v>
      </c>
      <c r="BN60" s="185">
        <v>642.29999999999995</v>
      </c>
      <c r="BO60" s="185">
        <v>641.79999999999995</v>
      </c>
      <c r="BP60" s="185">
        <v>10573.9</v>
      </c>
      <c r="BQ60" s="186">
        <v>9591.2000000000007</v>
      </c>
      <c r="BR60" s="183">
        <f t="shared" si="10"/>
        <v>579737</v>
      </c>
      <c r="BS60" s="184">
        <f t="shared" si="10"/>
        <v>578444.70000000007</v>
      </c>
      <c r="BT60" s="185">
        <v>95234.7</v>
      </c>
      <c r="BU60" s="185">
        <v>95106.2</v>
      </c>
      <c r="BV60" s="185">
        <v>405288.9</v>
      </c>
      <c r="BW60" s="185">
        <v>404373.3</v>
      </c>
      <c r="BX60" s="185">
        <v>35335.800000000003</v>
      </c>
      <c r="BY60" s="185">
        <v>35318.9</v>
      </c>
      <c r="BZ60" s="185">
        <v>0</v>
      </c>
      <c r="CA60" s="185">
        <v>0</v>
      </c>
      <c r="CB60" s="185">
        <v>21495</v>
      </c>
      <c r="CC60" s="185">
        <v>21453.4</v>
      </c>
      <c r="CD60" s="185">
        <v>22382.6</v>
      </c>
      <c r="CE60" s="186">
        <v>22192.9</v>
      </c>
      <c r="CF60" s="183">
        <f t="shared" si="11"/>
        <v>108026.8</v>
      </c>
      <c r="CG60" s="184">
        <f t="shared" si="11"/>
        <v>107937.9</v>
      </c>
      <c r="CH60" s="185">
        <v>99033.2</v>
      </c>
      <c r="CI60" s="185">
        <v>99031.7</v>
      </c>
      <c r="CJ60" s="185">
        <v>0</v>
      </c>
      <c r="CK60" s="185">
        <v>0</v>
      </c>
      <c r="CL60" s="185">
        <v>8993.6</v>
      </c>
      <c r="CM60" s="186">
        <v>8906.2000000000007</v>
      </c>
      <c r="CN60" s="183">
        <f t="shared" si="12"/>
        <v>50.8</v>
      </c>
      <c r="CO60" s="195">
        <f t="shared" si="12"/>
        <v>50.8</v>
      </c>
      <c r="CP60" s="185">
        <v>0</v>
      </c>
      <c r="CQ60" s="185">
        <v>0</v>
      </c>
      <c r="CR60" s="185">
        <v>50.8</v>
      </c>
      <c r="CS60" s="186">
        <v>50.8</v>
      </c>
      <c r="CT60" s="183">
        <f t="shared" si="13"/>
        <v>38284.300000000003</v>
      </c>
      <c r="CU60" s="184">
        <f t="shared" si="13"/>
        <v>37188.9</v>
      </c>
      <c r="CV60" s="185">
        <v>1314.4</v>
      </c>
      <c r="CW60" s="185">
        <v>1307.4000000000001</v>
      </c>
      <c r="CX60" s="185">
        <v>27194.5</v>
      </c>
      <c r="CY60" s="185">
        <v>26911</v>
      </c>
      <c r="CZ60" s="185">
        <v>8113.9</v>
      </c>
      <c r="DA60" s="185">
        <v>7599.6</v>
      </c>
      <c r="DB60" s="185">
        <v>1661.5</v>
      </c>
      <c r="DC60" s="186">
        <v>1370.9</v>
      </c>
      <c r="DD60" s="183">
        <f t="shared" si="14"/>
        <v>26344.9</v>
      </c>
      <c r="DE60" s="196">
        <f t="shared" si="14"/>
        <v>26231</v>
      </c>
      <c r="DF60" s="185">
        <v>15107.5</v>
      </c>
      <c r="DG60" s="185">
        <v>15035.6</v>
      </c>
      <c r="DH60" s="185">
        <v>6533.9</v>
      </c>
      <c r="DI60" s="185">
        <v>6512.8</v>
      </c>
      <c r="DJ60" s="185">
        <v>0</v>
      </c>
      <c r="DK60" s="185">
        <v>0</v>
      </c>
      <c r="DL60" s="185">
        <v>4703.5</v>
      </c>
      <c r="DM60" s="186">
        <v>4682.6000000000004</v>
      </c>
      <c r="DN60" s="183">
        <f t="shared" si="15"/>
        <v>0</v>
      </c>
      <c r="DO60" s="184">
        <f t="shared" si="15"/>
        <v>0</v>
      </c>
      <c r="DP60" s="185">
        <v>0</v>
      </c>
      <c r="DQ60" s="185">
        <v>0</v>
      </c>
      <c r="DR60" s="185">
        <v>0</v>
      </c>
      <c r="DS60" s="185">
        <v>0</v>
      </c>
      <c r="DT60" s="185">
        <v>0</v>
      </c>
      <c r="DU60" s="186">
        <v>0</v>
      </c>
      <c r="DV60" s="275">
        <v>28.5</v>
      </c>
      <c r="DW60" s="200">
        <v>27.4</v>
      </c>
      <c r="DX60" s="275">
        <v>0</v>
      </c>
      <c r="DY60" s="200">
        <v>0</v>
      </c>
      <c r="DZ60" s="183">
        <f t="shared" si="17"/>
        <v>1171809.2999999998</v>
      </c>
      <c r="EA60" s="276">
        <f t="shared" si="17"/>
        <v>1158145.8</v>
      </c>
      <c r="EB60" s="201">
        <v>61736.800000000003</v>
      </c>
      <c r="EC60" s="192">
        <v>56291.6</v>
      </c>
      <c r="ED60" s="201">
        <v>14065.9</v>
      </c>
      <c r="EE60" s="156">
        <v>40357.599999999999</v>
      </c>
      <c r="EF60" s="120"/>
      <c r="EG60" s="100"/>
      <c r="EH60" s="100"/>
    </row>
    <row r="61" spans="1:138" s="102" customFormat="1" x14ac:dyDescent="0.25">
      <c r="A61" s="108" t="s">
        <v>7</v>
      </c>
      <c r="B61" s="183">
        <f t="shared" si="5"/>
        <v>179996.2</v>
      </c>
      <c r="C61" s="184">
        <f t="shared" si="5"/>
        <v>173791</v>
      </c>
      <c r="D61" s="185">
        <v>10684.3</v>
      </c>
      <c r="E61" s="185">
        <v>10601.3</v>
      </c>
      <c r="F61" s="185">
        <v>10869.4</v>
      </c>
      <c r="G61" s="185">
        <v>10751.6</v>
      </c>
      <c r="H61" s="185">
        <v>94807</v>
      </c>
      <c r="I61" s="185">
        <v>93406</v>
      </c>
      <c r="J61" s="185">
        <v>107.2</v>
      </c>
      <c r="K61" s="185">
        <v>90.1</v>
      </c>
      <c r="L61" s="185">
        <v>17466.3</v>
      </c>
      <c r="M61" s="185">
        <v>17429.3</v>
      </c>
      <c r="N61" s="185">
        <v>0</v>
      </c>
      <c r="O61" s="185">
        <v>0</v>
      </c>
      <c r="P61" s="185">
        <v>528.70000000000005</v>
      </c>
      <c r="Q61" s="185">
        <v>0</v>
      </c>
      <c r="R61" s="185">
        <v>0</v>
      </c>
      <c r="S61" s="185">
        <v>0</v>
      </c>
      <c r="T61" s="185">
        <v>45533.3</v>
      </c>
      <c r="U61" s="186">
        <v>41512.699999999997</v>
      </c>
      <c r="V61" s="187">
        <f t="shared" si="16"/>
        <v>2451.1</v>
      </c>
      <c r="W61" s="188">
        <f t="shared" si="16"/>
        <v>2446.9</v>
      </c>
      <c r="X61" s="185">
        <v>2451.1</v>
      </c>
      <c r="Y61" s="186">
        <v>2446.9</v>
      </c>
      <c r="Z61" s="183">
        <f t="shared" si="6"/>
        <v>17154.5</v>
      </c>
      <c r="AA61" s="184">
        <f t="shared" si="6"/>
        <v>17113</v>
      </c>
      <c r="AB61" s="185">
        <v>69.400000000000006</v>
      </c>
      <c r="AC61" s="185">
        <v>69.400000000000006</v>
      </c>
      <c r="AD61" s="185">
        <v>16929.5</v>
      </c>
      <c r="AE61" s="185">
        <v>16890.3</v>
      </c>
      <c r="AF61" s="185">
        <v>155.6</v>
      </c>
      <c r="AG61" s="186">
        <v>153.30000000000001</v>
      </c>
      <c r="AH61" s="193">
        <f t="shared" si="7"/>
        <v>254873.10000000003</v>
      </c>
      <c r="AI61" s="195">
        <f t="shared" si="7"/>
        <v>239682.59999999998</v>
      </c>
      <c r="AJ61" s="197">
        <v>0</v>
      </c>
      <c r="AK61" s="197">
        <v>0</v>
      </c>
      <c r="AL61" s="197">
        <v>4425.2</v>
      </c>
      <c r="AM61" s="197">
        <v>4417.2</v>
      </c>
      <c r="AN61" s="197">
        <v>1378.1</v>
      </c>
      <c r="AO61" s="197">
        <v>1343.1</v>
      </c>
      <c r="AP61" s="197">
        <v>0</v>
      </c>
      <c r="AQ61" s="197">
        <v>0</v>
      </c>
      <c r="AR61" s="197">
        <v>43072.9</v>
      </c>
      <c r="AS61" s="197">
        <v>42846.5</v>
      </c>
      <c r="AT61" s="197">
        <v>203018.7</v>
      </c>
      <c r="AU61" s="197">
        <v>188322.8</v>
      </c>
      <c r="AV61" s="197">
        <v>0</v>
      </c>
      <c r="AW61" s="197">
        <v>0</v>
      </c>
      <c r="AX61" s="197">
        <v>2978.2</v>
      </c>
      <c r="AY61" s="198">
        <v>2753</v>
      </c>
      <c r="AZ61" s="183">
        <f t="shared" si="8"/>
        <v>697456.5</v>
      </c>
      <c r="BA61" s="184">
        <f t="shared" si="8"/>
        <v>669099.9</v>
      </c>
      <c r="BB61" s="185">
        <v>287992</v>
      </c>
      <c r="BC61" s="185">
        <v>262354.8</v>
      </c>
      <c r="BD61" s="185">
        <v>145266.70000000001</v>
      </c>
      <c r="BE61" s="185">
        <v>145266.70000000001</v>
      </c>
      <c r="BF61" s="185">
        <v>213232.6</v>
      </c>
      <c r="BG61" s="185">
        <v>211342.6</v>
      </c>
      <c r="BH61" s="185">
        <v>50965.2</v>
      </c>
      <c r="BI61" s="186">
        <v>50135.8</v>
      </c>
      <c r="BJ61" s="183">
        <f t="shared" si="9"/>
        <v>9089.4</v>
      </c>
      <c r="BK61" s="184">
        <f t="shared" si="9"/>
        <v>7638</v>
      </c>
      <c r="BL61" s="185">
        <v>0</v>
      </c>
      <c r="BM61" s="185">
        <v>0</v>
      </c>
      <c r="BN61" s="185">
        <v>982.7</v>
      </c>
      <c r="BO61" s="185">
        <v>981.5</v>
      </c>
      <c r="BP61" s="185">
        <v>8106.7</v>
      </c>
      <c r="BQ61" s="186">
        <v>6656.5</v>
      </c>
      <c r="BR61" s="183">
        <f t="shared" si="10"/>
        <v>1126825.6000000001</v>
      </c>
      <c r="BS61" s="184">
        <f t="shared" si="10"/>
        <v>1110947.6000000001</v>
      </c>
      <c r="BT61" s="185">
        <v>276272.3</v>
      </c>
      <c r="BU61" s="185">
        <v>271855.8</v>
      </c>
      <c r="BV61" s="185">
        <v>579528.80000000005</v>
      </c>
      <c r="BW61" s="185">
        <v>574137.30000000005</v>
      </c>
      <c r="BX61" s="185">
        <v>129282.4</v>
      </c>
      <c r="BY61" s="185">
        <v>127934.2</v>
      </c>
      <c r="BZ61" s="185">
        <v>0</v>
      </c>
      <c r="CA61" s="185">
        <v>0</v>
      </c>
      <c r="CB61" s="185">
        <v>61712.2</v>
      </c>
      <c r="CC61" s="185">
        <v>57460.3</v>
      </c>
      <c r="CD61" s="185">
        <v>80029.899999999994</v>
      </c>
      <c r="CE61" s="186">
        <v>79560</v>
      </c>
      <c r="CF61" s="183">
        <f t="shared" si="11"/>
        <v>216257.3</v>
      </c>
      <c r="CG61" s="184">
        <f t="shared" si="11"/>
        <v>215540.2</v>
      </c>
      <c r="CH61" s="185">
        <v>158560.4</v>
      </c>
      <c r="CI61" s="185">
        <v>158439</v>
      </c>
      <c r="CJ61" s="185">
        <v>0</v>
      </c>
      <c r="CK61" s="185">
        <v>0</v>
      </c>
      <c r="CL61" s="185">
        <v>57696.9</v>
      </c>
      <c r="CM61" s="186">
        <v>57101.2</v>
      </c>
      <c r="CN61" s="183">
        <f t="shared" si="12"/>
        <v>250.3</v>
      </c>
      <c r="CO61" s="195">
        <f t="shared" si="12"/>
        <v>247.9</v>
      </c>
      <c r="CP61" s="185">
        <v>0</v>
      </c>
      <c r="CQ61" s="185">
        <v>0</v>
      </c>
      <c r="CR61" s="185">
        <v>250.3</v>
      </c>
      <c r="CS61" s="186">
        <v>247.9</v>
      </c>
      <c r="CT61" s="183">
        <f t="shared" si="13"/>
        <v>71146.599999999991</v>
      </c>
      <c r="CU61" s="184">
        <f t="shared" si="13"/>
        <v>57126.899999999994</v>
      </c>
      <c r="CV61" s="185">
        <v>2645.2</v>
      </c>
      <c r="CW61" s="185">
        <v>2633.7</v>
      </c>
      <c r="CX61" s="185">
        <v>66607.600000000006</v>
      </c>
      <c r="CY61" s="185">
        <v>52625.5</v>
      </c>
      <c r="CZ61" s="185">
        <v>1034.9000000000001</v>
      </c>
      <c r="DA61" s="185">
        <v>1015</v>
      </c>
      <c r="DB61" s="185">
        <v>858.9</v>
      </c>
      <c r="DC61" s="186">
        <v>852.7</v>
      </c>
      <c r="DD61" s="183">
        <f t="shared" si="14"/>
        <v>42817</v>
      </c>
      <c r="DE61" s="196">
        <f t="shared" si="14"/>
        <v>42509.299999999996</v>
      </c>
      <c r="DF61" s="185">
        <v>9153.6</v>
      </c>
      <c r="DG61" s="185">
        <v>9090.6</v>
      </c>
      <c r="DH61" s="185">
        <v>33663.4</v>
      </c>
      <c r="DI61" s="185">
        <v>33418.699999999997</v>
      </c>
      <c r="DJ61" s="185">
        <v>0</v>
      </c>
      <c r="DK61" s="185">
        <v>0</v>
      </c>
      <c r="DL61" s="185">
        <v>0</v>
      </c>
      <c r="DM61" s="186">
        <v>0</v>
      </c>
      <c r="DN61" s="183">
        <f t="shared" si="15"/>
        <v>0</v>
      </c>
      <c r="DO61" s="184">
        <f t="shared" si="15"/>
        <v>0</v>
      </c>
      <c r="DP61" s="185">
        <v>0</v>
      </c>
      <c r="DQ61" s="185">
        <v>0</v>
      </c>
      <c r="DR61" s="185">
        <v>0</v>
      </c>
      <c r="DS61" s="185">
        <v>0</v>
      </c>
      <c r="DT61" s="185">
        <v>0</v>
      </c>
      <c r="DU61" s="186">
        <v>0</v>
      </c>
      <c r="DV61" s="275">
        <v>0</v>
      </c>
      <c r="DW61" s="200">
        <v>0</v>
      </c>
      <c r="DX61" s="275">
        <v>0</v>
      </c>
      <c r="DY61" s="200">
        <v>0</v>
      </c>
      <c r="DZ61" s="183">
        <f t="shared" si="17"/>
        <v>2618317.6000000006</v>
      </c>
      <c r="EA61" s="276">
        <f t="shared" si="17"/>
        <v>2536143.3000000003</v>
      </c>
      <c r="EB61" s="201">
        <v>-31003.3</v>
      </c>
      <c r="EC61" s="192">
        <v>2711.7</v>
      </c>
      <c r="ED61" s="201">
        <v>14903.3</v>
      </c>
      <c r="EE61" s="156">
        <v>33715</v>
      </c>
      <c r="EF61" s="120"/>
      <c r="EG61" s="100"/>
      <c r="EH61" s="100"/>
    </row>
    <row r="62" spans="1:138" s="102" customFormat="1" hidden="1" x14ac:dyDescent="0.25">
      <c r="A62" s="108" t="s">
        <v>238</v>
      </c>
      <c r="B62" s="183">
        <f t="shared" si="5"/>
        <v>44848.7</v>
      </c>
      <c r="C62" s="184">
        <f t="shared" si="5"/>
        <v>43047.600000000006</v>
      </c>
      <c r="D62" s="185">
        <v>1979</v>
      </c>
      <c r="E62" s="185">
        <v>1962.6</v>
      </c>
      <c r="F62" s="185">
        <v>172.4</v>
      </c>
      <c r="G62" s="185">
        <v>151.19999999999999</v>
      </c>
      <c r="H62" s="185">
        <v>37527.800000000003</v>
      </c>
      <c r="I62" s="185">
        <v>36669.800000000003</v>
      </c>
      <c r="J62" s="185">
        <v>64.099999999999994</v>
      </c>
      <c r="K62" s="185">
        <v>31</v>
      </c>
      <c r="L62" s="185">
        <v>833.2</v>
      </c>
      <c r="M62" s="185">
        <v>833</v>
      </c>
      <c r="N62" s="185">
        <v>0</v>
      </c>
      <c r="O62" s="185">
        <v>0</v>
      </c>
      <c r="P62" s="185">
        <v>500</v>
      </c>
      <c r="Q62" s="185">
        <v>0</v>
      </c>
      <c r="R62" s="185">
        <v>0</v>
      </c>
      <c r="S62" s="185">
        <v>0</v>
      </c>
      <c r="T62" s="185">
        <v>3772.2</v>
      </c>
      <c r="U62" s="186">
        <v>3400</v>
      </c>
      <c r="V62" s="187">
        <f t="shared" si="16"/>
        <v>540.20000000000005</v>
      </c>
      <c r="W62" s="188">
        <f t="shared" si="16"/>
        <v>514.20000000000005</v>
      </c>
      <c r="X62" s="185">
        <v>540.20000000000005</v>
      </c>
      <c r="Y62" s="186">
        <v>514.20000000000005</v>
      </c>
      <c r="Z62" s="183">
        <f t="shared" si="6"/>
        <v>320</v>
      </c>
      <c r="AA62" s="184">
        <f t="shared" si="6"/>
        <v>20</v>
      </c>
      <c r="AB62" s="185">
        <v>0</v>
      </c>
      <c r="AC62" s="185">
        <v>0</v>
      </c>
      <c r="AD62" s="185">
        <v>300</v>
      </c>
      <c r="AE62" s="185">
        <v>0</v>
      </c>
      <c r="AF62" s="185">
        <v>20</v>
      </c>
      <c r="AG62" s="186">
        <v>20</v>
      </c>
      <c r="AH62" s="193">
        <f t="shared" si="7"/>
        <v>8286</v>
      </c>
      <c r="AI62" s="195">
        <f t="shared" si="7"/>
        <v>7605.7</v>
      </c>
      <c r="AJ62" s="197">
        <v>0</v>
      </c>
      <c r="AK62" s="197">
        <v>0</v>
      </c>
      <c r="AL62" s="197">
        <v>0</v>
      </c>
      <c r="AM62" s="197">
        <v>0</v>
      </c>
      <c r="AN62" s="197">
        <v>0</v>
      </c>
      <c r="AO62" s="197">
        <v>0</v>
      </c>
      <c r="AP62" s="197">
        <v>0</v>
      </c>
      <c r="AQ62" s="197">
        <v>0</v>
      </c>
      <c r="AR62" s="197">
        <v>0</v>
      </c>
      <c r="AS62" s="197">
        <v>0</v>
      </c>
      <c r="AT62" s="197">
        <v>7607.2</v>
      </c>
      <c r="AU62" s="197">
        <v>7603.2</v>
      </c>
      <c r="AV62" s="197">
        <v>0</v>
      </c>
      <c r="AW62" s="197">
        <v>0</v>
      </c>
      <c r="AX62" s="197">
        <v>678.8</v>
      </c>
      <c r="AY62" s="198">
        <v>2.5</v>
      </c>
      <c r="AZ62" s="183">
        <f t="shared" si="8"/>
        <v>230982.8</v>
      </c>
      <c r="BA62" s="184">
        <f t="shared" si="8"/>
        <v>230507.7</v>
      </c>
      <c r="BB62" s="185">
        <v>7583.4</v>
      </c>
      <c r="BC62" s="185">
        <v>7583.1</v>
      </c>
      <c r="BD62" s="185">
        <v>192838.8</v>
      </c>
      <c r="BE62" s="185">
        <v>192823.9</v>
      </c>
      <c r="BF62" s="185">
        <v>24622.9</v>
      </c>
      <c r="BG62" s="185">
        <v>24248</v>
      </c>
      <c r="BH62" s="185">
        <v>5937.7</v>
      </c>
      <c r="BI62" s="186">
        <v>5852.7</v>
      </c>
      <c r="BJ62" s="183">
        <f t="shared" si="9"/>
        <v>656.8</v>
      </c>
      <c r="BK62" s="184">
        <f t="shared" si="9"/>
        <v>656.3</v>
      </c>
      <c r="BL62" s="185">
        <v>0</v>
      </c>
      <c r="BM62" s="185">
        <v>0</v>
      </c>
      <c r="BN62" s="185">
        <v>656.8</v>
      </c>
      <c r="BO62" s="185">
        <v>656.3</v>
      </c>
      <c r="BP62" s="185">
        <v>0</v>
      </c>
      <c r="BQ62" s="186">
        <v>0</v>
      </c>
      <c r="BR62" s="183">
        <f t="shared" si="10"/>
        <v>391934.5</v>
      </c>
      <c r="BS62" s="184">
        <f t="shared" si="10"/>
        <v>373584.7</v>
      </c>
      <c r="BT62" s="185">
        <v>194298.7</v>
      </c>
      <c r="BU62" s="185">
        <v>187401.1</v>
      </c>
      <c r="BV62" s="185">
        <v>109732.6</v>
      </c>
      <c r="BW62" s="185">
        <v>107128.7</v>
      </c>
      <c r="BX62" s="185">
        <v>73716.800000000003</v>
      </c>
      <c r="BY62" s="185">
        <v>65370.5</v>
      </c>
      <c r="BZ62" s="185">
        <v>0</v>
      </c>
      <c r="CA62" s="185">
        <v>0</v>
      </c>
      <c r="CB62" s="185">
        <v>13004.3</v>
      </c>
      <c r="CC62" s="185">
        <v>12578.2</v>
      </c>
      <c r="CD62" s="185">
        <v>1182.0999999999999</v>
      </c>
      <c r="CE62" s="186">
        <v>1106.2</v>
      </c>
      <c r="CF62" s="183">
        <f t="shared" si="11"/>
        <v>27920.2</v>
      </c>
      <c r="CG62" s="184">
        <f t="shared" si="11"/>
        <v>27875</v>
      </c>
      <c r="CH62" s="185">
        <v>27910.2</v>
      </c>
      <c r="CI62" s="185">
        <v>27865</v>
      </c>
      <c r="CJ62" s="185">
        <v>0</v>
      </c>
      <c r="CK62" s="185">
        <v>0</v>
      </c>
      <c r="CL62" s="185">
        <v>10</v>
      </c>
      <c r="CM62" s="186">
        <v>10</v>
      </c>
      <c r="CN62" s="183">
        <f t="shared" si="12"/>
        <v>0</v>
      </c>
      <c r="CO62" s="195">
        <f t="shared" si="12"/>
        <v>0</v>
      </c>
      <c r="CP62" s="185">
        <v>0</v>
      </c>
      <c r="CQ62" s="185">
        <v>0</v>
      </c>
      <c r="CR62" s="185">
        <v>0</v>
      </c>
      <c r="CS62" s="186">
        <v>0</v>
      </c>
      <c r="CT62" s="183">
        <f t="shared" si="13"/>
        <v>9399.7000000000007</v>
      </c>
      <c r="CU62" s="184">
        <f t="shared" si="13"/>
        <v>7713.9000000000005</v>
      </c>
      <c r="CV62" s="185">
        <v>72</v>
      </c>
      <c r="CW62" s="185">
        <v>72</v>
      </c>
      <c r="CX62" s="185">
        <v>7363.6</v>
      </c>
      <c r="CY62" s="185">
        <v>6693.1</v>
      </c>
      <c r="CZ62" s="185">
        <v>1128.0999999999999</v>
      </c>
      <c r="DA62" s="185">
        <v>125.1</v>
      </c>
      <c r="DB62" s="185">
        <v>836</v>
      </c>
      <c r="DC62" s="186">
        <v>823.7</v>
      </c>
      <c r="DD62" s="183">
        <f t="shared" si="14"/>
        <v>30349.699999999997</v>
      </c>
      <c r="DE62" s="196">
        <f t="shared" si="14"/>
        <v>29178</v>
      </c>
      <c r="DF62" s="185">
        <v>21555.599999999999</v>
      </c>
      <c r="DG62" s="185">
        <v>21555.599999999999</v>
      </c>
      <c r="DH62" s="185">
        <v>8794.1</v>
      </c>
      <c r="DI62" s="185">
        <v>7622.4</v>
      </c>
      <c r="DJ62" s="185">
        <v>0</v>
      </c>
      <c r="DK62" s="185">
        <v>0</v>
      </c>
      <c r="DL62" s="185">
        <v>0</v>
      </c>
      <c r="DM62" s="186">
        <v>0</v>
      </c>
      <c r="DN62" s="183">
        <f t="shared" si="15"/>
        <v>0</v>
      </c>
      <c r="DO62" s="184">
        <f t="shared" si="15"/>
        <v>0</v>
      </c>
      <c r="DP62" s="185">
        <v>0</v>
      </c>
      <c r="DQ62" s="185">
        <v>0</v>
      </c>
      <c r="DR62" s="185">
        <v>0</v>
      </c>
      <c r="DS62" s="185">
        <v>0</v>
      </c>
      <c r="DT62" s="185">
        <v>0</v>
      </c>
      <c r="DU62" s="186">
        <v>0</v>
      </c>
      <c r="DV62" s="275">
        <v>0</v>
      </c>
      <c r="DW62" s="200">
        <v>0</v>
      </c>
      <c r="DX62" s="275">
        <v>0</v>
      </c>
      <c r="DY62" s="200">
        <v>0</v>
      </c>
      <c r="DZ62" s="183">
        <f t="shared" si="17"/>
        <v>745238.59999999986</v>
      </c>
      <c r="EA62" s="276">
        <f t="shared" si="17"/>
        <v>720703.1</v>
      </c>
      <c r="EB62" s="201">
        <v>-20891.400000000001</v>
      </c>
      <c r="EC62" s="192">
        <v>2502.9</v>
      </c>
      <c r="ED62" s="201">
        <v>20891.400000000001</v>
      </c>
      <c r="EE62" s="156">
        <v>23394.3</v>
      </c>
      <c r="EF62" s="120"/>
      <c r="EG62" s="100"/>
      <c r="EH62" s="100"/>
    </row>
    <row r="63" spans="1:138" s="102" customFormat="1" hidden="1" x14ac:dyDescent="0.25">
      <c r="A63" s="108" t="s">
        <v>239</v>
      </c>
      <c r="B63" s="183">
        <f t="shared" si="5"/>
        <v>25497.7</v>
      </c>
      <c r="C63" s="184">
        <f t="shared" si="5"/>
        <v>22973.8</v>
      </c>
      <c r="D63" s="185">
        <v>1612.8</v>
      </c>
      <c r="E63" s="185">
        <v>1612.8</v>
      </c>
      <c r="F63" s="185">
        <v>2484.9</v>
      </c>
      <c r="G63" s="185">
        <v>2476.6</v>
      </c>
      <c r="H63" s="185">
        <v>16346.5</v>
      </c>
      <c r="I63" s="185">
        <v>15712.8</v>
      </c>
      <c r="J63" s="185">
        <v>84.9</v>
      </c>
      <c r="K63" s="185">
        <v>0</v>
      </c>
      <c r="L63" s="185">
        <v>402</v>
      </c>
      <c r="M63" s="185">
        <v>397.7</v>
      </c>
      <c r="N63" s="185">
        <v>0</v>
      </c>
      <c r="O63" s="185">
        <v>0</v>
      </c>
      <c r="P63" s="185">
        <v>500</v>
      </c>
      <c r="Q63" s="185">
        <v>0</v>
      </c>
      <c r="R63" s="185">
        <v>0</v>
      </c>
      <c r="S63" s="185">
        <v>0</v>
      </c>
      <c r="T63" s="185">
        <v>4066.6</v>
      </c>
      <c r="U63" s="186">
        <v>2773.9</v>
      </c>
      <c r="V63" s="187">
        <f t="shared" si="16"/>
        <v>488.7</v>
      </c>
      <c r="W63" s="188">
        <f t="shared" si="16"/>
        <v>446.6</v>
      </c>
      <c r="X63" s="185">
        <v>488.7</v>
      </c>
      <c r="Y63" s="186">
        <v>446.6</v>
      </c>
      <c r="Z63" s="183">
        <f t="shared" si="6"/>
        <v>6535.6</v>
      </c>
      <c r="AA63" s="184">
        <f t="shared" si="6"/>
        <v>6372.4</v>
      </c>
      <c r="AB63" s="185">
        <v>2</v>
      </c>
      <c r="AC63" s="185">
        <v>2</v>
      </c>
      <c r="AD63" s="185">
        <v>6508.6</v>
      </c>
      <c r="AE63" s="185">
        <v>6356.4</v>
      </c>
      <c r="AF63" s="185">
        <v>25</v>
      </c>
      <c r="AG63" s="186">
        <v>14</v>
      </c>
      <c r="AH63" s="193">
        <f t="shared" si="7"/>
        <v>6622.4</v>
      </c>
      <c r="AI63" s="195">
        <f t="shared" si="7"/>
        <v>5809.5</v>
      </c>
      <c r="AJ63" s="197">
        <v>20</v>
      </c>
      <c r="AK63" s="197">
        <v>0</v>
      </c>
      <c r="AL63" s="197">
        <v>0</v>
      </c>
      <c r="AM63" s="197">
        <v>0</v>
      </c>
      <c r="AN63" s="197">
        <v>0</v>
      </c>
      <c r="AO63" s="197">
        <v>0</v>
      </c>
      <c r="AP63" s="197">
        <v>0</v>
      </c>
      <c r="AQ63" s="197">
        <v>0</v>
      </c>
      <c r="AR63" s="197">
        <v>0</v>
      </c>
      <c r="AS63" s="197">
        <v>0</v>
      </c>
      <c r="AT63" s="197">
        <v>5583</v>
      </c>
      <c r="AU63" s="197">
        <v>5147.8999999999996</v>
      </c>
      <c r="AV63" s="197">
        <v>0</v>
      </c>
      <c r="AW63" s="197">
        <v>0</v>
      </c>
      <c r="AX63" s="197">
        <v>1019.4</v>
      </c>
      <c r="AY63" s="198">
        <v>661.6</v>
      </c>
      <c r="AZ63" s="183">
        <f t="shared" si="8"/>
        <v>26279</v>
      </c>
      <c r="BA63" s="184">
        <f t="shared" si="8"/>
        <v>23292.100000000002</v>
      </c>
      <c r="BB63" s="185">
        <v>3023.8</v>
      </c>
      <c r="BC63" s="185">
        <v>2235.9</v>
      </c>
      <c r="BD63" s="185">
        <v>7634.7</v>
      </c>
      <c r="BE63" s="185">
        <v>5892.2</v>
      </c>
      <c r="BF63" s="185">
        <v>4830.3</v>
      </c>
      <c r="BG63" s="185">
        <v>4395.3</v>
      </c>
      <c r="BH63" s="185">
        <v>10790.2</v>
      </c>
      <c r="BI63" s="186">
        <v>10768.7</v>
      </c>
      <c r="BJ63" s="183">
        <f t="shared" si="9"/>
        <v>0</v>
      </c>
      <c r="BK63" s="184">
        <f t="shared" si="9"/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6">
        <v>0</v>
      </c>
      <c r="BR63" s="183">
        <f t="shared" si="10"/>
        <v>132717.9</v>
      </c>
      <c r="BS63" s="184">
        <f t="shared" si="10"/>
        <v>131990.5</v>
      </c>
      <c r="BT63" s="185">
        <v>52181.8</v>
      </c>
      <c r="BU63" s="185">
        <v>51890.400000000001</v>
      </c>
      <c r="BV63" s="185">
        <v>61379.5</v>
      </c>
      <c r="BW63" s="185">
        <v>61166.1</v>
      </c>
      <c r="BX63" s="185">
        <v>12293.2</v>
      </c>
      <c r="BY63" s="185">
        <v>12268.7</v>
      </c>
      <c r="BZ63" s="185">
        <v>0</v>
      </c>
      <c r="CA63" s="185">
        <v>0</v>
      </c>
      <c r="CB63" s="185">
        <v>5824.3</v>
      </c>
      <c r="CC63" s="185">
        <v>5820.3</v>
      </c>
      <c r="CD63" s="185">
        <v>1039.0999999999999</v>
      </c>
      <c r="CE63" s="186">
        <v>845</v>
      </c>
      <c r="CF63" s="183">
        <f t="shared" si="11"/>
        <v>9924.9</v>
      </c>
      <c r="CG63" s="184">
        <f t="shared" si="11"/>
        <v>9924.9</v>
      </c>
      <c r="CH63" s="185">
        <v>9924.9</v>
      </c>
      <c r="CI63" s="185">
        <v>9924.9</v>
      </c>
      <c r="CJ63" s="185">
        <v>0</v>
      </c>
      <c r="CK63" s="185">
        <v>0</v>
      </c>
      <c r="CL63" s="185">
        <v>0</v>
      </c>
      <c r="CM63" s="186">
        <v>0</v>
      </c>
      <c r="CN63" s="183">
        <f t="shared" si="12"/>
        <v>49.6</v>
      </c>
      <c r="CO63" s="195">
        <f t="shared" si="12"/>
        <v>49.6</v>
      </c>
      <c r="CP63" s="185">
        <v>0</v>
      </c>
      <c r="CQ63" s="185">
        <v>0</v>
      </c>
      <c r="CR63" s="185">
        <v>49.6</v>
      </c>
      <c r="CS63" s="186">
        <v>49.6</v>
      </c>
      <c r="CT63" s="183">
        <f t="shared" si="13"/>
        <v>1848</v>
      </c>
      <c r="CU63" s="184">
        <f t="shared" si="13"/>
        <v>1742.5</v>
      </c>
      <c r="CV63" s="185">
        <v>0</v>
      </c>
      <c r="CW63" s="185">
        <v>0</v>
      </c>
      <c r="CX63" s="185">
        <v>597</v>
      </c>
      <c r="CY63" s="185">
        <v>597</v>
      </c>
      <c r="CZ63" s="185">
        <v>415</v>
      </c>
      <c r="DA63" s="185">
        <v>352.6</v>
      </c>
      <c r="DB63" s="185">
        <v>836</v>
      </c>
      <c r="DC63" s="186">
        <v>792.9</v>
      </c>
      <c r="DD63" s="183">
        <f t="shared" si="14"/>
        <v>34445.699999999997</v>
      </c>
      <c r="DE63" s="196">
        <f t="shared" si="14"/>
        <v>34437.199999999997</v>
      </c>
      <c r="DF63" s="185">
        <v>34445.699999999997</v>
      </c>
      <c r="DG63" s="185">
        <v>34437.199999999997</v>
      </c>
      <c r="DH63" s="185">
        <v>0</v>
      </c>
      <c r="DI63" s="185">
        <v>0</v>
      </c>
      <c r="DJ63" s="185">
        <v>0</v>
      </c>
      <c r="DK63" s="185">
        <v>0</v>
      </c>
      <c r="DL63" s="185">
        <v>0</v>
      </c>
      <c r="DM63" s="186">
        <v>0</v>
      </c>
      <c r="DN63" s="183">
        <f t="shared" si="15"/>
        <v>0</v>
      </c>
      <c r="DO63" s="184">
        <f t="shared" si="15"/>
        <v>0</v>
      </c>
      <c r="DP63" s="185">
        <v>0</v>
      </c>
      <c r="DQ63" s="185">
        <v>0</v>
      </c>
      <c r="DR63" s="185">
        <v>0</v>
      </c>
      <c r="DS63" s="185">
        <v>0</v>
      </c>
      <c r="DT63" s="185">
        <v>0</v>
      </c>
      <c r="DU63" s="186">
        <v>0</v>
      </c>
      <c r="DV63" s="275">
        <v>0</v>
      </c>
      <c r="DW63" s="200">
        <v>0</v>
      </c>
      <c r="DX63" s="275">
        <v>0</v>
      </c>
      <c r="DY63" s="200">
        <v>0</v>
      </c>
      <c r="DZ63" s="183">
        <f t="shared" si="17"/>
        <v>244409.5</v>
      </c>
      <c r="EA63" s="276">
        <f t="shared" si="17"/>
        <v>237039.1</v>
      </c>
      <c r="EB63" s="201">
        <v>-1597.4</v>
      </c>
      <c r="EC63" s="192">
        <v>4117.2</v>
      </c>
      <c r="ED63" s="201">
        <v>6584.9</v>
      </c>
      <c r="EE63" s="156">
        <v>10702.1</v>
      </c>
      <c r="EF63" s="120"/>
      <c r="EG63" s="100"/>
      <c r="EH63" s="100"/>
    </row>
    <row r="64" spans="1:138" s="102" customFormat="1" hidden="1" x14ac:dyDescent="0.25">
      <c r="A64" s="108" t="s">
        <v>240</v>
      </c>
      <c r="B64" s="183">
        <f t="shared" si="5"/>
        <v>446218.1</v>
      </c>
      <c r="C64" s="184">
        <f t="shared" si="5"/>
        <v>412943.7</v>
      </c>
      <c r="D64" s="185">
        <v>2959.9</v>
      </c>
      <c r="E64" s="185">
        <v>2872.6</v>
      </c>
      <c r="F64" s="185">
        <v>17378.099999999999</v>
      </c>
      <c r="G64" s="185">
        <v>15990</v>
      </c>
      <c r="H64" s="185">
        <v>152428.29999999999</v>
      </c>
      <c r="I64" s="185">
        <v>147445.70000000001</v>
      </c>
      <c r="J64" s="185">
        <v>191.3</v>
      </c>
      <c r="K64" s="185">
        <v>191.3</v>
      </c>
      <c r="L64" s="185">
        <v>21105</v>
      </c>
      <c r="M64" s="185">
        <v>20635.599999999999</v>
      </c>
      <c r="N64" s="185">
        <v>0</v>
      </c>
      <c r="O64" s="185">
        <v>0</v>
      </c>
      <c r="P64" s="185">
        <v>1200.8</v>
      </c>
      <c r="Q64" s="185">
        <v>0</v>
      </c>
      <c r="R64" s="185">
        <v>0</v>
      </c>
      <c r="S64" s="185">
        <v>0</v>
      </c>
      <c r="T64" s="185">
        <v>250954.7</v>
      </c>
      <c r="U64" s="186">
        <v>225808.5</v>
      </c>
      <c r="V64" s="187">
        <f t="shared" si="16"/>
        <v>0</v>
      </c>
      <c r="W64" s="188">
        <f t="shared" si="16"/>
        <v>0</v>
      </c>
      <c r="X64" s="185">
        <v>0</v>
      </c>
      <c r="Y64" s="186">
        <v>0</v>
      </c>
      <c r="Z64" s="183">
        <f t="shared" si="6"/>
        <v>28715.9</v>
      </c>
      <c r="AA64" s="184">
        <f t="shared" si="6"/>
        <v>27641.1</v>
      </c>
      <c r="AB64" s="185">
        <v>10517.1</v>
      </c>
      <c r="AC64" s="185">
        <v>9744.5</v>
      </c>
      <c r="AD64" s="185">
        <v>18198.8</v>
      </c>
      <c r="AE64" s="185">
        <v>17896.599999999999</v>
      </c>
      <c r="AF64" s="185">
        <v>0</v>
      </c>
      <c r="AG64" s="186">
        <v>0</v>
      </c>
      <c r="AH64" s="193">
        <f t="shared" si="7"/>
        <v>558676.5</v>
      </c>
      <c r="AI64" s="195">
        <f t="shared" si="7"/>
        <v>506655.8</v>
      </c>
      <c r="AJ64" s="197">
        <v>0</v>
      </c>
      <c r="AK64" s="197">
        <v>0</v>
      </c>
      <c r="AL64" s="197">
        <v>0</v>
      </c>
      <c r="AM64" s="197">
        <v>0</v>
      </c>
      <c r="AN64" s="197">
        <v>0</v>
      </c>
      <c r="AO64" s="197">
        <v>0</v>
      </c>
      <c r="AP64" s="197">
        <v>9870</v>
      </c>
      <c r="AQ64" s="197">
        <v>9870</v>
      </c>
      <c r="AR64" s="197">
        <v>127850.1</v>
      </c>
      <c r="AS64" s="197">
        <v>127070</v>
      </c>
      <c r="AT64" s="197">
        <v>415277.7</v>
      </c>
      <c r="AU64" s="197">
        <v>364424</v>
      </c>
      <c r="AV64" s="197">
        <v>0</v>
      </c>
      <c r="AW64" s="197">
        <v>0</v>
      </c>
      <c r="AX64" s="197">
        <v>5678.7</v>
      </c>
      <c r="AY64" s="198">
        <v>5291.8</v>
      </c>
      <c r="AZ64" s="183">
        <f t="shared" si="8"/>
        <v>636499.4</v>
      </c>
      <c r="BA64" s="184">
        <f t="shared" si="8"/>
        <v>608139.19999999995</v>
      </c>
      <c r="BB64" s="185">
        <v>6890</v>
      </c>
      <c r="BC64" s="185">
        <v>6863.3</v>
      </c>
      <c r="BD64" s="185">
        <v>340029.7</v>
      </c>
      <c r="BE64" s="185">
        <v>336082</v>
      </c>
      <c r="BF64" s="185">
        <v>289579.7</v>
      </c>
      <c r="BG64" s="185">
        <v>265193.90000000002</v>
      </c>
      <c r="BH64" s="185">
        <v>0</v>
      </c>
      <c r="BI64" s="186">
        <v>0</v>
      </c>
      <c r="BJ64" s="183">
        <f t="shared" si="9"/>
        <v>1635.5</v>
      </c>
      <c r="BK64" s="184">
        <f t="shared" si="9"/>
        <v>1492.3</v>
      </c>
      <c r="BL64" s="185">
        <v>0</v>
      </c>
      <c r="BM64" s="185">
        <v>0</v>
      </c>
      <c r="BN64" s="185">
        <v>0</v>
      </c>
      <c r="BO64" s="185">
        <v>0</v>
      </c>
      <c r="BP64" s="185">
        <v>1635.5</v>
      </c>
      <c r="BQ64" s="186">
        <v>1492.3</v>
      </c>
      <c r="BR64" s="183">
        <f t="shared" si="10"/>
        <v>2390035.4999999995</v>
      </c>
      <c r="BS64" s="184">
        <f t="shared" si="10"/>
        <v>2386154.7999999998</v>
      </c>
      <c r="BT64" s="185">
        <v>1082264.5</v>
      </c>
      <c r="BU64" s="185">
        <v>1081669</v>
      </c>
      <c r="BV64" s="185">
        <v>879813.7</v>
      </c>
      <c r="BW64" s="185">
        <v>879309</v>
      </c>
      <c r="BX64" s="185">
        <v>277652.09999999998</v>
      </c>
      <c r="BY64" s="185">
        <v>277487.59999999998</v>
      </c>
      <c r="BZ64" s="185">
        <v>552.6</v>
      </c>
      <c r="CA64" s="185">
        <v>412.6</v>
      </c>
      <c r="CB64" s="185">
        <v>69706.8</v>
      </c>
      <c r="CC64" s="185">
        <v>67934.3</v>
      </c>
      <c r="CD64" s="185">
        <v>80045.8</v>
      </c>
      <c r="CE64" s="186">
        <v>79342.3</v>
      </c>
      <c r="CF64" s="183">
        <f t="shared" si="11"/>
        <v>359068.1</v>
      </c>
      <c r="CG64" s="184">
        <f t="shared" si="11"/>
        <v>357837.39999999997</v>
      </c>
      <c r="CH64" s="185">
        <v>301027.8</v>
      </c>
      <c r="CI64" s="185">
        <v>301027.3</v>
      </c>
      <c r="CJ64" s="185">
        <v>0</v>
      </c>
      <c r="CK64" s="185">
        <v>0</v>
      </c>
      <c r="CL64" s="185">
        <v>58040.3</v>
      </c>
      <c r="CM64" s="186">
        <v>56810.1</v>
      </c>
      <c r="CN64" s="183">
        <f t="shared" si="12"/>
        <v>0</v>
      </c>
      <c r="CO64" s="195">
        <f t="shared" si="12"/>
        <v>0</v>
      </c>
      <c r="CP64" s="185">
        <v>0</v>
      </c>
      <c r="CQ64" s="185">
        <v>0</v>
      </c>
      <c r="CR64" s="185">
        <v>0</v>
      </c>
      <c r="CS64" s="186">
        <v>0</v>
      </c>
      <c r="CT64" s="183">
        <f t="shared" si="13"/>
        <v>98568.3</v>
      </c>
      <c r="CU64" s="184">
        <f t="shared" si="13"/>
        <v>95614.299999999988</v>
      </c>
      <c r="CV64" s="185">
        <v>11771</v>
      </c>
      <c r="CW64" s="185">
        <v>10448.799999999999</v>
      </c>
      <c r="CX64" s="185">
        <v>22823.3</v>
      </c>
      <c r="CY64" s="185">
        <v>22024.3</v>
      </c>
      <c r="CZ64" s="185">
        <v>61060</v>
      </c>
      <c r="DA64" s="185">
        <v>60233.3</v>
      </c>
      <c r="DB64" s="185">
        <v>2914</v>
      </c>
      <c r="DC64" s="186">
        <v>2907.9</v>
      </c>
      <c r="DD64" s="183">
        <f t="shared" si="14"/>
        <v>218145.09999999998</v>
      </c>
      <c r="DE64" s="196">
        <f t="shared" si="14"/>
        <v>217795</v>
      </c>
      <c r="DF64" s="185">
        <v>102806.39999999999</v>
      </c>
      <c r="DG64" s="185">
        <v>102658.1</v>
      </c>
      <c r="DH64" s="185">
        <v>110963.7</v>
      </c>
      <c r="DI64" s="185">
        <v>110805.2</v>
      </c>
      <c r="DJ64" s="185">
        <v>0</v>
      </c>
      <c r="DK64" s="185">
        <v>0</v>
      </c>
      <c r="DL64" s="185">
        <v>4375</v>
      </c>
      <c r="DM64" s="186">
        <v>4331.7</v>
      </c>
      <c r="DN64" s="183">
        <f t="shared" si="15"/>
        <v>16979.7</v>
      </c>
      <c r="DO64" s="184">
        <f t="shared" si="15"/>
        <v>16547.900000000001</v>
      </c>
      <c r="DP64" s="185">
        <v>0</v>
      </c>
      <c r="DQ64" s="185">
        <v>0</v>
      </c>
      <c r="DR64" s="185">
        <v>16979.7</v>
      </c>
      <c r="DS64" s="185">
        <v>16547.900000000001</v>
      </c>
      <c r="DT64" s="185">
        <v>0</v>
      </c>
      <c r="DU64" s="186">
        <v>0</v>
      </c>
      <c r="DV64" s="275">
        <v>0</v>
      </c>
      <c r="DW64" s="200">
        <v>0</v>
      </c>
      <c r="DX64" s="275">
        <v>0</v>
      </c>
      <c r="DY64" s="200">
        <v>0</v>
      </c>
      <c r="DZ64" s="183">
        <f t="shared" si="17"/>
        <v>4754542.0999999996</v>
      </c>
      <c r="EA64" s="276">
        <f t="shared" si="17"/>
        <v>4630821.4999999991</v>
      </c>
      <c r="EB64" s="201">
        <v>-68514.100000000006</v>
      </c>
      <c r="EC64" s="192">
        <v>101048.4</v>
      </c>
      <c r="ED64" s="201">
        <v>68514.100000000006</v>
      </c>
      <c r="EE64" s="156">
        <v>169562.5</v>
      </c>
      <c r="EF64" s="120"/>
      <c r="EG64" s="100"/>
      <c r="EH64" s="100"/>
    </row>
    <row r="65" spans="1:138" s="102" customFormat="1" hidden="1" x14ac:dyDescent="0.25">
      <c r="A65" s="108" t="s">
        <v>241</v>
      </c>
      <c r="B65" s="183">
        <f t="shared" si="5"/>
        <v>206752.5</v>
      </c>
      <c r="C65" s="184">
        <f t="shared" si="5"/>
        <v>198183.5</v>
      </c>
      <c r="D65" s="185">
        <v>3099</v>
      </c>
      <c r="E65" s="185">
        <v>2964.6</v>
      </c>
      <c r="F65" s="185">
        <v>2609.3000000000002</v>
      </c>
      <c r="G65" s="185">
        <v>2392.1999999999998</v>
      </c>
      <c r="H65" s="185">
        <v>84898.1</v>
      </c>
      <c r="I65" s="185">
        <v>83718.100000000006</v>
      </c>
      <c r="J65" s="185">
        <v>97</v>
      </c>
      <c r="K65" s="185">
        <v>97</v>
      </c>
      <c r="L65" s="185">
        <v>21804.7</v>
      </c>
      <c r="M65" s="185">
        <v>21613.3</v>
      </c>
      <c r="N65" s="185">
        <v>0</v>
      </c>
      <c r="O65" s="185">
        <v>0</v>
      </c>
      <c r="P65" s="185">
        <v>950</v>
      </c>
      <c r="Q65" s="185">
        <v>0</v>
      </c>
      <c r="R65" s="185">
        <v>0</v>
      </c>
      <c r="S65" s="185">
        <v>0</v>
      </c>
      <c r="T65" s="185">
        <v>93294.399999999994</v>
      </c>
      <c r="U65" s="186">
        <v>87398.3</v>
      </c>
      <c r="V65" s="187">
        <f t="shared" si="16"/>
        <v>0</v>
      </c>
      <c r="W65" s="188">
        <f t="shared" si="16"/>
        <v>0</v>
      </c>
      <c r="X65" s="185">
        <v>0</v>
      </c>
      <c r="Y65" s="186">
        <v>0</v>
      </c>
      <c r="Z65" s="183">
        <f t="shared" si="6"/>
        <v>22255.300000000003</v>
      </c>
      <c r="AA65" s="184">
        <f t="shared" si="6"/>
        <v>19508.600000000002</v>
      </c>
      <c r="AB65" s="185">
        <v>608.9</v>
      </c>
      <c r="AC65" s="185">
        <v>608.9</v>
      </c>
      <c r="AD65" s="185">
        <v>21611.4</v>
      </c>
      <c r="AE65" s="185">
        <v>18864.7</v>
      </c>
      <c r="AF65" s="185">
        <v>35</v>
      </c>
      <c r="AG65" s="186">
        <v>35</v>
      </c>
      <c r="AH65" s="193">
        <f t="shared" si="7"/>
        <v>319587.59999999998</v>
      </c>
      <c r="AI65" s="195">
        <f t="shared" si="7"/>
        <v>309024.59999999998</v>
      </c>
      <c r="AJ65" s="197">
        <v>0</v>
      </c>
      <c r="AK65" s="197">
        <v>0</v>
      </c>
      <c r="AL65" s="197">
        <v>0</v>
      </c>
      <c r="AM65" s="197">
        <v>0</v>
      </c>
      <c r="AN65" s="197">
        <v>0</v>
      </c>
      <c r="AO65" s="197">
        <v>0</v>
      </c>
      <c r="AP65" s="197">
        <v>10301.9</v>
      </c>
      <c r="AQ65" s="197">
        <v>10297.200000000001</v>
      </c>
      <c r="AR65" s="197">
        <v>84570.6</v>
      </c>
      <c r="AS65" s="197">
        <v>84469.9</v>
      </c>
      <c r="AT65" s="197">
        <v>203829.6</v>
      </c>
      <c r="AU65" s="197">
        <v>196554.9</v>
      </c>
      <c r="AV65" s="197">
        <v>0</v>
      </c>
      <c r="AW65" s="197">
        <v>0</v>
      </c>
      <c r="AX65" s="197">
        <v>20885.5</v>
      </c>
      <c r="AY65" s="198">
        <v>17702.599999999999</v>
      </c>
      <c r="AZ65" s="183">
        <f t="shared" si="8"/>
        <v>317501.2</v>
      </c>
      <c r="BA65" s="184">
        <f t="shared" si="8"/>
        <v>303240.5</v>
      </c>
      <c r="BB65" s="185">
        <v>46649</v>
      </c>
      <c r="BC65" s="185">
        <v>42296.1</v>
      </c>
      <c r="BD65" s="185">
        <v>27518</v>
      </c>
      <c r="BE65" s="185">
        <v>27164.6</v>
      </c>
      <c r="BF65" s="185">
        <v>190940.5</v>
      </c>
      <c r="BG65" s="185">
        <v>181866.6</v>
      </c>
      <c r="BH65" s="185">
        <v>52393.7</v>
      </c>
      <c r="BI65" s="186">
        <v>51913.2</v>
      </c>
      <c r="BJ65" s="183">
        <f t="shared" si="9"/>
        <v>9387.2999999999993</v>
      </c>
      <c r="BK65" s="184">
        <f t="shared" si="9"/>
        <v>7084</v>
      </c>
      <c r="BL65" s="185">
        <v>0</v>
      </c>
      <c r="BM65" s="185">
        <v>0</v>
      </c>
      <c r="BN65" s="185">
        <v>9002.2999999999993</v>
      </c>
      <c r="BO65" s="185">
        <v>6699</v>
      </c>
      <c r="BP65" s="185">
        <v>385</v>
      </c>
      <c r="BQ65" s="186">
        <v>385</v>
      </c>
      <c r="BR65" s="183">
        <f t="shared" si="10"/>
        <v>1679949.3</v>
      </c>
      <c r="BS65" s="184">
        <f t="shared" si="10"/>
        <v>1672360.0999999999</v>
      </c>
      <c r="BT65" s="185">
        <v>717673.4</v>
      </c>
      <c r="BU65" s="185">
        <v>714845.2</v>
      </c>
      <c r="BV65" s="185">
        <v>642085.6</v>
      </c>
      <c r="BW65" s="185">
        <v>640332.1</v>
      </c>
      <c r="BX65" s="185">
        <v>199932.1</v>
      </c>
      <c r="BY65" s="185">
        <v>199313.1</v>
      </c>
      <c r="BZ65" s="185">
        <v>0</v>
      </c>
      <c r="CA65" s="185">
        <v>0</v>
      </c>
      <c r="CB65" s="185">
        <v>34024.5</v>
      </c>
      <c r="CC65" s="185">
        <v>32877.199999999997</v>
      </c>
      <c r="CD65" s="185">
        <v>86233.7</v>
      </c>
      <c r="CE65" s="186">
        <v>84992.5</v>
      </c>
      <c r="CF65" s="183">
        <f t="shared" si="11"/>
        <v>253074.7</v>
      </c>
      <c r="CG65" s="184">
        <f t="shared" si="11"/>
        <v>249888.69999999998</v>
      </c>
      <c r="CH65" s="185">
        <v>179754.4</v>
      </c>
      <c r="CI65" s="185">
        <v>177015.3</v>
      </c>
      <c r="CJ65" s="185">
        <v>0</v>
      </c>
      <c r="CK65" s="185">
        <v>0</v>
      </c>
      <c r="CL65" s="185">
        <v>73320.3</v>
      </c>
      <c r="CM65" s="186">
        <v>72873.399999999994</v>
      </c>
      <c r="CN65" s="183">
        <f t="shared" si="12"/>
        <v>0</v>
      </c>
      <c r="CO65" s="195">
        <f t="shared" si="12"/>
        <v>0</v>
      </c>
      <c r="CP65" s="185">
        <v>0</v>
      </c>
      <c r="CQ65" s="185">
        <v>0</v>
      </c>
      <c r="CR65" s="185">
        <v>0</v>
      </c>
      <c r="CS65" s="186">
        <v>0</v>
      </c>
      <c r="CT65" s="183">
        <f t="shared" si="13"/>
        <v>99538</v>
      </c>
      <c r="CU65" s="184">
        <f t="shared" si="13"/>
        <v>94756</v>
      </c>
      <c r="CV65" s="185">
        <v>6055</v>
      </c>
      <c r="CW65" s="185">
        <v>5201</v>
      </c>
      <c r="CX65" s="185">
        <v>86688.6</v>
      </c>
      <c r="CY65" s="185">
        <v>82777.3</v>
      </c>
      <c r="CZ65" s="185">
        <v>4871</v>
      </c>
      <c r="DA65" s="185">
        <v>4871</v>
      </c>
      <c r="DB65" s="185">
        <v>1923.4</v>
      </c>
      <c r="DC65" s="186">
        <v>1906.7</v>
      </c>
      <c r="DD65" s="183">
        <f t="shared" si="14"/>
        <v>319983.7</v>
      </c>
      <c r="DE65" s="196">
        <f t="shared" si="14"/>
        <v>298043.30000000005</v>
      </c>
      <c r="DF65" s="185">
        <v>252134.7</v>
      </c>
      <c r="DG65" s="185">
        <v>230358.5</v>
      </c>
      <c r="DH65" s="185">
        <v>59730</v>
      </c>
      <c r="DI65" s="185">
        <v>59692.4</v>
      </c>
      <c r="DJ65" s="185">
        <v>0</v>
      </c>
      <c r="DK65" s="185">
        <v>0</v>
      </c>
      <c r="DL65" s="185">
        <v>8119</v>
      </c>
      <c r="DM65" s="186">
        <v>7992.4</v>
      </c>
      <c r="DN65" s="183">
        <f t="shared" si="15"/>
        <v>0</v>
      </c>
      <c r="DO65" s="184">
        <f t="shared" si="15"/>
        <v>0</v>
      </c>
      <c r="DP65" s="185">
        <v>0</v>
      </c>
      <c r="DQ65" s="185">
        <v>0</v>
      </c>
      <c r="DR65" s="185">
        <v>0</v>
      </c>
      <c r="DS65" s="185">
        <v>0</v>
      </c>
      <c r="DT65" s="185">
        <v>0</v>
      </c>
      <c r="DU65" s="186">
        <v>0</v>
      </c>
      <c r="DV65" s="275">
        <v>2792.8</v>
      </c>
      <c r="DW65" s="200">
        <v>0</v>
      </c>
      <c r="DX65" s="275">
        <v>0</v>
      </c>
      <c r="DY65" s="200">
        <v>0</v>
      </c>
      <c r="DZ65" s="183">
        <f t="shared" si="17"/>
        <v>3230822.3999999999</v>
      </c>
      <c r="EA65" s="276">
        <f t="shared" si="17"/>
        <v>3152089.3</v>
      </c>
      <c r="EB65" s="201">
        <v>-131117.5</v>
      </c>
      <c r="EC65" s="192">
        <v>-56518.5</v>
      </c>
      <c r="ED65" s="201">
        <v>68643.7</v>
      </c>
      <c r="EE65" s="156">
        <v>35037.300000000003</v>
      </c>
      <c r="EF65" s="120"/>
      <c r="EG65" s="100"/>
      <c r="EH65" s="100"/>
    </row>
    <row r="66" spans="1:138" s="102" customFormat="1" ht="25.5" hidden="1" x14ac:dyDescent="0.25">
      <c r="A66" s="204" t="s">
        <v>267</v>
      </c>
      <c r="B66" s="183">
        <f t="shared" si="5"/>
        <v>1839552.8</v>
      </c>
      <c r="C66" s="184">
        <f t="shared" si="5"/>
        <v>1742566.7000000002</v>
      </c>
      <c r="D66" s="185">
        <v>17206.400000000001</v>
      </c>
      <c r="E66" s="185">
        <v>16708.3</v>
      </c>
      <c r="F66" s="185">
        <v>69102.899999999994</v>
      </c>
      <c r="G66" s="185">
        <v>66731</v>
      </c>
      <c r="H66" s="185">
        <v>601906.6</v>
      </c>
      <c r="I66" s="185">
        <v>570408.19999999995</v>
      </c>
      <c r="J66" s="185">
        <v>242.3</v>
      </c>
      <c r="K66" s="185">
        <v>242.3</v>
      </c>
      <c r="L66" s="185">
        <v>173703</v>
      </c>
      <c r="M66" s="185">
        <v>158142.9</v>
      </c>
      <c r="N66" s="185">
        <v>11855.4</v>
      </c>
      <c r="O66" s="185">
        <v>9779.4</v>
      </c>
      <c r="P66" s="185">
        <v>7305.3</v>
      </c>
      <c r="Q66" s="185">
        <v>0</v>
      </c>
      <c r="R66" s="185">
        <v>0</v>
      </c>
      <c r="S66" s="185">
        <v>0</v>
      </c>
      <c r="T66" s="185">
        <v>958230.9</v>
      </c>
      <c r="U66" s="186">
        <v>920554.6</v>
      </c>
      <c r="V66" s="187">
        <f t="shared" si="16"/>
        <v>10629.8</v>
      </c>
      <c r="W66" s="188">
        <f t="shared" si="16"/>
        <v>10629.8</v>
      </c>
      <c r="X66" s="185">
        <v>10629.8</v>
      </c>
      <c r="Y66" s="186">
        <v>10629.8</v>
      </c>
      <c r="Z66" s="183">
        <f t="shared" si="6"/>
        <v>234770.7</v>
      </c>
      <c r="AA66" s="184">
        <f t="shared" si="6"/>
        <v>220410.4</v>
      </c>
      <c r="AB66" s="185">
        <v>278.7</v>
      </c>
      <c r="AC66" s="185">
        <v>278.7</v>
      </c>
      <c r="AD66" s="185">
        <v>233695.7</v>
      </c>
      <c r="AE66" s="185">
        <v>219341.4</v>
      </c>
      <c r="AF66" s="185">
        <v>796.3</v>
      </c>
      <c r="AG66" s="186">
        <v>790.3</v>
      </c>
      <c r="AH66" s="193">
        <f t="shared" si="7"/>
        <v>683098.40000000014</v>
      </c>
      <c r="AI66" s="195">
        <f t="shared" si="7"/>
        <v>534214.70000000007</v>
      </c>
      <c r="AJ66" s="197">
        <v>0</v>
      </c>
      <c r="AK66" s="197">
        <v>0</v>
      </c>
      <c r="AL66" s="197">
        <v>2728.7</v>
      </c>
      <c r="AM66" s="197">
        <v>2728.7</v>
      </c>
      <c r="AN66" s="197">
        <v>200</v>
      </c>
      <c r="AO66" s="197">
        <v>200</v>
      </c>
      <c r="AP66" s="197">
        <v>0</v>
      </c>
      <c r="AQ66" s="197">
        <v>0</v>
      </c>
      <c r="AR66" s="197">
        <v>413238.9</v>
      </c>
      <c r="AS66" s="197">
        <v>311859.40000000002</v>
      </c>
      <c r="AT66" s="197">
        <v>136731.1</v>
      </c>
      <c r="AU66" s="197">
        <v>99192.1</v>
      </c>
      <c r="AV66" s="197">
        <v>23205.9</v>
      </c>
      <c r="AW66" s="197">
        <v>23205.9</v>
      </c>
      <c r="AX66" s="197">
        <v>106993.8</v>
      </c>
      <c r="AY66" s="198">
        <v>97028.6</v>
      </c>
      <c r="AZ66" s="183">
        <f t="shared" si="8"/>
        <v>2310834.7999999998</v>
      </c>
      <c r="BA66" s="184">
        <f t="shared" si="8"/>
        <v>1996615.2</v>
      </c>
      <c r="BB66" s="185">
        <v>497551.3</v>
      </c>
      <c r="BC66" s="185">
        <v>294664.40000000002</v>
      </c>
      <c r="BD66" s="185">
        <v>1509475.8</v>
      </c>
      <c r="BE66" s="185">
        <v>1424511.5</v>
      </c>
      <c r="BF66" s="185">
        <v>250845.8</v>
      </c>
      <c r="BG66" s="185">
        <v>224494.7</v>
      </c>
      <c r="BH66" s="185">
        <v>52961.9</v>
      </c>
      <c r="BI66" s="186">
        <v>52944.6</v>
      </c>
      <c r="BJ66" s="183">
        <f t="shared" si="9"/>
        <v>20182.900000000001</v>
      </c>
      <c r="BK66" s="184">
        <f t="shared" si="9"/>
        <v>18444.099999999999</v>
      </c>
      <c r="BL66" s="185">
        <v>0</v>
      </c>
      <c r="BM66" s="185">
        <v>0</v>
      </c>
      <c r="BN66" s="185">
        <v>6779.1</v>
      </c>
      <c r="BO66" s="185">
        <v>6194.6</v>
      </c>
      <c r="BP66" s="185">
        <v>13403.8</v>
      </c>
      <c r="BQ66" s="186">
        <v>12249.5</v>
      </c>
      <c r="BR66" s="183">
        <f t="shared" si="10"/>
        <v>4233252.2000000011</v>
      </c>
      <c r="BS66" s="184">
        <f t="shared" si="10"/>
        <v>4105858</v>
      </c>
      <c r="BT66" s="185">
        <v>688867.6</v>
      </c>
      <c r="BU66" s="185">
        <v>680483</v>
      </c>
      <c r="BV66" s="185">
        <v>2725331.2</v>
      </c>
      <c r="BW66" s="185">
        <v>2627593.6</v>
      </c>
      <c r="BX66" s="185">
        <v>409717.7</v>
      </c>
      <c r="BY66" s="185">
        <v>406209.5</v>
      </c>
      <c r="BZ66" s="185">
        <v>2351.5</v>
      </c>
      <c r="CA66" s="185">
        <v>2134.8000000000002</v>
      </c>
      <c r="CB66" s="185">
        <v>75353.2</v>
      </c>
      <c r="CC66" s="185">
        <v>68636.7</v>
      </c>
      <c r="CD66" s="185">
        <v>331631</v>
      </c>
      <c r="CE66" s="186">
        <v>320800.40000000002</v>
      </c>
      <c r="CF66" s="183">
        <f t="shared" si="11"/>
        <v>705938.5</v>
      </c>
      <c r="CG66" s="184">
        <f t="shared" si="11"/>
        <v>690718.60000000009</v>
      </c>
      <c r="CH66" s="185">
        <v>559998.30000000005</v>
      </c>
      <c r="CI66" s="185">
        <v>546290.30000000005</v>
      </c>
      <c r="CJ66" s="185">
        <v>0</v>
      </c>
      <c r="CK66" s="185">
        <v>0</v>
      </c>
      <c r="CL66" s="185">
        <v>145940.20000000001</v>
      </c>
      <c r="CM66" s="186">
        <v>144428.29999999999</v>
      </c>
      <c r="CN66" s="183">
        <f t="shared" si="12"/>
        <v>0</v>
      </c>
      <c r="CO66" s="195">
        <f t="shared" si="12"/>
        <v>0</v>
      </c>
      <c r="CP66" s="185">
        <v>0</v>
      </c>
      <c r="CQ66" s="185">
        <v>0</v>
      </c>
      <c r="CR66" s="185">
        <v>0</v>
      </c>
      <c r="CS66" s="186">
        <v>0</v>
      </c>
      <c r="CT66" s="183">
        <f t="shared" si="13"/>
        <v>1096069.1000000001</v>
      </c>
      <c r="CU66" s="184">
        <f t="shared" si="13"/>
        <v>1060909.2000000002</v>
      </c>
      <c r="CV66" s="185">
        <v>21423.7</v>
      </c>
      <c r="CW66" s="185">
        <v>21037.3</v>
      </c>
      <c r="CX66" s="185">
        <v>1057113.3</v>
      </c>
      <c r="CY66" s="185">
        <v>1022845.7</v>
      </c>
      <c r="CZ66" s="185">
        <v>15348</v>
      </c>
      <c r="DA66" s="185">
        <v>14842.1</v>
      </c>
      <c r="DB66" s="185">
        <v>2184.1</v>
      </c>
      <c r="DC66" s="186">
        <v>2184.1</v>
      </c>
      <c r="DD66" s="183">
        <f t="shared" si="14"/>
        <v>226316.5</v>
      </c>
      <c r="DE66" s="196">
        <f t="shared" si="14"/>
        <v>213374.30000000002</v>
      </c>
      <c r="DF66" s="185">
        <v>97930.1</v>
      </c>
      <c r="DG66" s="185">
        <v>97915.1</v>
      </c>
      <c r="DH66" s="185">
        <v>114740.1</v>
      </c>
      <c r="DI66" s="185">
        <v>101853.3</v>
      </c>
      <c r="DJ66" s="185">
        <v>0</v>
      </c>
      <c r="DK66" s="185">
        <v>0</v>
      </c>
      <c r="DL66" s="185">
        <v>13646.3</v>
      </c>
      <c r="DM66" s="186">
        <v>13605.9</v>
      </c>
      <c r="DN66" s="183">
        <f t="shared" si="15"/>
        <v>24948</v>
      </c>
      <c r="DO66" s="184">
        <f t="shared" si="15"/>
        <v>24618.799999999999</v>
      </c>
      <c r="DP66" s="185">
        <v>0</v>
      </c>
      <c r="DQ66" s="185">
        <v>0</v>
      </c>
      <c r="DR66" s="185">
        <v>24948</v>
      </c>
      <c r="DS66" s="185">
        <v>24618.799999999999</v>
      </c>
      <c r="DT66" s="185">
        <v>0</v>
      </c>
      <c r="DU66" s="186">
        <v>0</v>
      </c>
      <c r="DV66" s="275">
        <v>37.700000000000003</v>
      </c>
      <c r="DW66" s="200">
        <v>0</v>
      </c>
      <c r="DX66" s="275">
        <v>80374.7</v>
      </c>
      <c r="DY66" s="200">
        <v>80374.7</v>
      </c>
      <c r="DZ66" s="183">
        <f t="shared" si="17"/>
        <v>11466006.100000003</v>
      </c>
      <c r="EA66" s="276">
        <f t="shared" si="17"/>
        <v>10698734.5</v>
      </c>
      <c r="EB66" s="201">
        <v>-327261</v>
      </c>
      <c r="EC66" s="192">
        <v>882981.2</v>
      </c>
      <c r="ED66" s="277">
        <v>382543.2</v>
      </c>
      <c r="EE66" s="191">
        <v>1266626.7</v>
      </c>
      <c r="EF66" s="120"/>
      <c r="EG66" s="100"/>
      <c r="EH66" s="100"/>
    </row>
    <row r="67" spans="1:138" s="102" customFormat="1" ht="15.75" hidden="1" thickBot="1" x14ac:dyDescent="0.3">
      <c r="A67" s="205" t="s">
        <v>268</v>
      </c>
      <c r="B67" s="206">
        <f t="shared" si="5"/>
        <v>965926.2</v>
      </c>
      <c r="C67" s="207">
        <f t="shared" si="5"/>
        <v>935045.30000000016</v>
      </c>
      <c r="D67" s="208">
        <v>46355.7</v>
      </c>
      <c r="E67" s="208">
        <v>44837.7</v>
      </c>
      <c r="F67" s="208">
        <v>72377.399999999994</v>
      </c>
      <c r="G67" s="208">
        <v>69283.100000000006</v>
      </c>
      <c r="H67" s="208">
        <v>488420.3</v>
      </c>
      <c r="I67" s="208">
        <v>476481.6</v>
      </c>
      <c r="J67" s="208">
        <v>238.3</v>
      </c>
      <c r="K67" s="208">
        <v>238.3</v>
      </c>
      <c r="L67" s="208">
        <v>54476.2</v>
      </c>
      <c r="M67" s="208">
        <v>53427.3</v>
      </c>
      <c r="N67" s="208">
        <v>22198</v>
      </c>
      <c r="O67" s="208">
        <v>20899.8</v>
      </c>
      <c r="P67" s="208">
        <v>5427.7</v>
      </c>
      <c r="Q67" s="208">
        <v>0</v>
      </c>
      <c r="R67" s="208">
        <v>0</v>
      </c>
      <c r="S67" s="208">
        <v>0</v>
      </c>
      <c r="T67" s="208">
        <v>276432.59999999998</v>
      </c>
      <c r="U67" s="209">
        <v>269877.5</v>
      </c>
      <c r="V67" s="210">
        <f t="shared" si="16"/>
        <v>1304.8</v>
      </c>
      <c r="W67" s="211">
        <f t="shared" si="16"/>
        <v>1238.8</v>
      </c>
      <c r="X67" s="208">
        <v>1304.8</v>
      </c>
      <c r="Y67" s="209">
        <v>1238.8</v>
      </c>
      <c r="Z67" s="206">
        <f t="shared" si="6"/>
        <v>63269.1</v>
      </c>
      <c r="AA67" s="207">
        <f t="shared" si="6"/>
        <v>59760.200000000004</v>
      </c>
      <c r="AB67" s="208">
        <v>0</v>
      </c>
      <c r="AC67" s="208">
        <v>0</v>
      </c>
      <c r="AD67" s="208">
        <v>60976.5</v>
      </c>
      <c r="AE67" s="208">
        <v>57559.4</v>
      </c>
      <c r="AF67" s="208">
        <v>2292.6</v>
      </c>
      <c r="AG67" s="209">
        <v>2200.8000000000002</v>
      </c>
      <c r="AH67" s="216">
        <f t="shared" si="7"/>
        <v>1296542.1000000001</v>
      </c>
      <c r="AI67" s="218">
        <f t="shared" si="7"/>
        <v>1274463.1000000001</v>
      </c>
      <c r="AJ67" s="220">
        <v>0</v>
      </c>
      <c r="AK67" s="220">
        <v>0</v>
      </c>
      <c r="AL67" s="220">
        <v>8534.5</v>
      </c>
      <c r="AM67" s="220">
        <v>8288.1</v>
      </c>
      <c r="AN67" s="220">
        <v>0</v>
      </c>
      <c r="AO67" s="220">
        <v>0</v>
      </c>
      <c r="AP67" s="220">
        <v>0</v>
      </c>
      <c r="AQ67" s="220">
        <v>0</v>
      </c>
      <c r="AR67" s="220">
        <v>327445.09999999998</v>
      </c>
      <c r="AS67" s="220">
        <v>326418.90000000002</v>
      </c>
      <c r="AT67" s="220">
        <v>623098.4</v>
      </c>
      <c r="AU67" s="220">
        <v>620628.5</v>
      </c>
      <c r="AV67" s="220">
        <v>138847.79999999999</v>
      </c>
      <c r="AW67" s="220">
        <v>137005</v>
      </c>
      <c r="AX67" s="220">
        <v>198616.3</v>
      </c>
      <c r="AY67" s="221">
        <v>182122.6</v>
      </c>
      <c r="AZ67" s="206">
        <f t="shared" si="8"/>
        <v>3373731</v>
      </c>
      <c r="BA67" s="207">
        <f t="shared" si="8"/>
        <v>3352478.8</v>
      </c>
      <c r="BB67" s="208">
        <v>176865.3</v>
      </c>
      <c r="BC67" s="208">
        <v>160232.79999999999</v>
      </c>
      <c r="BD67" s="208">
        <v>3049195.2</v>
      </c>
      <c r="BE67" s="208">
        <v>3048928.7</v>
      </c>
      <c r="BF67" s="208">
        <v>102003</v>
      </c>
      <c r="BG67" s="208">
        <v>98386.9</v>
      </c>
      <c r="BH67" s="208">
        <v>45667.5</v>
      </c>
      <c r="BI67" s="209">
        <v>44930.400000000001</v>
      </c>
      <c r="BJ67" s="206">
        <f t="shared" si="9"/>
        <v>6974.4</v>
      </c>
      <c r="BK67" s="207">
        <f t="shared" si="9"/>
        <v>6893</v>
      </c>
      <c r="BL67" s="208">
        <v>0</v>
      </c>
      <c r="BM67" s="208">
        <v>0</v>
      </c>
      <c r="BN67" s="208">
        <v>6974.4</v>
      </c>
      <c r="BO67" s="208">
        <v>6893</v>
      </c>
      <c r="BP67" s="208">
        <v>0</v>
      </c>
      <c r="BQ67" s="209">
        <v>0</v>
      </c>
      <c r="BR67" s="206">
        <f t="shared" si="10"/>
        <v>2361644.1999999997</v>
      </c>
      <c r="BS67" s="207">
        <f t="shared" si="10"/>
        <v>2301937.3000000003</v>
      </c>
      <c r="BT67" s="208">
        <v>649288.1</v>
      </c>
      <c r="BU67" s="208">
        <v>643253.4</v>
      </c>
      <c r="BV67" s="208">
        <v>1311593.3</v>
      </c>
      <c r="BW67" s="208">
        <v>1268084.6000000001</v>
      </c>
      <c r="BX67" s="208">
        <v>266235.7</v>
      </c>
      <c r="BY67" s="208">
        <v>263281.3</v>
      </c>
      <c r="BZ67" s="208">
        <v>34865.4</v>
      </c>
      <c r="CA67" s="208">
        <v>34488.199999999997</v>
      </c>
      <c r="CB67" s="208">
        <v>56187.9</v>
      </c>
      <c r="CC67" s="208">
        <v>53626.1</v>
      </c>
      <c r="CD67" s="208">
        <v>43473.8</v>
      </c>
      <c r="CE67" s="209">
        <v>39203.699999999997</v>
      </c>
      <c r="CF67" s="206">
        <f t="shared" si="11"/>
        <v>481649.69999999995</v>
      </c>
      <c r="CG67" s="207">
        <f t="shared" si="11"/>
        <v>476154.2</v>
      </c>
      <c r="CH67" s="208">
        <v>373352.6</v>
      </c>
      <c r="CI67" s="208">
        <v>371527</v>
      </c>
      <c r="CJ67" s="208">
        <v>0</v>
      </c>
      <c r="CK67" s="208">
        <v>0</v>
      </c>
      <c r="CL67" s="208">
        <v>108297.1</v>
      </c>
      <c r="CM67" s="209">
        <v>104627.2</v>
      </c>
      <c r="CN67" s="206">
        <f t="shared" si="12"/>
        <v>4152</v>
      </c>
      <c r="CO67" s="218">
        <f t="shared" si="12"/>
        <v>3749</v>
      </c>
      <c r="CP67" s="208">
        <v>0</v>
      </c>
      <c r="CQ67" s="208">
        <v>0</v>
      </c>
      <c r="CR67" s="208">
        <v>4152</v>
      </c>
      <c r="CS67" s="209">
        <v>3749</v>
      </c>
      <c r="CT67" s="206">
        <f t="shared" si="13"/>
        <v>184882.2</v>
      </c>
      <c r="CU67" s="207">
        <f t="shared" si="13"/>
        <v>178913.5</v>
      </c>
      <c r="CV67" s="208">
        <v>3714.2</v>
      </c>
      <c r="CW67" s="208">
        <v>3151.9</v>
      </c>
      <c r="CX67" s="208">
        <v>164812.70000000001</v>
      </c>
      <c r="CY67" s="208">
        <v>159423.20000000001</v>
      </c>
      <c r="CZ67" s="208">
        <v>11232.8</v>
      </c>
      <c r="DA67" s="208">
        <v>11226.8</v>
      </c>
      <c r="DB67" s="208">
        <v>5122.5</v>
      </c>
      <c r="DC67" s="209">
        <v>5111.6000000000004</v>
      </c>
      <c r="DD67" s="206">
        <f t="shared" si="14"/>
        <v>7021.5</v>
      </c>
      <c r="DE67" s="219">
        <f t="shared" si="14"/>
        <v>6491.5</v>
      </c>
      <c r="DF67" s="208">
        <v>2954.5</v>
      </c>
      <c r="DG67" s="208">
        <v>2424.5</v>
      </c>
      <c r="DH67" s="208">
        <v>4067</v>
      </c>
      <c r="DI67" s="208">
        <v>4067</v>
      </c>
      <c r="DJ67" s="208">
        <v>0</v>
      </c>
      <c r="DK67" s="208">
        <v>0</v>
      </c>
      <c r="DL67" s="208">
        <v>0</v>
      </c>
      <c r="DM67" s="209">
        <v>0</v>
      </c>
      <c r="DN67" s="206">
        <f t="shared" si="15"/>
        <v>39917.5</v>
      </c>
      <c r="DO67" s="207">
        <f t="shared" si="15"/>
        <v>39107.800000000003</v>
      </c>
      <c r="DP67" s="208">
        <v>0</v>
      </c>
      <c r="DQ67" s="208">
        <v>0</v>
      </c>
      <c r="DR67" s="208">
        <v>24682.3</v>
      </c>
      <c r="DS67" s="208">
        <v>23872.6</v>
      </c>
      <c r="DT67" s="208">
        <v>15235.2</v>
      </c>
      <c r="DU67" s="209">
        <v>15235.2</v>
      </c>
      <c r="DV67" s="278">
        <v>0</v>
      </c>
      <c r="DW67" s="223">
        <v>0</v>
      </c>
      <c r="DX67" s="278">
        <v>3723.1</v>
      </c>
      <c r="DY67" s="223">
        <v>3723.1</v>
      </c>
      <c r="DZ67" s="206">
        <f t="shared" si="17"/>
        <v>8790737.7999999989</v>
      </c>
      <c r="EA67" s="279">
        <f t="shared" si="17"/>
        <v>8639955.6000000015</v>
      </c>
      <c r="EB67" s="224">
        <v>-6766.1</v>
      </c>
      <c r="EC67" s="215">
        <v>136059.79999999999</v>
      </c>
      <c r="ED67" s="224">
        <v>95297.600000000006</v>
      </c>
      <c r="EE67" s="156">
        <v>287094.8</v>
      </c>
      <c r="EF67" s="120"/>
      <c r="EG67" s="100"/>
      <c r="EH67" s="100"/>
    </row>
    <row r="70" spans="1:138" x14ac:dyDescent="0.25">
      <c r="EA70" s="99"/>
    </row>
  </sheetData>
  <mergeCells count="137">
    <mergeCell ref="EE4:EE5"/>
    <mergeCell ref="DT4:DU4"/>
    <mergeCell ref="DV4:DW4"/>
    <mergeCell ref="DX4:DY4"/>
    <mergeCell ref="DZ4:EA4"/>
    <mergeCell ref="EB4:EC4"/>
    <mergeCell ref="ED4:ED5"/>
    <mergeCell ref="DH4:DI4"/>
    <mergeCell ref="DJ4:DK4"/>
    <mergeCell ref="DL4:DM4"/>
    <mergeCell ref="DN4:DO4"/>
    <mergeCell ref="DP4:DQ4"/>
    <mergeCell ref="DR4:DS4"/>
    <mergeCell ref="CV4:CW4"/>
    <mergeCell ref="CX4:CY4"/>
    <mergeCell ref="CZ4:DA4"/>
    <mergeCell ref="DB4:DC4"/>
    <mergeCell ref="DD4:DE4"/>
    <mergeCell ref="DF4:DG4"/>
    <mergeCell ref="CJ4:CK4"/>
    <mergeCell ref="CL4:CM4"/>
    <mergeCell ref="CN4:CO4"/>
    <mergeCell ref="CP4:CQ4"/>
    <mergeCell ref="CR4:CS4"/>
    <mergeCell ref="CT4:CU4"/>
    <mergeCell ref="BX4:BY4"/>
    <mergeCell ref="BZ4:CA4"/>
    <mergeCell ref="CB4:CC4"/>
    <mergeCell ref="CD4:CE4"/>
    <mergeCell ref="CF4:CG4"/>
    <mergeCell ref="CH4:CI4"/>
    <mergeCell ref="BL4:BM4"/>
    <mergeCell ref="BN4:BO4"/>
    <mergeCell ref="BP4:BQ4"/>
    <mergeCell ref="BR4:BS4"/>
    <mergeCell ref="BT4:BU4"/>
    <mergeCell ref="BV4:BW4"/>
    <mergeCell ref="AZ4:BA4"/>
    <mergeCell ref="BB4:BC4"/>
    <mergeCell ref="BD4:BE4"/>
    <mergeCell ref="BF4:BG4"/>
    <mergeCell ref="BH4:BI4"/>
    <mergeCell ref="BJ4:BK4"/>
    <mergeCell ref="AN4:AO4"/>
    <mergeCell ref="AP4:AQ4"/>
    <mergeCell ref="AR4:AS4"/>
    <mergeCell ref="AT4:AU4"/>
    <mergeCell ref="AV4:AW4"/>
    <mergeCell ref="AX4:AY4"/>
    <mergeCell ref="AB4:AC4"/>
    <mergeCell ref="AD4:AE4"/>
    <mergeCell ref="AF4:AG4"/>
    <mergeCell ref="AH4:AI4"/>
    <mergeCell ref="AJ4:AK4"/>
    <mergeCell ref="AL4:AM4"/>
    <mergeCell ref="P4:Q4"/>
    <mergeCell ref="R4:S4"/>
    <mergeCell ref="T4:U4"/>
    <mergeCell ref="V4:W4"/>
    <mergeCell ref="X4:Y4"/>
    <mergeCell ref="Z4:AA4"/>
    <mergeCell ref="EB3:EC3"/>
    <mergeCell ref="ED3:EE3"/>
    <mergeCell ref="A4:A6"/>
    <mergeCell ref="B4:C4"/>
    <mergeCell ref="D4:E4"/>
    <mergeCell ref="F4:G4"/>
    <mergeCell ref="H4:I4"/>
    <mergeCell ref="J4:K4"/>
    <mergeCell ref="L4:M4"/>
    <mergeCell ref="N4:O4"/>
    <mergeCell ref="DP3:DQ3"/>
    <mergeCell ref="DR3:DS3"/>
    <mergeCell ref="DT3:DU3"/>
    <mergeCell ref="DV3:DW3"/>
    <mergeCell ref="DX3:DY3"/>
    <mergeCell ref="DZ3:EA3"/>
    <mergeCell ref="DD3:DE3"/>
    <mergeCell ref="DF3:DG3"/>
    <mergeCell ref="DH3:DI3"/>
    <mergeCell ref="DJ3:DK3"/>
    <mergeCell ref="DL3:DM3"/>
    <mergeCell ref="DN3:DO3"/>
    <mergeCell ref="CR3:CS3"/>
    <mergeCell ref="CT3:CU3"/>
    <mergeCell ref="CV3:CW3"/>
    <mergeCell ref="CX3:CY3"/>
    <mergeCell ref="CZ3:DA3"/>
    <mergeCell ref="DB3:DC3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AV3:AW3"/>
    <mergeCell ref="AX3:AY3"/>
    <mergeCell ref="AZ3:BA3"/>
    <mergeCell ref="BB3:BC3"/>
    <mergeCell ref="BD3:BE3"/>
    <mergeCell ref="BF3:BG3"/>
    <mergeCell ref="AJ3:AK3"/>
    <mergeCell ref="AL3:AM3"/>
    <mergeCell ref="AN3:AO3"/>
    <mergeCell ref="AP3:AQ3"/>
    <mergeCell ref="AR3:AS3"/>
    <mergeCell ref="AT3:AU3"/>
    <mergeCell ref="AD3:AE3"/>
    <mergeCell ref="AF3:AG3"/>
    <mergeCell ref="AH3:AI3"/>
    <mergeCell ref="L3:M3"/>
    <mergeCell ref="N3:O3"/>
    <mergeCell ref="P3:Q3"/>
    <mergeCell ref="R3:S3"/>
    <mergeCell ref="T3:U3"/>
    <mergeCell ref="V3:W3"/>
    <mergeCell ref="A2:A3"/>
    <mergeCell ref="B3:C3"/>
    <mergeCell ref="D3:E3"/>
    <mergeCell ref="F3:G3"/>
    <mergeCell ref="H3:I3"/>
    <mergeCell ref="J3:K3"/>
    <mergeCell ref="X3:Y3"/>
    <mergeCell ref="Z3:AA3"/>
    <mergeCell ref="AB3:AC3"/>
  </mergeCells>
  <conditionalFormatting sqref="B7:EE67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workbookViewId="0">
      <selection activeCell="D76" sqref="D76"/>
    </sheetView>
  </sheetViews>
  <sheetFormatPr defaultColWidth="8.85546875" defaultRowHeight="12.75" x14ac:dyDescent="0.2"/>
  <cols>
    <col min="1" max="1" width="22.42578125" style="1" customWidth="1"/>
    <col min="2" max="2" width="11.7109375" style="1" customWidth="1"/>
    <col min="3" max="4" width="12.140625" style="1" customWidth="1"/>
    <col min="5" max="5" width="11.42578125" style="1" customWidth="1"/>
    <col min="6" max="6" width="11.28515625" style="1" customWidth="1"/>
    <col min="7" max="7" width="11.140625" style="1" customWidth="1"/>
    <col min="8" max="9" width="10.5703125" style="1" customWidth="1"/>
    <col min="10" max="11" width="10.7109375" style="1" customWidth="1"/>
    <col min="12" max="12" width="11.5703125" style="1" bestFit="1" customWidth="1"/>
    <col min="13" max="13" width="12.28515625" style="1" customWidth="1"/>
    <col min="14" max="15" width="11.42578125" style="1" customWidth="1"/>
    <col min="16" max="16" width="11" style="1" customWidth="1"/>
    <col min="17" max="17" width="10.28515625" style="1" customWidth="1"/>
    <col min="18" max="18" width="10.85546875" style="1" customWidth="1"/>
    <col min="19" max="20" width="11.7109375" style="1" customWidth="1"/>
    <col min="21" max="22" width="11.140625" style="1" customWidth="1"/>
    <col min="23" max="23" width="11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.5703125" style="1" customWidth="1"/>
    <col min="28" max="28" width="12.28515625" style="1" customWidth="1"/>
    <col min="29" max="31" width="11.28515625" style="1" customWidth="1"/>
    <col min="32" max="32" width="10.7109375" style="1" customWidth="1"/>
    <col min="33" max="33" width="11.28515625" style="1" customWidth="1"/>
    <col min="34" max="16384" width="8.85546875" style="1"/>
  </cols>
  <sheetData>
    <row r="1" spans="1:33" ht="20.100000000000001" customHeight="1" x14ac:dyDescent="0.2">
      <c r="A1" s="131"/>
      <c r="B1" s="131"/>
      <c r="C1" s="291" t="s">
        <v>24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20.100000000000001" customHeight="1" x14ac:dyDescent="0.2">
      <c r="A2" s="16"/>
      <c r="B2" s="16"/>
      <c r="C2" s="307" t="s">
        <v>283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x14ac:dyDescent="0.2">
      <c r="Q3" s="17"/>
      <c r="AG3" s="15" t="s">
        <v>25</v>
      </c>
    </row>
    <row r="4" spans="1:33" ht="18.600000000000001" customHeight="1" x14ac:dyDescent="0.2">
      <c r="A4" s="400" t="s">
        <v>0</v>
      </c>
      <c r="B4" s="401" t="s">
        <v>284</v>
      </c>
      <c r="C4" s="402" t="s">
        <v>8</v>
      </c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3"/>
      <c r="S4" s="404" t="s">
        <v>8</v>
      </c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3"/>
    </row>
    <row r="5" spans="1:33" s="132" customFormat="1" ht="18.600000000000001" customHeight="1" x14ac:dyDescent="0.2">
      <c r="A5" s="405"/>
      <c r="B5" s="406"/>
      <c r="C5" s="407" t="s">
        <v>285</v>
      </c>
      <c r="D5" s="408"/>
      <c r="E5" s="409" t="s">
        <v>9</v>
      </c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10"/>
      <c r="S5" s="411" t="s">
        <v>286</v>
      </c>
      <c r="T5" s="409" t="s">
        <v>23</v>
      </c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  <c r="AF5" s="409"/>
      <c r="AG5" s="410"/>
    </row>
    <row r="6" spans="1:33" s="280" customFormat="1" ht="19.899999999999999" customHeight="1" x14ac:dyDescent="0.2">
      <c r="A6" s="405"/>
      <c r="B6" s="406"/>
      <c r="C6" s="407"/>
      <c r="D6" s="408"/>
      <c r="E6" s="412" t="s">
        <v>10</v>
      </c>
      <c r="F6" s="413" t="s">
        <v>22</v>
      </c>
      <c r="G6" s="413"/>
      <c r="H6" s="413"/>
      <c r="I6" s="413"/>
      <c r="J6" s="413"/>
      <c r="K6" s="413"/>
      <c r="L6" s="412" t="s">
        <v>287</v>
      </c>
      <c r="M6" s="412" t="s">
        <v>16</v>
      </c>
      <c r="N6" s="413" t="s">
        <v>22</v>
      </c>
      <c r="O6" s="413"/>
      <c r="P6" s="413"/>
      <c r="Q6" s="413"/>
      <c r="R6" s="414"/>
      <c r="S6" s="411"/>
      <c r="T6" s="412" t="s">
        <v>10</v>
      </c>
      <c r="U6" s="413" t="s">
        <v>22</v>
      </c>
      <c r="V6" s="413"/>
      <c r="W6" s="413"/>
      <c r="X6" s="413"/>
      <c r="Y6" s="413"/>
      <c r="Z6" s="413"/>
      <c r="AA6" s="412" t="s">
        <v>21</v>
      </c>
      <c r="AB6" s="412" t="s">
        <v>16</v>
      </c>
      <c r="AC6" s="413" t="s">
        <v>22</v>
      </c>
      <c r="AD6" s="413"/>
      <c r="AE6" s="413"/>
      <c r="AF6" s="413"/>
      <c r="AG6" s="414"/>
    </row>
    <row r="7" spans="1:33" s="132" customFormat="1" ht="39.6" customHeight="1" x14ac:dyDescent="0.2">
      <c r="A7" s="415"/>
      <c r="B7" s="416"/>
      <c r="C7" s="417"/>
      <c r="D7" s="418"/>
      <c r="E7" s="419"/>
      <c r="F7" s="420" t="s">
        <v>11</v>
      </c>
      <c r="G7" s="420" t="s">
        <v>12</v>
      </c>
      <c r="H7" s="420" t="s">
        <v>13</v>
      </c>
      <c r="I7" s="420" t="s">
        <v>14</v>
      </c>
      <c r="J7" s="420" t="s">
        <v>15</v>
      </c>
      <c r="K7" s="420" t="s">
        <v>26</v>
      </c>
      <c r="L7" s="419"/>
      <c r="M7" s="419"/>
      <c r="N7" s="420" t="s">
        <v>17</v>
      </c>
      <c r="O7" s="420" t="s">
        <v>18</v>
      </c>
      <c r="P7" s="420" t="s">
        <v>19</v>
      </c>
      <c r="Q7" s="420" t="s">
        <v>20</v>
      </c>
      <c r="R7" s="421" t="s">
        <v>27</v>
      </c>
      <c r="S7" s="422"/>
      <c r="T7" s="419"/>
      <c r="U7" s="420" t="s">
        <v>11</v>
      </c>
      <c r="V7" s="420" t="s">
        <v>12</v>
      </c>
      <c r="W7" s="420" t="s">
        <v>13</v>
      </c>
      <c r="X7" s="420" t="s">
        <v>14</v>
      </c>
      <c r="Y7" s="420" t="s">
        <v>15</v>
      </c>
      <c r="Z7" s="420" t="s">
        <v>26</v>
      </c>
      <c r="AA7" s="419"/>
      <c r="AB7" s="419"/>
      <c r="AC7" s="420" t="s">
        <v>17</v>
      </c>
      <c r="AD7" s="420" t="s">
        <v>18</v>
      </c>
      <c r="AE7" s="420" t="s">
        <v>19</v>
      </c>
      <c r="AF7" s="420" t="s">
        <v>20</v>
      </c>
      <c r="AG7" s="421" t="s">
        <v>27</v>
      </c>
    </row>
    <row r="8" spans="1:33" s="427" customFormat="1" ht="12" x14ac:dyDescent="0.2">
      <c r="A8" s="423">
        <v>1</v>
      </c>
      <c r="B8" s="424">
        <v>2</v>
      </c>
      <c r="C8" s="424">
        <v>3</v>
      </c>
      <c r="D8" s="424"/>
      <c r="E8" s="424">
        <f>C8+1</f>
        <v>4</v>
      </c>
      <c r="F8" s="424">
        <f t="shared" ref="F8:R8" si="0">E8+1</f>
        <v>5</v>
      </c>
      <c r="G8" s="424">
        <f>F8+1</f>
        <v>6</v>
      </c>
      <c r="H8" s="424">
        <f t="shared" ref="H8:I8" si="1">G8+1</f>
        <v>7</v>
      </c>
      <c r="I8" s="424">
        <f t="shared" si="1"/>
        <v>8</v>
      </c>
      <c r="J8" s="424">
        <f t="shared" si="0"/>
        <v>9</v>
      </c>
      <c r="K8" s="424">
        <f t="shared" si="0"/>
        <v>10</v>
      </c>
      <c r="L8" s="424">
        <f>K8+1</f>
        <v>11</v>
      </c>
      <c r="M8" s="424">
        <f>L8+1</f>
        <v>12</v>
      </c>
      <c r="N8" s="424">
        <f t="shared" si="0"/>
        <v>13</v>
      </c>
      <c r="O8" s="424">
        <f t="shared" si="0"/>
        <v>14</v>
      </c>
      <c r="P8" s="424">
        <f t="shared" si="0"/>
        <v>15</v>
      </c>
      <c r="Q8" s="424">
        <f t="shared" si="0"/>
        <v>16</v>
      </c>
      <c r="R8" s="425">
        <f t="shared" si="0"/>
        <v>17</v>
      </c>
      <c r="S8" s="426">
        <v>18</v>
      </c>
      <c r="T8" s="424">
        <v>19</v>
      </c>
      <c r="U8" s="424">
        <f>T8+1</f>
        <v>20</v>
      </c>
      <c r="V8" s="424">
        <f t="shared" ref="V8:AG8" si="2">U8+1</f>
        <v>21</v>
      </c>
      <c r="W8" s="424">
        <f t="shared" si="2"/>
        <v>22</v>
      </c>
      <c r="X8" s="424">
        <f t="shared" si="2"/>
        <v>23</v>
      </c>
      <c r="Y8" s="424">
        <f t="shared" si="2"/>
        <v>24</v>
      </c>
      <c r="Z8" s="424">
        <f t="shared" si="2"/>
        <v>25</v>
      </c>
      <c r="AA8" s="424">
        <f t="shared" si="2"/>
        <v>26</v>
      </c>
      <c r="AB8" s="424">
        <f>AA8+1</f>
        <v>27</v>
      </c>
      <c r="AC8" s="424">
        <f t="shared" si="2"/>
        <v>28</v>
      </c>
      <c r="AD8" s="424">
        <f t="shared" si="2"/>
        <v>29</v>
      </c>
      <c r="AE8" s="424">
        <f t="shared" si="2"/>
        <v>30</v>
      </c>
      <c r="AF8" s="424">
        <f t="shared" si="2"/>
        <v>31</v>
      </c>
      <c r="AG8" s="425">
        <f t="shared" si="2"/>
        <v>32</v>
      </c>
    </row>
    <row r="9" spans="1:33" ht="15" hidden="1" x14ac:dyDescent="0.25">
      <c r="A9" s="428" t="s">
        <v>190</v>
      </c>
      <c r="B9" s="429">
        <v>1471266.2</v>
      </c>
      <c r="C9" s="430">
        <f>E9+L9+M9</f>
        <v>4708449.8</v>
      </c>
      <c r="D9" s="430">
        <f>ROUND([2]Лист1!C7/1000,1)</f>
        <v>1555742.3</v>
      </c>
      <c r="E9" s="430">
        <v>1277585.1580000001</v>
      </c>
      <c r="F9" s="430">
        <v>42181</v>
      </c>
      <c r="G9" s="430">
        <v>866427.2</v>
      </c>
      <c r="H9" s="430">
        <v>66205.399999999994</v>
      </c>
      <c r="I9" s="430">
        <v>201999.8</v>
      </c>
      <c r="J9" s="430">
        <v>77819.100000000006</v>
      </c>
      <c r="K9" s="430">
        <f>E9-F9-G9-H9-I9-J9</f>
        <v>22952.658000000083</v>
      </c>
      <c r="L9" s="430">
        <v>278157.14199999999</v>
      </c>
      <c r="M9" s="430">
        <v>3152707.5</v>
      </c>
      <c r="N9" s="430">
        <v>675603.5</v>
      </c>
      <c r="O9" s="430">
        <v>416089.5</v>
      </c>
      <c r="P9" s="430">
        <v>1929544.5</v>
      </c>
      <c r="Q9" s="430">
        <v>83572.100000000006</v>
      </c>
      <c r="R9" s="431">
        <f>M9-N9-O9-P9-Q9</f>
        <v>47897.899999999994</v>
      </c>
      <c r="S9" s="432">
        <f>T9+AA9+AB9</f>
        <v>4720968.5</v>
      </c>
      <c r="T9" s="430">
        <v>1278611.8699100001</v>
      </c>
      <c r="U9" s="430">
        <v>56749.3</v>
      </c>
      <c r="V9" s="430">
        <v>881630.2</v>
      </c>
      <c r="W9" s="430">
        <v>65241.2</v>
      </c>
      <c r="X9" s="430">
        <v>175048.4</v>
      </c>
      <c r="Y9" s="430">
        <v>76614.899999999994</v>
      </c>
      <c r="Z9" s="430">
        <f>T9-U9-V9-W9-X9-Y9</f>
        <v>23327.869910000125</v>
      </c>
      <c r="AA9" s="430">
        <v>295076.83008999983</v>
      </c>
      <c r="AB9" s="433">
        <v>3147279.8</v>
      </c>
      <c r="AC9" s="430">
        <v>675603.5</v>
      </c>
      <c r="AD9" s="430">
        <v>405897.8</v>
      </c>
      <c r="AE9" s="430">
        <v>1942340.3</v>
      </c>
      <c r="AF9" s="430">
        <v>77800.7</v>
      </c>
      <c r="AG9" s="431">
        <f>AB9-AC9-AD9-AE9-AF9</f>
        <v>45637.499999999724</v>
      </c>
    </row>
    <row r="10" spans="1:33" ht="15" hidden="1" x14ac:dyDescent="0.25">
      <c r="A10" s="434" t="s">
        <v>191</v>
      </c>
      <c r="B10" s="429">
        <v>193338.8</v>
      </c>
      <c r="C10" s="430">
        <f t="shared" ref="C10:C69" si="3">E10+L10+M10</f>
        <v>2066262.6</v>
      </c>
      <c r="D10" s="430">
        <f>ROUND([2]Лист1!C8/1000,1)</f>
        <v>212194.8</v>
      </c>
      <c r="E10" s="430">
        <v>191537.99299999999</v>
      </c>
      <c r="F10" s="430">
        <v>250</v>
      </c>
      <c r="G10" s="430">
        <v>155373</v>
      </c>
      <c r="H10" s="430">
        <v>2610</v>
      </c>
      <c r="I10" s="430">
        <v>22055</v>
      </c>
      <c r="J10" s="430">
        <v>7050</v>
      </c>
      <c r="K10" s="430">
        <f t="shared" ref="K10:K69" si="4">E10-F10-G10-H10-I10-J10</f>
        <v>4199.9929999999877</v>
      </c>
      <c r="L10" s="430">
        <v>20656.807000000001</v>
      </c>
      <c r="M10" s="430">
        <v>1854067.8</v>
      </c>
      <c r="N10" s="430">
        <v>299240</v>
      </c>
      <c r="O10" s="430">
        <v>1195487.3999999999</v>
      </c>
      <c r="P10" s="430">
        <v>334657.09999999998</v>
      </c>
      <c r="Q10" s="430">
        <v>30269.599999999999</v>
      </c>
      <c r="R10" s="431">
        <f t="shared" ref="R10:R69" si="5">M10-N10-O10-P10-Q10</f>
        <v>-5586.2999999998356</v>
      </c>
      <c r="S10" s="432">
        <f t="shared" ref="S10:S69" si="6">T10+AA10+AB10</f>
        <v>2043819.3</v>
      </c>
      <c r="T10" s="430">
        <v>185700.57333000001</v>
      </c>
      <c r="U10" s="430">
        <v>276.39999999999998</v>
      </c>
      <c r="V10" s="430">
        <v>152650.9</v>
      </c>
      <c r="W10" s="430">
        <v>3037.9</v>
      </c>
      <c r="X10" s="430">
        <v>17879.5</v>
      </c>
      <c r="Y10" s="430">
        <v>7576.2</v>
      </c>
      <c r="Z10" s="430">
        <f t="shared" ref="Z10:Z69" si="7">T10-U10-V10-W10-X10-Y10</f>
        <v>4279.6733300000242</v>
      </c>
      <c r="AA10" s="430">
        <v>20254.626669999998</v>
      </c>
      <c r="AB10" s="433">
        <v>1837864.1</v>
      </c>
      <c r="AC10" s="430">
        <v>299240</v>
      </c>
      <c r="AD10" s="430">
        <v>1185281.1000000001</v>
      </c>
      <c r="AE10" s="430">
        <v>328731.2</v>
      </c>
      <c r="AF10" s="430">
        <v>30198.1</v>
      </c>
      <c r="AG10" s="431">
        <f t="shared" ref="AG10:AG69" si="8">AB10-AC10-AD10-AE10-AF10</f>
        <v>-5586.3000000000102</v>
      </c>
    </row>
    <row r="11" spans="1:33" ht="15" hidden="1" x14ac:dyDescent="0.25">
      <c r="A11" s="434" t="s">
        <v>192</v>
      </c>
      <c r="B11" s="429">
        <v>251382.9</v>
      </c>
      <c r="C11" s="430">
        <f t="shared" si="3"/>
        <v>1049750</v>
      </c>
      <c r="D11" s="430">
        <f>ROUND([2]Лист1!C9/1000,1)</f>
        <v>240456</v>
      </c>
      <c r="E11" s="430">
        <v>220714.95553000001</v>
      </c>
      <c r="F11" s="430">
        <v>31917.599999999999</v>
      </c>
      <c r="G11" s="430">
        <v>149020.6</v>
      </c>
      <c r="H11" s="430">
        <v>1503.4</v>
      </c>
      <c r="I11" s="430">
        <v>22700.2</v>
      </c>
      <c r="J11" s="430">
        <v>11560.2</v>
      </c>
      <c r="K11" s="430">
        <f t="shared" si="4"/>
        <v>4012.955529999992</v>
      </c>
      <c r="L11" s="430">
        <v>19741.044469999993</v>
      </c>
      <c r="M11" s="430">
        <v>809294</v>
      </c>
      <c r="N11" s="430">
        <v>204049.2</v>
      </c>
      <c r="O11" s="430">
        <v>190386.7</v>
      </c>
      <c r="P11" s="430">
        <v>309166.3</v>
      </c>
      <c r="Q11" s="430">
        <v>102031.2</v>
      </c>
      <c r="R11" s="431">
        <f t="shared" si="5"/>
        <v>3660.6000000000495</v>
      </c>
      <c r="S11" s="432">
        <f t="shared" si="6"/>
        <v>1031813.3</v>
      </c>
      <c r="T11" s="430">
        <v>213900.95052000001</v>
      </c>
      <c r="U11" s="430">
        <v>29669.4</v>
      </c>
      <c r="V11" s="430">
        <v>146728.9</v>
      </c>
      <c r="W11" s="430">
        <v>1749.9</v>
      </c>
      <c r="X11" s="430">
        <v>20138.3</v>
      </c>
      <c r="Y11" s="430">
        <v>11686.8</v>
      </c>
      <c r="Z11" s="430">
        <f t="shared" si="7"/>
        <v>3927.6505200000247</v>
      </c>
      <c r="AA11" s="430">
        <v>18898.849479999975</v>
      </c>
      <c r="AB11" s="433">
        <v>799013.5</v>
      </c>
      <c r="AC11" s="430">
        <v>204049.2</v>
      </c>
      <c r="AD11" s="430">
        <v>188155.8</v>
      </c>
      <c r="AE11" s="430">
        <v>301819.90000000002</v>
      </c>
      <c r="AF11" s="430">
        <v>101713.60000000001</v>
      </c>
      <c r="AG11" s="431">
        <f t="shared" si="8"/>
        <v>3275.0000000000291</v>
      </c>
    </row>
    <row r="12" spans="1:33" ht="15" hidden="1" x14ac:dyDescent="0.25">
      <c r="A12" s="434" t="s">
        <v>193</v>
      </c>
      <c r="B12" s="429">
        <v>706860.7</v>
      </c>
      <c r="C12" s="430">
        <f t="shared" si="3"/>
        <v>2147981.2999999998</v>
      </c>
      <c r="D12" s="430">
        <f>ROUND([2]Лист1!C10/1000,1)</f>
        <v>754822.7</v>
      </c>
      <c r="E12" s="430">
        <v>676889.63699999999</v>
      </c>
      <c r="F12" s="430">
        <v>339879</v>
      </c>
      <c r="G12" s="430">
        <v>227669</v>
      </c>
      <c r="H12" s="430">
        <v>3608.1</v>
      </c>
      <c r="I12" s="430">
        <v>55793.3</v>
      </c>
      <c r="J12" s="430">
        <v>42940.2</v>
      </c>
      <c r="K12" s="430">
        <f t="shared" si="4"/>
        <v>7000.0369999999821</v>
      </c>
      <c r="L12" s="430">
        <v>77933.062999999966</v>
      </c>
      <c r="M12" s="430">
        <v>1393158.6</v>
      </c>
      <c r="N12" s="430">
        <v>42974</v>
      </c>
      <c r="O12" s="430">
        <v>804571.7</v>
      </c>
      <c r="P12" s="430">
        <v>537797.1</v>
      </c>
      <c r="Q12" s="430">
        <v>35464.9</v>
      </c>
      <c r="R12" s="431">
        <f t="shared" si="5"/>
        <v>-27649.099999999838</v>
      </c>
      <c r="S12" s="432">
        <f t="shared" si="6"/>
        <v>1917235.8</v>
      </c>
      <c r="T12" s="430">
        <v>672154.23391000007</v>
      </c>
      <c r="U12" s="430">
        <v>326560.90000000002</v>
      </c>
      <c r="V12" s="430">
        <v>239732.3</v>
      </c>
      <c r="W12" s="430">
        <v>4199.7</v>
      </c>
      <c r="X12" s="430">
        <v>53015.9</v>
      </c>
      <c r="Y12" s="430">
        <v>41707.599999999999</v>
      </c>
      <c r="Z12" s="430">
        <f t="shared" si="7"/>
        <v>6937.8339100000594</v>
      </c>
      <c r="AA12" s="430">
        <v>84061.966089999885</v>
      </c>
      <c r="AB12" s="433">
        <v>1161019.6000000001</v>
      </c>
      <c r="AC12" s="430">
        <v>42974</v>
      </c>
      <c r="AD12" s="430">
        <v>584137</v>
      </c>
      <c r="AE12" s="430">
        <v>526250</v>
      </c>
      <c r="AF12" s="430">
        <v>35348.699999999997</v>
      </c>
      <c r="AG12" s="431">
        <f t="shared" si="8"/>
        <v>-27690.099999999904</v>
      </c>
    </row>
    <row r="13" spans="1:33" ht="15" hidden="1" x14ac:dyDescent="0.25">
      <c r="A13" s="434" t="s">
        <v>194</v>
      </c>
      <c r="B13" s="429">
        <v>252553.39999999997</v>
      </c>
      <c r="C13" s="430">
        <f t="shared" si="3"/>
        <v>1205288.2</v>
      </c>
      <c r="D13" s="430">
        <f>ROUND([2]Лист1!C11/1000,1)</f>
        <v>265404.79999999999</v>
      </c>
      <c r="E13" s="430">
        <v>240218.272</v>
      </c>
      <c r="F13" s="430">
        <v>4000</v>
      </c>
      <c r="G13" s="430">
        <v>168891.4</v>
      </c>
      <c r="H13" s="430">
        <v>1774.2</v>
      </c>
      <c r="I13" s="430">
        <v>48438</v>
      </c>
      <c r="J13" s="430">
        <v>9614.7000000000007</v>
      </c>
      <c r="K13" s="430">
        <f t="shared" si="4"/>
        <v>7499.9720000000052</v>
      </c>
      <c r="L13" s="430">
        <v>25186.527999999991</v>
      </c>
      <c r="M13" s="430">
        <v>939883.4</v>
      </c>
      <c r="N13" s="430">
        <v>397680</v>
      </c>
      <c r="O13" s="430">
        <v>114169.7</v>
      </c>
      <c r="P13" s="430">
        <v>401831</v>
      </c>
      <c r="Q13" s="430">
        <v>26392.6</v>
      </c>
      <c r="R13" s="431">
        <f t="shared" si="5"/>
        <v>-189.8999999999869</v>
      </c>
      <c r="S13" s="432">
        <f t="shared" si="6"/>
        <v>1186404.8999999999</v>
      </c>
      <c r="T13" s="430">
        <v>230333.46573</v>
      </c>
      <c r="U13" s="430">
        <v>117.4</v>
      </c>
      <c r="V13" s="430">
        <v>169595</v>
      </c>
      <c r="W13" s="430">
        <v>1926.1</v>
      </c>
      <c r="X13" s="430">
        <v>41341.699999999997</v>
      </c>
      <c r="Y13" s="430">
        <v>9633.2999999999993</v>
      </c>
      <c r="Z13" s="430">
        <f t="shared" si="7"/>
        <v>7719.9657300000072</v>
      </c>
      <c r="AA13" s="430">
        <v>26440.334269999992</v>
      </c>
      <c r="AB13" s="433">
        <v>929631.1</v>
      </c>
      <c r="AC13" s="430">
        <v>397680</v>
      </c>
      <c r="AD13" s="430">
        <v>112993</v>
      </c>
      <c r="AE13" s="430">
        <v>392829.2</v>
      </c>
      <c r="AF13" s="430">
        <v>26314.1</v>
      </c>
      <c r="AG13" s="431">
        <f t="shared" si="8"/>
        <v>-185.20000000003347</v>
      </c>
    </row>
    <row r="14" spans="1:33" ht="15" hidden="1" x14ac:dyDescent="0.25">
      <c r="A14" s="434" t="s">
        <v>195</v>
      </c>
      <c r="B14" s="429">
        <v>908344.60000000009</v>
      </c>
      <c r="C14" s="430">
        <f t="shared" si="3"/>
        <v>3516378.4</v>
      </c>
      <c r="D14" s="430">
        <f>ROUND([2]Лист1!C12/1000,1)</f>
        <v>915913.9</v>
      </c>
      <c r="E14" s="430">
        <v>828573.33721999999</v>
      </c>
      <c r="F14" s="430">
        <v>7867.3</v>
      </c>
      <c r="G14" s="430">
        <v>475871</v>
      </c>
      <c r="H14" s="430">
        <v>67194</v>
      </c>
      <c r="I14" s="430">
        <v>193440.7</v>
      </c>
      <c r="J14" s="430">
        <v>61436</v>
      </c>
      <c r="K14" s="430">
        <f t="shared" si="4"/>
        <v>22764.337219999928</v>
      </c>
      <c r="L14" s="430">
        <v>87340.562780000037</v>
      </c>
      <c r="M14" s="430">
        <v>2600464.5</v>
      </c>
      <c r="N14" s="430">
        <v>541946</v>
      </c>
      <c r="O14" s="430">
        <v>357481.7</v>
      </c>
      <c r="P14" s="430">
        <v>1425118.4</v>
      </c>
      <c r="Q14" s="430">
        <v>270637.90000000002</v>
      </c>
      <c r="R14" s="431">
        <f t="shared" si="5"/>
        <v>5280.5000000001164</v>
      </c>
      <c r="S14" s="432">
        <f t="shared" si="6"/>
        <v>3491746.5999999996</v>
      </c>
      <c r="T14" s="430">
        <v>810401.92151999997</v>
      </c>
      <c r="U14" s="430">
        <v>8625.9</v>
      </c>
      <c r="V14" s="430">
        <v>483626.7</v>
      </c>
      <c r="W14" s="430">
        <v>68060</v>
      </c>
      <c r="X14" s="430">
        <v>168824.8</v>
      </c>
      <c r="Y14" s="430">
        <v>60031.9</v>
      </c>
      <c r="Z14" s="430">
        <f t="shared" si="7"/>
        <v>21232.62151999995</v>
      </c>
      <c r="AA14" s="430">
        <v>95183.778479999979</v>
      </c>
      <c r="AB14" s="433">
        <v>2586160.9</v>
      </c>
      <c r="AC14" s="430">
        <v>541946</v>
      </c>
      <c r="AD14" s="430">
        <v>348199.1</v>
      </c>
      <c r="AE14" s="430">
        <v>1420828.4</v>
      </c>
      <c r="AF14" s="430">
        <v>269906.8</v>
      </c>
      <c r="AG14" s="431">
        <f t="shared" si="8"/>
        <v>5280.5999999999185</v>
      </c>
    </row>
    <row r="15" spans="1:33" ht="15" hidden="1" x14ac:dyDescent="0.25">
      <c r="A15" s="434" t="s">
        <v>196</v>
      </c>
      <c r="B15" s="429">
        <v>28936234</v>
      </c>
      <c r="C15" s="430">
        <f t="shared" si="3"/>
        <v>56621039.5</v>
      </c>
      <c r="D15" s="430">
        <f>ROUND([2]Лист1!C13/1000,1)</f>
        <v>29854960</v>
      </c>
      <c r="E15" s="430">
        <v>28063356.710000001</v>
      </c>
      <c r="F15" s="430">
        <v>4429055.8</v>
      </c>
      <c r="G15" s="430">
        <v>14644645.6</v>
      </c>
      <c r="H15" s="430">
        <v>1539121.7</v>
      </c>
      <c r="I15" s="430">
        <v>5930135.5</v>
      </c>
      <c r="J15" s="430">
        <v>1235957.7</v>
      </c>
      <c r="K15" s="430">
        <f t="shared" si="4"/>
        <v>284440.41000000038</v>
      </c>
      <c r="L15" s="430">
        <v>1791603.2899999991</v>
      </c>
      <c r="M15" s="430">
        <v>26766079.5</v>
      </c>
      <c r="N15" s="430">
        <v>0</v>
      </c>
      <c r="O15" s="430">
        <v>7921630.7999999998</v>
      </c>
      <c r="P15" s="430">
        <v>16718968.300000001</v>
      </c>
      <c r="Q15" s="430">
        <v>2148298.5</v>
      </c>
      <c r="R15" s="431">
        <f t="shared" si="5"/>
        <v>-22818.10000000149</v>
      </c>
      <c r="S15" s="432">
        <f t="shared" si="6"/>
        <v>56151876.100000001</v>
      </c>
      <c r="T15" s="430">
        <v>28121131.272469994</v>
      </c>
      <c r="U15" s="430">
        <v>5102365.8</v>
      </c>
      <c r="V15" s="430">
        <v>14746721.800000001</v>
      </c>
      <c r="W15" s="430">
        <v>1516705.2</v>
      </c>
      <c r="X15" s="430">
        <v>5279562.3</v>
      </c>
      <c r="Y15" s="430">
        <v>1227658.3999999999</v>
      </c>
      <c r="Z15" s="430">
        <f t="shared" si="7"/>
        <v>248117.77246999228</v>
      </c>
      <c r="AA15" s="430">
        <v>1846893.5275300071</v>
      </c>
      <c r="AB15" s="433">
        <v>26183851.300000001</v>
      </c>
      <c r="AC15" s="430">
        <v>0</v>
      </c>
      <c r="AD15" s="430">
        <v>7398566.9000000004</v>
      </c>
      <c r="AE15" s="430">
        <v>16700912.5</v>
      </c>
      <c r="AF15" s="430">
        <v>2145308.5</v>
      </c>
      <c r="AG15" s="431">
        <f t="shared" si="8"/>
        <v>-60936.60000000149</v>
      </c>
    </row>
    <row r="16" spans="1:33" ht="15" hidden="1" x14ac:dyDescent="0.25">
      <c r="A16" s="434" t="s">
        <v>197</v>
      </c>
      <c r="B16" s="429">
        <v>877965.9</v>
      </c>
      <c r="C16" s="430">
        <f t="shared" si="3"/>
        <v>5328817</v>
      </c>
      <c r="D16" s="430">
        <f>ROUND([2]Лист1!C14/1000,1)</f>
        <v>844501.6</v>
      </c>
      <c r="E16" s="430">
        <v>706810.4</v>
      </c>
      <c r="F16" s="430">
        <v>1500</v>
      </c>
      <c r="G16" s="430">
        <v>476170.1</v>
      </c>
      <c r="H16" s="430">
        <v>65293.3</v>
      </c>
      <c r="I16" s="430">
        <v>116403</v>
      </c>
      <c r="J16" s="430">
        <v>31447</v>
      </c>
      <c r="K16" s="430">
        <f t="shared" si="4"/>
        <v>15997.000000000058</v>
      </c>
      <c r="L16" s="430">
        <v>137691.19999999995</v>
      </c>
      <c r="M16" s="430">
        <v>4484315.4000000004</v>
      </c>
      <c r="N16" s="430">
        <v>569803.69999999995</v>
      </c>
      <c r="O16" s="430">
        <v>2323168.7000000002</v>
      </c>
      <c r="P16" s="430">
        <v>1542360.4</v>
      </c>
      <c r="Q16" s="430">
        <v>64354</v>
      </c>
      <c r="R16" s="431">
        <f t="shared" si="5"/>
        <v>-15371.399999999907</v>
      </c>
      <c r="S16" s="432">
        <f t="shared" si="6"/>
        <v>5112016.8</v>
      </c>
      <c r="T16" s="430">
        <v>696491.17892000009</v>
      </c>
      <c r="U16" s="430">
        <v>1849.1</v>
      </c>
      <c r="V16" s="430">
        <v>482764.9</v>
      </c>
      <c r="W16" s="430">
        <v>65150.7</v>
      </c>
      <c r="X16" s="430">
        <v>101146</v>
      </c>
      <c r="Y16" s="430">
        <v>30950.400000000001</v>
      </c>
      <c r="Z16" s="430">
        <f t="shared" si="7"/>
        <v>14630.07892000008</v>
      </c>
      <c r="AA16" s="430">
        <v>145631.42107999988</v>
      </c>
      <c r="AB16" s="433">
        <v>4269894.2</v>
      </c>
      <c r="AC16" s="430">
        <v>569803.69999999995</v>
      </c>
      <c r="AD16" s="430">
        <v>2155728.6</v>
      </c>
      <c r="AE16" s="430">
        <v>1503009.1</v>
      </c>
      <c r="AF16" s="430">
        <v>57600.2</v>
      </c>
      <c r="AG16" s="431">
        <f t="shared" si="8"/>
        <v>-16247.400000000183</v>
      </c>
    </row>
    <row r="17" spans="1:34" s="132" customFormat="1" ht="15" hidden="1" x14ac:dyDescent="0.25">
      <c r="A17" s="435" t="s">
        <v>198</v>
      </c>
      <c r="B17" s="429">
        <v>696226.9</v>
      </c>
      <c r="C17" s="430">
        <f t="shared" si="3"/>
        <v>4566489.4000000004</v>
      </c>
      <c r="D17" s="430">
        <f>ROUND([2]Лист1!C15/1000,1)</f>
        <v>746080</v>
      </c>
      <c r="E17" s="430">
        <v>670935.70715999999</v>
      </c>
      <c r="F17" s="430">
        <v>19286</v>
      </c>
      <c r="G17" s="430">
        <v>378686.1</v>
      </c>
      <c r="H17" s="430">
        <v>66908.100000000006</v>
      </c>
      <c r="I17" s="430">
        <v>145009.1</v>
      </c>
      <c r="J17" s="430">
        <v>42454.6</v>
      </c>
      <c r="K17" s="430">
        <f t="shared" si="4"/>
        <v>18591.807160000004</v>
      </c>
      <c r="L17" s="430">
        <v>75144.292840000009</v>
      </c>
      <c r="M17" s="430">
        <v>3820409.4</v>
      </c>
      <c r="N17" s="430">
        <v>673774.4</v>
      </c>
      <c r="O17" s="430">
        <v>1744835.1</v>
      </c>
      <c r="P17" s="430">
        <v>1347629.5</v>
      </c>
      <c r="Q17" s="430">
        <v>63997.9</v>
      </c>
      <c r="R17" s="431">
        <f t="shared" si="5"/>
        <v>-9827.5000000000946</v>
      </c>
      <c r="S17" s="432">
        <f t="shared" si="6"/>
        <v>4351756.0999999996</v>
      </c>
      <c r="T17" s="430">
        <v>684093.90067000012</v>
      </c>
      <c r="U17" s="430">
        <v>20284.599999999999</v>
      </c>
      <c r="V17" s="430">
        <v>396184.1</v>
      </c>
      <c r="W17" s="430">
        <v>68779</v>
      </c>
      <c r="X17" s="430">
        <v>133821</v>
      </c>
      <c r="Y17" s="430">
        <v>46236.1</v>
      </c>
      <c r="Z17" s="430">
        <f t="shared" si="7"/>
        <v>18789.100670000167</v>
      </c>
      <c r="AA17" s="430">
        <v>77137.099329999881</v>
      </c>
      <c r="AB17" s="433">
        <v>3590525.1</v>
      </c>
      <c r="AC17" s="430">
        <v>673774.4</v>
      </c>
      <c r="AD17" s="430">
        <v>1523696.8</v>
      </c>
      <c r="AE17" s="430">
        <v>1339813.3</v>
      </c>
      <c r="AF17" s="430">
        <v>63068.2</v>
      </c>
      <c r="AG17" s="431">
        <f t="shared" si="8"/>
        <v>-9827.599999999904</v>
      </c>
    </row>
    <row r="18" spans="1:34" ht="15" hidden="1" x14ac:dyDescent="0.25">
      <c r="A18" s="434" t="s">
        <v>199</v>
      </c>
      <c r="B18" s="429">
        <v>507109</v>
      </c>
      <c r="C18" s="430">
        <f t="shared" si="3"/>
        <v>2039670</v>
      </c>
      <c r="D18" s="430">
        <f>ROUND([2]Лист1!C16/1000,1)</f>
        <v>489260.1</v>
      </c>
      <c r="E18" s="430">
        <v>451155.26</v>
      </c>
      <c r="F18" s="430">
        <v>36600.1</v>
      </c>
      <c r="G18" s="430">
        <v>285000</v>
      </c>
      <c r="H18" s="430">
        <v>4547</v>
      </c>
      <c r="I18" s="430">
        <v>80905.600000000006</v>
      </c>
      <c r="J18" s="430">
        <v>31102.6</v>
      </c>
      <c r="K18" s="430">
        <f t="shared" si="4"/>
        <v>12999.960000000028</v>
      </c>
      <c r="L18" s="430">
        <v>38104.839999999967</v>
      </c>
      <c r="M18" s="430">
        <v>1550409.9</v>
      </c>
      <c r="N18" s="430">
        <v>370725.4</v>
      </c>
      <c r="O18" s="430">
        <v>356966</v>
      </c>
      <c r="P18" s="430">
        <v>779303.5</v>
      </c>
      <c r="Q18" s="430">
        <v>48178.3</v>
      </c>
      <c r="R18" s="431">
        <f t="shared" si="5"/>
        <v>-4763.3000000000029</v>
      </c>
      <c r="S18" s="432">
        <f t="shared" si="6"/>
        <v>2002802.7</v>
      </c>
      <c r="T18" s="430">
        <v>426396.87483999995</v>
      </c>
      <c r="U18" s="430">
        <v>26254.1</v>
      </c>
      <c r="V18" s="430">
        <v>278548.7</v>
      </c>
      <c r="W18" s="430">
        <v>4814</v>
      </c>
      <c r="X18" s="430">
        <v>72187.5</v>
      </c>
      <c r="Y18" s="430">
        <v>30968.799999999999</v>
      </c>
      <c r="Z18" s="430">
        <f t="shared" si="7"/>
        <v>13623.774839999958</v>
      </c>
      <c r="AA18" s="430">
        <v>38712.925160000043</v>
      </c>
      <c r="AB18" s="433">
        <v>1537692.9</v>
      </c>
      <c r="AC18" s="430">
        <v>370725.4</v>
      </c>
      <c r="AD18" s="430">
        <v>352670.2</v>
      </c>
      <c r="AE18" s="430">
        <v>771278.2</v>
      </c>
      <c r="AF18" s="430">
        <v>47776.4</v>
      </c>
      <c r="AG18" s="431">
        <f t="shared" si="8"/>
        <v>-4757.2999999999083</v>
      </c>
    </row>
    <row r="19" spans="1:34" ht="15" hidden="1" x14ac:dyDescent="0.25">
      <c r="A19" s="434" t="s">
        <v>200</v>
      </c>
      <c r="B19" s="429">
        <v>17193020</v>
      </c>
      <c r="C19" s="430">
        <f t="shared" si="3"/>
        <v>29893603.5</v>
      </c>
      <c r="D19" s="430">
        <f>ROUND([2]Лист1!C17/1000,1)</f>
        <v>18859162.600000001</v>
      </c>
      <c r="E19" s="430">
        <v>15897889.6</v>
      </c>
      <c r="F19" s="430">
        <v>7093755.9000000004</v>
      </c>
      <c r="G19" s="430">
        <v>7458189.0999999996</v>
      </c>
      <c r="H19" s="430">
        <v>64229.1</v>
      </c>
      <c r="I19" s="430">
        <v>1149874.3999999999</v>
      </c>
      <c r="J19" s="430">
        <v>77847.8</v>
      </c>
      <c r="K19" s="430">
        <f t="shared" si="4"/>
        <v>53993.299999999625</v>
      </c>
      <c r="L19" s="430">
        <v>2961273.0000000019</v>
      </c>
      <c r="M19" s="430">
        <v>11034440.9</v>
      </c>
      <c r="N19" s="430">
        <v>0</v>
      </c>
      <c r="O19" s="430">
        <v>897833.6</v>
      </c>
      <c r="P19" s="430">
        <v>8615665.0999999996</v>
      </c>
      <c r="Q19" s="430">
        <v>245309.1</v>
      </c>
      <c r="R19" s="431">
        <f t="shared" si="5"/>
        <v>1275633.100000001</v>
      </c>
      <c r="S19" s="432">
        <f t="shared" si="6"/>
        <v>31923222.200000003</v>
      </c>
      <c r="T19" s="430">
        <v>17595746.076120004</v>
      </c>
      <c r="U19" s="430">
        <v>8717586.5999999996</v>
      </c>
      <c r="V19" s="430">
        <v>7788686</v>
      </c>
      <c r="W19" s="430">
        <v>63293.7</v>
      </c>
      <c r="X19" s="430">
        <v>901327.5</v>
      </c>
      <c r="Y19" s="430">
        <v>77188.399999999994</v>
      </c>
      <c r="Z19" s="430">
        <f t="shared" si="7"/>
        <v>47663.876120004483</v>
      </c>
      <c r="AA19" s="430">
        <v>3224614.0238799974</v>
      </c>
      <c r="AB19" s="433">
        <v>11102862.1</v>
      </c>
      <c r="AC19" s="430">
        <v>0</v>
      </c>
      <c r="AD19" s="430">
        <v>820494.6</v>
      </c>
      <c r="AE19" s="430">
        <v>8752374.6999999993</v>
      </c>
      <c r="AF19" s="430">
        <v>250984.2</v>
      </c>
      <c r="AG19" s="431">
        <f t="shared" si="8"/>
        <v>1279008.6000000008</v>
      </c>
    </row>
    <row r="20" spans="1:34" ht="15" hidden="1" x14ac:dyDescent="0.25">
      <c r="A20" s="434" t="s">
        <v>201</v>
      </c>
      <c r="B20" s="429">
        <v>334590.69999999995</v>
      </c>
      <c r="C20" s="430">
        <f t="shared" si="3"/>
        <v>1649952.7000000002</v>
      </c>
      <c r="D20" s="430">
        <f>ROUND([2]Лист1!C18/1000,1)</f>
        <v>343368.9</v>
      </c>
      <c r="E20" s="430">
        <v>315067.24900000001</v>
      </c>
      <c r="F20" s="430">
        <v>22000</v>
      </c>
      <c r="G20" s="430">
        <v>174550</v>
      </c>
      <c r="H20" s="430">
        <v>454.1</v>
      </c>
      <c r="I20" s="430">
        <v>79040.899999999994</v>
      </c>
      <c r="J20" s="430">
        <v>31100</v>
      </c>
      <c r="K20" s="430">
        <f t="shared" si="4"/>
        <v>7922.2490000000107</v>
      </c>
      <c r="L20" s="430">
        <v>28301.651000000013</v>
      </c>
      <c r="M20" s="430">
        <v>1306583.8</v>
      </c>
      <c r="N20" s="430">
        <v>317069.2</v>
      </c>
      <c r="O20" s="430">
        <v>223089.4</v>
      </c>
      <c r="P20" s="430">
        <v>774340.6</v>
      </c>
      <c r="Q20" s="430">
        <v>49052.1</v>
      </c>
      <c r="R20" s="431">
        <f t="shared" si="5"/>
        <v>-56967.499999999905</v>
      </c>
      <c r="S20" s="432">
        <f t="shared" si="6"/>
        <v>1636763.4</v>
      </c>
      <c r="T20" s="430">
        <v>314961.16038000002</v>
      </c>
      <c r="U20" s="430">
        <v>24419.9</v>
      </c>
      <c r="V20" s="430">
        <v>178302.6</v>
      </c>
      <c r="W20" s="430">
        <v>528.5</v>
      </c>
      <c r="X20" s="430">
        <v>70979.100000000006</v>
      </c>
      <c r="Y20" s="430">
        <v>32534.3</v>
      </c>
      <c r="Z20" s="430">
        <f t="shared" si="7"/>
        <v>8196.7603799999815</v>
      </c>
      <c r="AA20" s="430">
        <v>28073.839619999984</v>
      </c>
      <c r="AB20" s="433">
        <v>1293728.3999999999</v>
      </c>
      <c r="AC20" s="430">
        <v>317069.2</v>
      </c>
      <c r="AD20" s="430">
        <v>221903</v>
      </c>
      <c r="AE20" s="430">
        <v>763485</v>
      </c>
      <c r="AF20" s="430">
        <v>48238.7</v>
      </c>
      <c r="AG20" s="431">
        <f t="shared" si="8"/>
        <v>-56967.500000000044</v>
      </c>
    </row>
    <row r="21" spans="1:34" ht="15" hidden="1" x14ac:dyDescent="0.25">
      <c r="A21" s="434" t="s">
        <v>202</v>
      </c>
      <c r="B21" s="429">
        <v>313056.3</v>
      </c>
      <c r="C21" s="430">
        <f t="shared" si="3"/>
        <v>1995274.2000000002</v>
      </c>
      <c r="D21" s="430">
        <f>ROUND([2]Лист1!C19/1000,1)</f>
        <v>305877.59999999998</v>
      </c>
      <c r="E21" s="430">
        <v>282324.49881999998</v>
      </c>
      <c r="F21" s="430">
        <v>-12149</v>
      </c>
      <c r="G21" s="430">
        <v>168436</v>
      </c>
      <c r="H21" s="430">
        <v>4270.8999999999996</v>
      </c>
      <c r="I21" s="430">
        <v>81513.600000000006</v>
      </c>
      <c r="J21" s="430">
        <v>28253</v>
      </c>
      <c r="K21" s="430">
        <f t="shared" si="4"/>
        <v>11999.998819999979</v>
      </c>
      <c r="L21" s="430">
        <v>23553.101179999998</v>
      </c>
      <c r="M21" s="430">
        <v>1689396.6</v>
      </c>
      <c r="N21" s="430">
        <v>572617.69999999995</v>
      </c>
      <c r="O21" s="430">
        <v>189252.5</v>
      </c>
      <c r="P21" s="430">
        <v>793524</v>
      </c>
      <c r="Q21" s="430">
        <v>133002.4</v>
      </c>
      <c r="R21" s="431">
        <f t="shared" si="5"/>
        <v>1000.0000000001455</v>
      </c>
      <c r="S21" s="432">
        <f t="shared" si="6"/>
        <v>1954847.4</v>
      </c>
      <c r="T21" s="430">
        <v>272751.52127999999</v>
      </c>
      <c r="U21" s="430">
        <v>-11712.1</v>
      </c>
      <c r="V21" s="430">
        <v>169871.8</v>
      </c>
      <c r="W21" s="430">
        <v>4971.1000000000004</v>
      </c>
      <c r="X21" s="430">
        <v>70992</v>
      </c>
      <c r="Y21" s="430">
        <v>27534.6</v>
      </c>
      <c r="Z21" s="430">
        <f t="shared" si="7"/>
        <v>11094.12127999997</v>
      </c>
      <c r="AA21" s="430">
        <v>22767.678720000025</v>
      </c>
      <c r="AB21" s="433">
        <v>1659328.2</v>
      </c>
      <c r="AC21" s="430">
        <v>572617.69999999995</v>
      </c>
      <c r="AD21" s="430">
        <v>185158.8</v>
      </c>
      <c r="AE21" s="430">
        <v>771692.8</v>
      </c>
      <c r="AF21" s="430">
        <v>132401.20000000001</v>
      </c>
      <c r="AG21" s="431">
        <f t="shared" si="8"/>
        <v>-2542.3000000001048</v>
      </c>
    </row>
    <row r="22" spans="1:34" ht="15" hidden="1" x14ac:dyDescent="0.25">
      <c r="A22" s="434" t="s">
        <v>203</v>
      </c>
      <c r="B22" s="429">
        <v>151910.20000000001</v>
      </c>
      <c r="C22" s="430">
        <f t="shared" si="3"/>
        <v>1456180.3</v>
      </c>
      <c r="D22" s="430">
        <f>ROUND([2]Лист1!C20/1000,1)</f>
        <v>176332.2</v>
      </c>
      <c r="E22" s="430">
        <v>128500.75667999999</v>
      </c>
      <c r="F22" s="430">
        <v>38</v>
      </c>
      <c r="G22" s="430">
        <v>65738.100000000006</v>
      </c>
      <c r="H22" s="430">
        <v>6543.1</v>
      </c>
      <c r="I22" s="430">
        <v>47618.2</v>
      </c>
      <c r="J22" s="430">
        <v>5534.6</v>
      </c>
      <c r="K22" s="430">
        <f t="shared" si="4"/>
        <v>3028.7566799999895</v>
      </c>
      <c r="L22" s="430">
        <v>47831.44332000002</v>
      </c>
      <c r="M22" s="430">
        <v>1279848.1000000001</v>
      </c>
      <c r="N22" s="430">
        <v>546644.19999999995</v>
      </c>
      <c r="O22" s="430">
        <v>114856.7</v>
      </c>
      <c r="P22" s="430">
        <v>554351.30000000005</v>
      </c>
      <c r="Q22" s="430">
        <v>72702.5</v>
      </c>
      <c r="R22" s="431">
        <f t="shared" si="5"/>
        <v>-8706.5999999998603</v>
      </c>
      <c r="S22" s="432">
        <f t="shared" si="6"/>
        <v>1434239.8</v>
      </c>
      <c r="T22" s="430">
        <v>114831.21827000001</v>
      </c>
      <c r="U22" s="430">
        <v>37.700000000000003</v>
      </c>
      <c r="V22" s="430">
        <v>65979.199999999997</v>
      </c>
      <c r="W22" s="430">
        <v>7221</v>
      </c>
      <c r="X22" s="430">
        <v>33072.699999999997</v>
      </c>
      <c r="Y22" s="430">
        <v>5509.5</v>
      </c>
      <c r="Z22" s="430">
        <f t="shared" si="7"/>
        <v>3011.1182700000209</v>
      </c>
      <c r="AA22" s="430">
        <v>45430.081729999976</v>
      </c>
      <c r="AB22" s="433">
        <v>1273978.5</v>
      </c>
      <c r="AC22" s="430">
        <v>546644.19999999995</v>
      </c>
      <c r="AD22" s="430">
        <v>114237.4</v>
      </c>
      <c r="AE22" s="430">
        <v>549165.30000000005</v>
      </c>
      <c r="AF22" s="430">
        <v>72638.2</v>
      </c>
      <c r="AG22" s="431">
        <f t="shared" si="8"/>
        <v>-8706.6000000000204</v>
      </c>
    </row>
    <row r="23" spans="1:34" ht="15" hidden="1" x14ac:dyDescent="0.25">
      <c r="A23" s="434" t="s">
        <v>204</v>
      </c>
      <c r="B23" s="429">
        <v>142743.09999999998</v>
      </c>
      <c r="C23" s="430">
        <f t="shared" si="3"/>
        <v>1127757.3</v>
      </c>
      <c r="D23" s="430">
        <f>ROUND([2]Лист1!C21/1000,1)</f>
        <v>184019.4</v>
      </c>
      <c r="E23" s="430">
        <v>101976.072</v>
      </c>
      <c r="F23" s="430">
        <v>99.1</v>
      </c>
      <c r="G23" s="430">
        <v>79306.100000000006</v>
      </c>
      <c r="H23" s="430">
        <v>4949.8999999999996</v>
      </c>
      <c r="I23" s="430">
        <v>9208.1</v>
      </c>
      <c r="J23" s="430">
        <v>8388.7999999999993</v>
      </c>
      <c r="K23" s="430">
        <f t="shared" si="4"/>
        <v>24.071999999987383</v>
      </c>
      <c r="L23" s="430">
        <v>82043.327999999994</v>
      </c>
      <c r="M23" s="430">
        <v>943737.9</v>
      </c>
      <c r="N23" s="430">
        <v>345750.8</v>
      </c>
      <c r="O23" s="430">
        <v>81655.100000000006</v>
      </c>
      <c r="P23" s="430">
        <v>424735.5</v>
      </c>
      <c r="Q23" s="430">
        <v>71865.100000000006</v>
      </c>
      <c r="R23" s="431">
        <f t="shared" si="5"/>
        <v>19731.400000000111</v>
      </c>
      <c r="S23" s="432">
        <f t="shared" si="6"/>
        <v>1107697.1000000001</v>
      </c>
      <c r="T23" s="430">
        <v>104615.69203000001</v>
      </c>
      <c r="U23" s="430">
        <v>270</v>
      </c>
      <c r="V23" s="430">
        <v>79644.800000000003</v>
      </c>
      <c r="W23" s="430">
        <v>5761.5</v>
      </c>
      <c r="X23" s="430">
        <v>9948.2000000000007</v>
      </c>
      <c r="Y23" s="430">
        <v>8752</v>
      </c>
      <c r="Z23" s="430">
        <f t="shared" si="7"/>
        <v>239.19203000000198</v>
      </c>
      <c r="AA23" s="430">
        <v>77888.307969999994</v>
      </c>
      <c r="AB23" s="433">
        <v>925193.1</v>
      </c>
      <c r="AC23" s="430">
        <v>345750.8</v>
      </c>
      <c r="AD23" s="430">
        <v>77455.100000000006</v>
      </c>
      <c r="AE23" s="430">
        <v>416893.9</v>
      </c>
      <c r="AF23" s="430">
        <v>62823.4</v>
      </c>
      <c r="AG23" s="431">
        <f t="shared" si="8"/>
        <v>22269.900000000045</v>
      </c>
    </row>
    <row r="24" spans="1:34" ht="15" hidden="1" x14ac:dyDescent="0.25">
      <c r="A24" s="434" t="s">
        <v>205</v>
      </c>
      <c r="B24" s="429">
        <v>195279.3</v>
      </c>
      <c r="C24" s="430">
        <f t="shared" si="3"/>
        <v>1716389.4000000001</v>
      </c>
      <c r="D24" s="430">
        <f>ROUND([2]Лист1!C22/1000,1)</f>
        <v>221358.8</v>
      </c>
      <c r="E24" s="430">
        <v>182282.90321000002</v>
      </c>
      <c r="F24" s="430">
        <v>13490.7</v>
      </c>
      <c r="G24" s="430">
        <v>119251.2</v>
      </c>
      <c r="H24" s="430">
        <v>5469</v>
      </c>
      <c r="I24" s="430">
        <v>28809.599999999999</v>
      </c>
      <c r="J24" s="430">
        <v>12212.4</v>
      </c>
      <c r="K24" s="430">
        <f t="shared" si="4"/>
        <v>3050.0032100000117</v>
      </c>
      <c r="L24" s="430">
        <v>39075.89678999997</v>
      </c>
      <c r="M24" s="430">
        <v>1495030.6</v>
      </c>
      <c r="N24" s="430">
        <v>574223.1</v>
      </c>
      <c r="O24" s="430">
        <v>195163.5</v>
      </c>
      <c r="P24" s="430">
        <v>521322</v>
      </c>
      <c r="Q24" s="430">
        <v>202452.4</v>
      </c>
      <c r="R24" s="431">
        <f t="shared" si="5"/>
        <v>1869.6000000001222</v>
      </c>
      <c r="S24" s="432">
        <f t="shared" si="6"/>
        <v>1681596.2</v>
      </c>
      <c r="T24" s="430">
        <v>181400.39021999997</v>
      </c>
      <c r="U24" s="430">
        <v>15867.2</v>
      </c>
      <c r="V24" s="430">
        <v>121579.8</v>
      </c>
      <c r="W24" s="430">
        <v>6366.3</v>
      </c>
      <c r="X24" s="430">
        <v>22268.9</v>
      </c>
      <c r="Y24" s="430">
        <v>11954</v>
      </c>
      <c r="Z24" s="430">
        <f t="shared" si="7"/>
        <v>3364.1902199999531</v>
      </c>
      <c r="AA24" s="430">
        <v>43163.909780000016</v>
      </c>
      <c r="AB24" s="433">
        <v>1457031.9</v>
      </c>
      <c r="AC24" s="430">
        <v>574223.1</v>
      </c>
      <c r="AD24" s="430">
        <v>169322.3</v>
      </c>
      <c r="AE24" s="430">
        <v>513528.8</v>
      </c>
      <c r="AF24" s="430">
        <v>198249.1</v>
      </c>
      <c r="AG24" s="431">
        <f t="shared" si="8"/>
        <v>1708.6000000000058</v>
      </c>
    </row>
    <row r="25" spans="1:34" ht="15" hidden="1" x14ac:dyDescent="0.25">
      <c r="A25" s="434" t="s">
        <v>206</v>
      </c>
      <c r="B25" s="429">
        <v>596589.79999999993</v>
      </c>
      <c r="C25" s="430">
        <f t="shared" si="3"/>
        <v>1926628.9</v>
      </c>
      <c r="D25" s="430">
        <f>ROUND([2]Лист1!C23/1000,1)</f>
        <v>560841.6</v>
      </c>
      <c r="E25" s="430">
        <v>512350.79674999992</v>
      </c>
      <c r="F25" s="430">
        <v>13506.3</v>
      </c>
      <c r="G25" s="430">
        <v>258545.2</v>
      </c>
      <c r="H25" s="430">
        <v>7805.2</v>
      </c>
      <c r="I25" s="430">
        <v>129541.1</v>
      </c>
      <c r="J25" s="430">
        <v>92184.7</v>
      </c>
      <c r="K25" s="430">
        <f t="shared" si="4"/>
        <v>10768.296749999907</v>
      </c>
      <c r="L25" s="430">
        <v>48490.803250000055</v>
      </c>
      <c r="M25" s="430">
        <v>1365787.3</v>
      </c>
      <c r="N25" s="430">
        <v>296587.7</v>
      </c>
      <c r="O25" s="430">
        <v>116384.2</v>
      </c>
      <c r="P25" s="430">
        <v>826082</v>
      </c>
      <c r="Q25" s="430">
        <v>131290.1</v>
      </c>
      <c r="R25" s="431">
        <f t="shared" si="5"/>
        <v>-4556.6999999998661</v>
      </c>
      <c r="S25" s="432">
        <f t="shared" si="6"/>
        <v>1940020.3</v>
      </c>
      <c r="T25" s="430">
        <v>543789.17986999999</v>
      </c>
      <c r="U25" s="430">
        <v>13506.3</v>
      </c>
      <c r="V25" s="430">
        <v>275938.90000000002</v>
      </c>
      <c r="W25" s="430">
        <v>8661.4</v>
      </c>
      <c r="X25" s="430">
        <v>129378.4</v>
      </c>
      <c r="Y25" s="430">
        <v>105535.9</v>
      </c>
      <c r="Z25" s="430">
        <f t="shared" si="7"/>
        <v>10768.27986999994</v>
      </c>
      <c r="AA25" s="430">
        <v>50818.120130000054</v>
      </c>
      <c r="AB25" s="433">
        <v>1345413</v>
      </c>
      <c r="AC25" s="430">
        <v>296587.7</v>
      </c>
      <c r="AD25" s="430">
        <v>106544.4</v>
      </c>
      <c r="AE25" s="430">
        <v>817301.7</v>
      </c>
      <c r="AF25" s="430">
        <v>129535.9</v>
      </c>
      <c r="AG25" s="431">
        <f t="shared" si="8"/>
        <v>-4556.6999999999243</v>
      </c>
    </row>
    <row r="26" spans="1:34" ht="15" hidden="1" x14ac:dyDescent="0.25">
      <c r="A26" s="434" t="s">
        <v>207</v>
      </c>
      <c r="B26" s="429">
        <v>90689.799999999988</v>
      </c>
      <c r="C26" s="430">
        <f t="shared" si="3"/>
        <v>984156.9</v>
      </c>
      <c r="D26" s="430">
        <f>ROUND([2]Лист1!C24/1000,1)</f>
        <v>90244.4</v>
      </c>
      <c r="E26" s="430">
        <v>68703.321660000001</v>
      </c>
      <c r="F26" s="430">
        <v>0</v>
      </c>
      <c r="G26" s="430">
        <v>43340.2</v>
      </c>
      <c r="H26" s="430">
        <v>2850.3</v>
      </c>
      <c r="I26" s="430">
        <v>17596.099999999999</v>
      </c>
      <c r="J26" s="430">
        <v>3384.8</v>
      </c>
      <c r="K26" s="430">
        <f t="shared" si="4"/>
        <v>1531.9216600000063</v>
      </c>
      <c r="L26" s="430">
        <v>21541.078339999993</v>
      </c>
      <c r="M26" s="430">
        <v>893912.5</v>
      </c>
      <c r="N26" s="430">
        <v>328909.59999999998</v>
      </c>
      <c r="O26" s="430">
        <v>272316.09999999998</v>
      </c>
      <c r="P26" s="430">
        <v>272517.3</v>
      </c>
      <c r="Q26" s="430">
        <v>34853.599999999999</v>
      </c>
      <c r="R26" s="431">
        <f t="shared" si="5"/>
        <v>-14684.09999999994</v>
      </c>
      <c r="S26" s="432">
        <f t="shared" si="6"/>
        <v>949091.89999999991</v>
      </c>
      <c r="T26" s="430">
        <v>67565.947659999991</v>
      </c>
      <c r="U26" s="430">
        <v>-256.7</v>
      </c>
      <c r="V26" s="430">
        <v>43038.3</v>
      </c>
      <c r="W26" s="430">
        <v>3211.7</v>
      </c>
      <c r="X26" s="430">
        <v>16755.599999999999</v>
      </c>
      <c r="Y26" s="430">
        <v>3343</v>
      </c>
      <c r="Z26" s="430">
        <f t="shared" si="7"/>
        <v>1474.0476599999856</v>
      </c>
      <c r="AA26" s="430">
        <v>21227.252340000006</v>
      </c>
      <c r="AB26" s="433">
        <v>860298.7</v>
      </c>
      <c r="AC26" s="430">
        <v>328909.59999999998</v>
      </c>
      <c r="AD26" s="430">
        <v>239977.60000000001</v>
      </c>
      <c r="AE26" s="430">
        <v>272293.2</v>
      </c>
      <c r="AF26" s="430">
        <v>33810.800000000003</v>
      </c>
      <c r="AG26" s="431">
        <f t="shared" si="8"/>
        <v>-14692.500000000015</v>
      </c>
    </row>
    <row r="27" spans="1:34" ht="15" hidden="1" x14ac:dyDescent="0.25">
      <c r="A27" s="434" t="s">
        <v>208</v>
      </c>
      <c r="B27" s="429">
        <v>46618.299999999988</v>
      </c>
      <c r="C27" s="430">
        <f t="shared" si="3"/>
        <v>796902</v>
      </c>
      <c r="D27" s="430">
        <f>ROUND([2]Лист1!C25/1000,1)</f>
        <v>50119.3</v>
      </c>
      <c r="E27" s="430">
        <v>41795.276020000005</v>
      </c>
      <c r="F27" s="430">
        <v>-4</v>
      </c>
      <c r="G27" s="430">
        <v>30509.7</v>
      </c>
      <c r="H27" s="430">
        <v>3021</v>
      </c>
      <c r="I27" s="430">
        <v>4856.8</v>
      </c>
      <c r="J27" s="430">
        <v>3312.2</v>
      </c>
      <c r="K27" s="430">
        <f t="shared" si="4"/>
        <v>99.576020000004064</v>
      </c>
      <c r="L27" s="430">
        <v>8324.0239799999981</v>
      </c>
      <c r="M27" s="430">
        <v>746782.7</v>
      </c>
      <c r="N27" s="430">
        <v>388795.6</v>
      </c>
      <c r="O27" s="430">
        <v>36010.699999999997</v>
      </c>
      <c r="P27" s="430">
        <v>290507.40000000002</v>
      </c>
      <c r="Q27" s="430">
        <v>29394.5</v>
      </c>
      <c r="R27" s="431">
        <f t="shared" si="5"/>
        <v>2074.4999999999418</v>
      </c>
      <c r="S27" s="432">
        <f t="shared" si="6"/>
        <v>794702.1</v>
      </c>
      <c r="T27" s="430">
        <v>41740.927299999996</v>
      </c>
      <c r="U27" s="430">
        <v>-4</v>
      </c>
      <c r="V27" s="430">
        <v>30392.400000000001</v>
      </c>
      <c r="W27" s="430">
        <v>3516.4</v>
      </c>
      <c r="X27" s="430">
        <v>4326.5</v>
      </c>
      <c r="Y27" s="430">
        <v>3421.8</v>
      </c>
      <c r="Z27" s="430">
        <f t="shared" si="7"/>
        <v>87.827299999994466</v>
      </c>
      <c r="AA27" s="430">
        <v>7877.6727000000028</v>
      </c>
      <c r="AB27" s="433">
        <v>745083.5</v>
      </c>
      <c r="AC27" s="430">
        <v>388795.6</v>
      </c>
      <c r="AD27" s="430">
        <v>35609.599999999999</v>
      </c>
      <c r="AE27" s="430">
        <v>289278.3</v>
      </c>
      <c r="AF27" s="430">
        <v>29325.8</v>
      </c>
      <c r="AG27" s="431">
        <f t="shared" si="8"/>
        <v>2074.2000000000589</v>
      </c>
    </row>
    <row r="28" spans="1:34" ht="15" hidden="1" x14ac:dyDescent="0.25">
      <c r="A28" s="434" t="s">
        <v>209</v>
      </c>
      <c r="B28" s="429">
        <v>865230.20000000007</v>
      </c>
      <c r="C28" s="430">
        <f t="shared" si="3"/>
        <v>3632137.9000000004</v>
      </c>
      <c r="D28" s="430">
        <f>ROUND([2]Лист1!C26/1000,1)</f>
        <v>754876.3</v>
      </c>
      <c r="E28" s="430">
        <v>618192.98514</v>
      </c>
      <c r="F28" s="430">
        <v>28905.1</v>
      </c>
      <c r="G28" s="430">
        <v>430818</v>
      </c>
      <c r="H28" s="430">
        <v>8376.6</v>
      </c>
      <c r="I28" s="430">
        <v>118881.60000000001</v>
      </c>
      <c r="J28" s="430">
        <v>23373.4</v>
      </c>
      <c r="K28" s="430">
        <f t="shared" si="4"/>
        <v>7838.2851400000145</v>
      </c>
      <c r="L28" s="430">
        <v>136683.31486000004</v>
      </c>
      <c r="M28" s="430">
        <v>2877261.6</v>
      </c>
      <c r="N28" s="430">
        <v>892164.3</v>
      </c>
      <c r="O28" s="430">
        <v>456373.2</v>
      </c>
      <c r="P28" s="430">
        <v>1245587</v>
      </c>
      <c r="Q28" s="430">
        <v>294189</v>
      </c>
      <c r="R28" s="431">
        <f t="shared" si="5"/>
        <v>-11051.899999999907</v>
      </c>
      <c r="S28" s="432">
        <f t="shared" si="6"/>
        <v>3603391.5</v>
      </c>
      <c r="T28" s="430">
        <v>604892.35355999996</v>
      </c>
      <c r="U28" s="430">
        <v>19100.7</v>
      </c>
      <c r="V28" s="430">
        <v>431294.1</v>
      </c>
      <c r="W28" s="430">
        <v>9730.2999999999993</v>
      </c>
      <c r="X28" s="430">
        <v>113899</v>
      </c>
      <c r="Y28" s="430">
        <v>23013</v>
      </c>
      <c r="Z28" s="430">
        <f t="shared" si="7"/>
        <v>7855.253560000041</v>
      </c>
      <c r="AA28" s="430">
        <v>143273.24644000002</v>
      </c>
      <c r="AB28" s="433">
        <v>2855225.9</v>
      </c>
      <c r="AC28" s="430">
        <v>892164.3</v>
      </c>
      <c r="AD28" s="430">
        <v>444497.2</v>
      </c>
      <c r="AE28" s="430">
        <v>1239333.6000000001</v>
      </c>
      <c r="AF28" s="430">
        <v>290411.7</v>
      </c>
      <c r="AG28" s="431">
        <f t="shared" si="8"/>
        <v>-11180.900000000198</v>
      </c>
    </row>
    <row r="29" spans="1:34" ht="15" hidden="1" x14ac:dyDescent="0.25">
      <c r="A29" s="434" t="s">
        <v>210</v>
      </c>
      <c r="B29" s="429">
        <v>179943.69999999998</v>
      </c>
      <c r="C29" s="430">
        <f t="shared" si="3"/>
        <v>1160602.6000000001</v>
      </c>
      <c r="D29" s="430">
        <f>ROUND([2]Лист1!C27/1000,1)</f>
        <v>155527.70000000001</v>
      </c>
      <c r="E29" s="430">
        <v>133885.74877000001</v>
      </c>
      <c r="F29" s="430">
        <v>1615</v>
      </c>
      <c r="G29" s="430">
        <v>81774.8</v>
      </c>
      <c r="H29" s="430">
        <v>8774.9</v>
      </c>
      <c r="I29" s="430">
        <v>30927.599999999999</v>
      </c>
      <c r="J29" s="430">
        <v>7954.8</v>
      </c>
      <c r="K29" s="430">
        <f t="shared" si="4"/>
        <v>2838.6487700000025</v>
      </c>
      <c r="L29" s="430">
        <v>21641.951230000006</v>
      </c>
      <c r="M29" s="430">
        <v>1005074.9</v>
      </c>
      <c r="N29" s="430">
        <v>417725.4</v>
      </c>
      <c r="O29" s="430">
        <v>114666.4</v>
      </c>
      <c r="P29" s="430">
        <v>403518</v>
      </c>
      <c r="Q29" s="430">
        <v>73527.8</v>
      </c>
      <c r="R29" s="431">
        <f t="shared" si="5"/>
        <v>-4362.7000000000262</v>
      </c>
      <c r="S29" s="432">
        <f t="shared" si="6"/>
        <v>1142141.6000000001</v>
      </c>
      <c r="T29" s="430">
        <v>136805.32228999998</v>
      </c>
      <c r="U29" s="430">
        <v>2404.6</v>
      </c>
      <c r="V29" s="430">
        <v>85988.6</v>
      </c>
      <c r="W29" s="430">
        <v>10213.6</v>
      </c>
      <c r="X29" s="430">
        <v>26061.3</v>
      </c>
      <c r="Y29" s="430">
        <v>8943.7999999999993</v>
      </c>
      <c r="Z29" s="430">
        <f t="shared" si="7"/>
        <v>3193.4222899999731</v>
      </c>
      <c r="AA29" s="430">
        <v>21980.677710000018</v>
      </c>
      <c r="AB29" s="433">
        <v>983355.6</v>
      </c>
      <c r="AC29" s="430">
        <v>417725.4</v>
      </c>
      <c r="AD29" s="430">
        <v>111485.6</v>
      </c>
      <c r="AE29" s="430">
        <v>386632.3</v>
      </c>
      <c r="AF29" s="430">
        <v>71872</v>
      </c>
      <c r="AG29" s="431">
        <f t="shared" si="8"/>
        <v>-4359.7000000000116</v>
      </c>
    </row>
    <row r="30" spans="1:34" ht="15" hidden="1" x14ac:dyDescent="0.25">
      <c r="A30" s="434" t="s">
        <v>211</v>
      </c>
      <c r="B30" s="429">
        <v>319728.09999999998</v>
      </c>
      <c r="C30" s="430">
        <f t="shared" si="3"/>
        <v>832504.3</v>
      </c>
      <c r="D30" s="430">
        <f>ROUND([2]Лист1!C28/1000,1)</f>
        <v>349335.5</v>
      </c>
      <c r="E30" s="430">
        <v>333399.54866000003</v>
      </c>
      <c r="F30" s="430">
        <v>58293</v>
      </c>
      <c r="G30" s="430">
        <v>229541.4</v>
      </c>
      <c r="H30" s="430">
        <v>2886.1</v>
      </c>
      <c r="I30" s="430">
        <v>6895.1</v>
      </c>
      <c r="J30" s="430">
        <v>34975.9</v>
      </c>
      <c r="K30" s="430">
        <f t="shared" si="4"/>
        <v>808.04866000003676</v>
      </c>
      <c r="L30" s="430">
        <v>15935.951339999971</v>
      </c>
      <c r="M30" s="430">
        <v>483168.8</v>
      </c>
      <c r="N30" s="430">
        <v>197567.3</v>
      </c>
      <c r="O30" s="430">
        <v>19940.900000000001</v>
      </c>
      <c r="P30" s="430">
        <v>239425.9</v>
      </c>
      <c r="Q30" s="430">
        <v>26724.3</v>
      </c>
      <c r="R30" s="431">
        <f t="shared" si="5"/>
        <v>-489.60000000001673</v>
      </c>
      <c r="S30" s="432">
        <f t="shared" si="6"/>
        <v>817788.7</v>
      </c>
      <c r="T30" s="430">
        <v>328808.54100999993</v>
      </c>
      <c r="U30" s="430">
        <v>51697.1</v>
      </c>
      <c r="V30" s="430">
        <v>231528.4</v>
      </c>
      <c r="W30" s="430">
        <v>3359.3</v>
      </c>
      <c r="X30" s="430">
        <v>6467.6</v>
      </c>
      <c r="Y30" s="430">
        <v>34904.699999999997</v>
      </c>
      <c r="Z30" s="430">
        <f t="shared" si="7"/>
        <v>851.44100999995862</v>
      </c>
      <c r="AA30" s="430">
        <v>13350.358990000095</v>
      </c>
      <c r="AB30" s="433">
        <v>475629.8</v>
      </c>
      <c r="AC30" s="430">
        <v>197567.3</v>
      </c>
      <c r="AD30" s="430">
        <v>19267.400000000001</v>
      </c>
      <c r="AE30" s="430">
        <v>236947.1</v>
      </c>
      <c r="AF30" s="430">
        <v>22337.7</v>
      </c>
      <c r="AG30" s="431">
        <f t="shared" si="8"/>
        <v>-489.70000000000073</v>
      </c>
    </row>
    <row r="31" spans="1:34" ht="15" hidden="1" x14ac:dyDescent="0.25">
      <c r="A31" s="434" t="s">
        <v>212</v>
      </c>
      <c r="B31" s="429">
        <v>105056</v>
      </c>
      <c r="C31" s="430">
        <f t="shared" si="3"/>
        <v>1025824.1000000001</v>
      </c>
      <c r="D31" s="430">
        <f>ROUND([2]Лист1!C29/1000,1)</f>
        <v>97837.8</v>
      </c>
      <c r="E31" s="430">
        <v>81282.213669999997</v>
      </c>
      <c r="F31" s="430">
        <v>0</v>
      </c>
      <c r="G31" s="430">
        <v>48247.7</v>
      </c>
      <c r="H31" s="430">
        <v>5798.5</v>
      </c>
      <c r="I31" s="430">
        <v>21437.200000000001</v>
      </c>
      <c r="J31" s="430">
        <v>3665.9</v>
      </c>
      <c r="K31" s="430">
        <f t="shared" si="4"/>
        <v>2132.9136699999995</v>
      </c>
      <c r="L31" s="430">
        <v>16555.586330000006</v>
      </c>
      <c r="M31" s="430">
        <v>927986.3</v>
      </c>
      <c r="N31" s="430">
        <v>389743.2</v>
      </c>
      <c r="O31" s="430">
        <v>77071.100000000006</v>
      </c>
      <c r="P31" s="430">
        <v>412936.5</v>
      </c>
      <c r="Q31" s="430">
        <v>48729.599999999999</v>
      </c>
      <c r="R31" s="431">
        <f t="shared" si="5"/>
        <v>-494.09999999988213</v>
      </c>
      <c r="S31" s="432">
        <f t="shared" si="6"/>
        <v>1019645.8999999999</v>
      </c>
      <c r="T31" s="430">
        <v>80927.803600000014</v>
      </c>
      <c r="U31" s="430">
        <v>-2</v>
      </c>
      <c r="V31" s="430">
        <v>48155.4</v>
      </c>
      <c r="W31" s="430">
        <v>6182.9</v>
      </c>
      <c r="X31" s="430">
        <v>20534.400000000001</v>
      </c>
      <c r="Y31" s="430">
        <v>3866.9</v>
      </c>
      <c r="Z31" s="430">
        <f t="shared" si="7"/>
        <v>2190.2036000000094</v>
      </c>
      <c r="AA31" s="430">
        <v>17170.396399999983</v>
      </c>
      <c r="AB31" s="433">
        <v>921547.7</v>
      </c>
      <c r="AC31" s="430">
        <v>389743.2</v>
      </c>
      <c r="AD31" s="430">
        <v>75401</v>
      </c>
      <c r="AE31" s="430">
        <v>409443.3</v>
      </c>
      <c r="AF31" s="430">
        <v>47454.1</v>
      </c>
      <c r="AG31" s="431">
        <f t="shared" si="8"/>
        <v>-493.8999999999869</v>
      </c>
      <c r="AH31" s="17"/>
    </row>
    <row r="32" spans="1:34" ht="15" hidden="1" x14ac:dyDescent="0.25">
      <c r="A32" s="434" t="s">
        <v>213</v>
      </c>
      <c r="B32" s="429">
        <v>1313435.2</v>
      </c>
      <c r="C32" s="430">
        <f t="shared" si="3"/>
        <v>3109973.3</v>
      </c>
      <c r="D32" s="430">
        <f>ROUND([2]Лист1!C30/1000,1)</f>
        <v>1510628.3</v>
      </c>
      <c r="E32" s="430">
        <v>1338307.0789999999</v>
      </c>
      <c r="F32" s="430">
        <v>120730.2</v>
      </c>
      <c r="G32" s="430">
        <v>635590.30000000005</v>
      </c>
      <c r="H32" s="430">
        <v>17788.3</v>
      </c>
      <c r="I32" s="430">
        <v>307025.5</v>
      </c>
      <c r="J32" s="430">
        <v>243565.9</v>
      </c>
      <c r="K32" s="430">
        <f t="shared" si="4"/>
        <v>13606.87899999987</v>
      </c>
      <c r="L32" s="430">
        <v>172321.22100000014</v>
      </c>
      <c r="M32" s="430">
        <v>1599345</v>
      </c>
      <c r="N32" s="430">
        <v>36832.5</v>
      </c>
      <c r="O32" s="430">
        <v>316491.5</v>
      </c>
      <c r="P32" s="430">
        <v>1102041.5</v>
      </c>
      <c r="Q32" s="430">
        <v>150538.1</v>
      </c>
      <c r="R32" s="431">
        <f t="shared" si="5"/>
        <v>-6558.6000000000058</v>
      </c>
      <c r="S32" s="432">
        <f t="shared" si="6"/>
        <v>3077240.5</v>
      </c>
      <c r="T32" s="430">
        <v>1320924.9784199998</v>
      </c>
      <c r="U32" s="430">
        <v>121532.1</v>
      </c>
      <c r="V32" s="430">
        <v>648926</v>
      </c>
      <c r="W32" s="430">
        <v>18365.5</v>
      </c>
      <c r="X32" s="430">
        <v>278203</v>
      </c>
      <c r="Y32" s="430">
        <v>240443.8</v>
      </c>
      <c r="Z32" s="430">
        <f t="shared" si="7"/>
        <v>13454.578419999743</v>
      </c>
      <c r="AA32" s="430">
        <v>185066.92158000008</v>
      </c>
      <c r="AB32" s="433">
        <v>1571248.6</v>
      </c>
      <c r="AC32" s="430">
        <v>36832.5</v>
      </c>
      <c r="AD32" s="430">
        <v>294000.09999999998</v>
      </c>
      <c r="AE32" s="430">
        <v>1097920</v>
      </c>
      <c r="AF32" s="430">
        <v>149054.6</v>
      </c>
      <c r="AG32" s="431">
        <f t="shared" si="8"/>
        <v>-6558.6000000000058</v>
      </c>
    </row>
    <row r="33" spans="1:33" ht="15.6" hidden="1" customHeight="1" x14ac:dyDescent="0.25">
      <c r="A33" s="434" t="s">
        <v>214</v>
      </c>
      <c r="B33" s="429">
        <v>252356.60000000003</v>
      </c>
      <c r="C33" s="430">
        <f t="shared" si="3"/>
        <v>3612620.7</v>
      </c>
      <c r="D33" s="430">
        <f>ROUND([2]Лист1!C31/1000,1)</f>
        <v>257422</v>
      </c>
      <c r="E33" s="430">
        <v>197498.56911999997</v>
      </c>
      <c r="F33" s="430">
        <v>4209</v>
      </c>
      <c r="G33" s="430">
        <v>144994.29999999999</v>
      </c>
      <c r="H33" s="430">
        <v>7920.9</v>
      </c>
      <c r="I33" s="430">
        <v>32224.400000000001</v>
      </c>
      <c r="J33" s="430">
        <v>7666.9</v>
      </c>
      <c r="K33" s="430">
        <f t="shared" si="4"/>
        <v>483.0691199999801</v>
      </c>
      <c r="L33" s="430">
        <v>59923.430880000029</v>
      </c>
      <c r="M33" s="430">
        <v>3355198.7</v>
      </c>
      <c r="N33" s="430">
        <v>1117279.1000000001</v>
      </c>
      <c r="O33" s="430">
        <v>865392.6</v>
      </c>
      <c r="P33" s="430">
        <v>1268112.2</v>
      </c>
      <c r="Q33" s="430">
        <v>121667.2</v>
      </c>
      <c r="R33" s="431">
        <f t="shared" si="5"/>
        <v>-17252.399999999951</v>
      </c>
      <c r="S33" s="432">
        <f t="shared" si="6"/>
        <v>3590028</v>
      </c>
      <c r="T33" s="430">
        <v>195633.77265999999</v>
      </c>
      <c r="U33" s="430">
        <v>4523.7</v>
      </c>
      <c r="V33" s="430">
        <v>147684.6</v>
      </c>
      <c r="W33" s="430">
        <v>8392.2999999999993</v>
      </c>
      <c r="X33" s="430">
        <v>27442.7</v>
      </c>
      <c r="Y33" s="430">
        <v>7125.8</v>
      </c>
      <c r="Z33" s="430">
        <f t="shared" si="7"/>
        <v>464.67265999996653</v>
      </c>
      <c r="AA33" s="430">
        <v>104487.72734000001</v>
      </c>
      <c r="AB33" s="433">
        <v>3289906.5</v>
      </c>
      <c r="AC33" s="430">
        <v>1117279.1000000001</v>
      </c>
      <c r="AD33" s="430">
        <v>818424.6</v>
      </c>
      <c r="AE33" s="430">
        <v>1252569</v>
      </c>
      <c r="AF33" s="430">
        <v>118823.1</v>
      </c>
      <c r="AG33" s="431">
        <f t="shared" si="8"/>
        <v>-17189.300000000192</v>
      </c>
    </row>
    <row r="34" spans="1:33" ht="15" x14ac:dyDescent="0.25">
      <c r="A34" s="434" t="s">
        <v>1</v>
      </c>
      <c r="B34" s="429">
        <v>129976.5</v>
      </c>
      <c r="C34" s="430">
        <f t="shared" si="3"/>
        <v>1589017.4</v>
      </c>
      <c r="D34" s="430">
        <f>ROUND([2]Лист1!C32/1000,1)</f>
        <v>137858.70000000001</v>
      </c>
      <c r="E34" s="430">
        <v>118339.81744000001</v>
      </c>
      <c r="F34" s="430">
        <v>282.8</v>
      </c>
      <c r="G34" s="430">
        <v>74441.8</v>
      </c>
      <c r="H34" s="430">
        <v>5534.8</v>
      </c>
      <c r="I34" s="430">
        <v>27785</v>
      </c>
      <c r="J34" s="430">
        <v>7076.5</v>
      </c>
      <c r="K34" s="430">
        <f t="shared" si="4"/>
        <v>3218.9174400000047</v>
      </c>
      <c r="L34" s="430">
        <v>19518.882559999998</v>
      </c>
      <c r="M34" s="430">
        <v>1451158.7</v>
      </c>
      <c r="N34" s="430">
        <v>568028.5</v>
      </c>
      <c r="O34" s="430">
        <v>202455.9</v>
      </c>
      <c r="P34" s="430">
        <v>586042.4</v>
      </c>
      <c r="Q34" s="430">
        <v>95560.3</v>
      </c>
      <c r="R34" s="431">
        <f t="shared" si="5"/>
        <v>-928.40000000009604</v>
      </c>
      <c r="S34" s="432">
        <f t="shared" si="6"/>
        <v>1558292.3</v>
      </c>
      <c r="T34" s="430">
        <v>108995.56653000001</v>
      </c>
      <c r="U34" s="430">
        <v>211.1</v>
      </c>
      <c r="V34" s="430">
        <v>72483.100000000006</v>
      </c>
      <c r="W34" s="430">
        <v>6442.5</v>
      </c>
      <c r="X34" s="430">
        <v>19272.599999999999</v>
      </c>
      <c r="Y34" s="430">
        <v>7959.7</v>
      </c>
      <c r="Z34" s="430">
        <f t="shared" si="7"/>
        <v>2626.566530000001</v>
      </c>
      <c r="AA34" s="430">
        <v>19078.033469999995</v>
      </c>
      <c r="AB34" s="433">
        <v>1430218.7</v>
      </c>
      <c r="AC34" s="430">
        <v>568028.5</v>
      </c>
      <c r="AD34" s="430">
        <v>192239.5</v>
      </c>
      <c r="AE34" s="430">
        <v>582768.5</v>
      </c>
      <c r="AF34" s="430">
        <v>88112.4</v>
      </c>
      <c r="AG34" s="431">
        <f t="shared" si="8"/>
        <v>-930.20000000004075</v>
      </c>
    </row>
    <row r="35" spans="1:33" ht="15" x14ac:dyDescent="0.25">
      <c r="A35" s="434" t="s">
        <v>2</v>
      </c>
      <c r="B35" s="429">
        <v>75322.900000000009</v>
      </c>
      <c r="C35" s="430">
        <f t="shared" si="3"/>
        <v>1033462.8</v>
      </c>
      <c r="D35" s="430">
        <f>ROUND([2]Лист1!C33/1000,1)</f>
        <v>89851</v>
      </c>
      <c r="E35" s="430">
        <v>66977.65466</v>
      </c>
      <c r="F35" s="430">
        <v>699.9</v>
      </c>
      <c r="G35" s="430">
        <v>45216.1</v>
      </c>
      <c r="H35" s="430">
        <v>4778</v>
      </c>
      <c r="I35" s="430">
        <v>10746.2</v>
      </c>
      <c r="J35" s="430">
        <v>4015</v>
      </c>
      <c r="K35" s="430">
        <f t="shared" si="4"/>
        <v>1522.4546600000067</v>
      </c>
      <c r="L35" s="430">
        <v>22873.34534</v>
      </c>
      <c r="M35" s="430">
        <v>943611.8</v>
      </c>
      <c r="N35" s="430">
        <v>449423.1</v>
      </c>
      <c r="O35" s="430">
        <v>79544.600000000006</v>
      </c>
      <c r="P35" s="430">
        <v>385433.5</v>
      </c>
      <c r="Q35" s="430">
        <v>34006.1</v>
      </c>
      <c r="R35" s="431">
        <f t="shared" si="5"/>
        <v>-4795.4999999999054</v>
      </c>
      <c r="S35" s="432">
        <f t="shared" si="6"/>
        <v>1027955.4</v>
      </c>
      <c r="T35" s="430">
        <v>68893.171439999991</v>
      </c>
      <c r="U35" s="430">
        <v>844.4</v>
      </c>
      <c r="V35" s="430">
        <v>48604.7</v>
      </c>
      <c r="W35" s="430">
        <v>5561.6</v>
      </c>
      <c r="X35" s="430">
        <v>8295.7999999999993</v>
      </c>
      <c r="Y35" s="430">
        <v>4020.4</v>
      </c>
      <c r="Z35" s="430">
        <f t="shared" si="7"/>
        <v>1566.27144</v>
      </c>
      <c r="AA35" s="430">
        <v>21625.228560000003</v>
      </c>
      <c r="AB35" s="433">
        <v>937437</v>
      </c>
      <c r="AC35" s="430">
        <v>449423.1</v>
      </c>
      <c r="AD35" s="430">
        <v>79352.899999999994</v>
      </c>
      <c r="AE35" s="430">
        <v>380535.3</v>
      </c>
      <c r="AF35" s="430">
        <v>32921.1</v>
      </c>
      <c r="AG35" s="431">
        <f t="shared" si="8"/>
        <v>-4795.3999999999869</v>
      </c>
    </row>
    <row r="36" spans="1:33" ht="15" hidden="1" x14ac:dyDescent="0.25">
      <c r="A36" s="434" t="s">
        <v>215</v>
      </c>
      <c r="B36" s="429">
        <v>217555.99999999997</v>
      </c>
      <c r="C36" s="430">
        <f t="shared" si="3"/>
        <v>1442451.4</v>
      </c>
      <c r="D36" s="430">
        <f>ROUND([2]Лист1!C34/1000,1)</f>
        <v>234423</v>
      </c>
      <c r="E36" s="430">
        <v>207584.63023000001</v>
      </c>
      <c r="F36" s="430">
        <v>650</v>
      </c>
      <c r="G36" s="430">
        <v>164285.79999999999</v>
      </c>
      <c r="H36" s="430">
        <v>6070.7</v>
      </c>
      <c r="I36" s="430">
        <v>21668.9</v>
      </c>
      <c r="J36" s="430">
        <v>10688.8</v>
      </c>
      <c r="K36" s="430">
        <f t="shared" si="4"/>
        <v>4220.4302300000236</v>
      </c>
      <c r="L36" s="430">
        <v>26838.36976999999</v>
      </c>
      <c r="M36" s="430">
        <v>1208028.3999999999</v>
      </c>
      <c r="N36" s="430">
        <v>490399.2</v>
      </c>
      <c r="O36" s="430">
        <v>139722.4</v>
      </c>
      <c r="P36" s="430">
        <v>510503.7</v>
      </c>
      <c r="Q36" s="430">
        <v>101101.8</v>
      </c>
      <c r="R36" s="431">
        <f t="shared" si="5"/>
        <v>-33698.700000000084</v>
      </c>
      <c r="S36" s="432">
        <f t="shared" si="6"/>
        <v>1416500.2</v>
      </c>
      <c r="T36" s="430">
        <v>209930.78784999999</v>
      </c>
      <c r="U36" s="430">
        <v>544.9</v>
      </c>
      <c r="V36" s="430">
        <v>171233.8</v>
      </c>
      <c r="W36" s="430">
        <v>6271</v>
      </c>
      <c r="X36" s="430">
        <v>16510.7</v>
      </c>
      <c r="Y36" s="430">
        <v>11746.8</v>
      </c>
      <c r="Z36" s="430">
        <f t="shared" si="7"/>
        <v>3623.5878500000108</v>
      </c>
      <c r="AA36" s="430">
        <v>32330.012149999995</v>
      </c>
      <c r="AB36" s="433">
        <v>1174239.3999999999</v>
      </c>
      <c r="AC36" s="430">
        <v>490399.2</v>
      </c>
      <c r="AD36" s="430">
        <v>117395.8</v>
      </c>
      <c r="AE36" s="430">
        <v>503967.4</v>
      </c>
      <c r="AF36" s="430">
        <v>96670.7</v>
      </c>
      <c r="AG36" s="431">
        <f t="shared" si="8"/>
        <v>-34193.700000000114</v>
      </c>
    </row>
    <row r="37" spans="1:33" ht="14.45" hidden="1" customHeight="1" x14ac:dyDescent="0.25">
      <c r="A37" s="434" t="s">
        <v>216</v>
      </c>
      <c r="B37" s="429">
        <v>158569.5</v>
      </c>
      <c r="C37" s="430">
        <f t="shared" si="3"/>
        <v>1336495.7</v>
      </c>
      <c r="D37" s="430">
        <f>ROUND([2]Лист1!C35/1000,1)</f>
        <v>190371.4</v>
      </c>
      <c r="E37" s="430">
        <v>156555.82694999999</v>
      </c>
      <c r="F37" s="430">
        <v>39926.300000000003</v>
      </c>
      <c r="G37" s="430">
        <v>80462</v>
      </c>
      <c r="H37" s="430">
        <v>4931.7</v>
      </c>
      <c r="I37" s="430">
        <v>24163.4</v>
      </c>
      <c r="J37" s="430">
        <v>4946.3</v>
      </c>
      <c r="K37" s="430">
        <f t="shared" si="4"/>
        <v>2126.1269499999826</v>
      </c>
      <c r="L37" s="430">
        <v>33815.573050000006</v>
      </c>
      <c r="M37" s="430">
        <v>1146124.3</v>
      </c>
      <c r="N37" s="430">
        <v>471955.8</v>
      </c>
      <c r="O37" s="430">
        <v>106746.7</v>
      </c>
      <c r="P37" s="430">
        <v>520620.2</v>
      </c>
      <c r="Q37" s="430">
        <v>59146.6</v>
      </c>
      <c r="R37" s="431">
        <f t="shared" si="5"/>
        <v>-12344.999999999964</v>
      </c>
      <c r="S37" s="432">
        <f t="shared" si="6"/>
        <v>1323388.7</v>
      </c>
      <c r="T37" s="430">
        <v>171538.11748000004</v>
      </c>
      <c r="U37" s="430">
        <v>44290.6</v>
      </c>
      <c r="V37" s="430">
        <v>97274.3</v>
      </c>
      <c r="W37" s="430">
        <v>5730.6</v>
      </c>
      <c r="X37" s="430">
        <v>16589.2</v>
      </c>
      <c r="Y37" s="430">
        <v>5379.4</v>
      </c>
      <c r="Z37" s="430">
        <f t="shared" si="7"/>
        <v>2274.0174800000368</v>
      </c>
      <c r="AA37" s="430">
        <v>30900.382519999956</v>
      </c>
      <c r="AB37" s="433">
        <v>1120950.2</v>
      </c>
      <c r="AC37" s="430">
        <v>471955.8</v>
      </c>
      <c r="AD37" s="430">
        <v>88899.4</v>
      </c>
      <c r="AE37" s="430">
        <v>514298.7</v>
      </c>
      <c r="AF37" s="430">
        <v>58141.3</v>
      </c>
      <c r="AG37" s="431">
        <f t="shared" si="8"/>
        <v>-12345.000000000131</v>
      </c>
    </row>
    <row r="38" spans="1:33" ht="15" hidden="1" x14ac:dyDescent="0.25">
      <c r="A38" s="434" t="s">
        <v>217</v>
      </c>
      <c r="B38" s="429">
        <v>73953.5</v>
      </c>
      <c r="C38" s="430">
        <f t="shared" si="3"/>
        <v>1050231</v>
      </c>
      <c r="D38" s="430">
        <f>ROUND([2]Лист1!C36/1000,1)</f>
        <v>75638.100000000006</v>
      </c>
      <c r="E38" s="430">
        <v>60678.224929999997</v>
      </c>
      <c r="F38" s="430">
        <v>840.1</v>
      </c>
      <c r="G38" s="430">
        <v>40890.699999999997</v>
      </c>
      <c r="H38" s="430">
        <v>4088.3</v>
      </c>
      <c r="I38" s="430">
        <v>9864.7000000000007</v>
      </c>
      <c r="J38" s="430">
        <v>3634.2</v>
      </c>
      <c r="K38" s="430">
        <f t="shared" si="4"/>
        <v>1360.2249300000012</v>
      </c>
      <c r="L38" s="430">
        <v>14959.875070000009</v>
      </c>
      <c r="M38" s="430">
        <v>974592.9</v>
      </c>
      <c r="N38" s="430">
        <v>458203.9</v>
      </c>
      <c r="O38" s="430">
        <v>177843.7</v>
      </c>
      <c r="P38" s="430">
        <v>304249</v>
      </c>
      <c r="Q38" s="430">
        <v>41897</v>
      </c>
      <c r="R38" s="431">
        <f t="shared" si="5"/>
        <v>-7600.7000000000116</v>
      </c>
      <c r="S38" s="432">
        <f t="shared" si="6"/>
        <v>1044808.6</v>
      </c>
      <c r="T38" s="430">
        <v>61203.314770000005</v>
      </c>
      <c r="U38" s="430">
        <v>840.2</v>
      </c>
      <c r="V38" s="430">
        <v>41234</v>
      </c>
      <c r="W38" s="430">
        <v>4399.7</v>
      </c>
      <c r="X38" s="430">
        <v>9803.7000000000007</v>
      </c>
      <c r="Y38" s="430">
        <v>3574.5</v>
      </c>
      <c r="Z38" s="430">
        <f t="shared" si="7"/>
        <v>1351.214770000006</v>
      </c>
      <c r="AA38" s="430">
        <v>15087.08522999999</v>
      </c>
      <c r="AB38" s="433">
        <v>968518.2</v>
      </c>
      <c r="AC38" s="430">
        <v>458203.9</v>
      </c>
      <c r="AD38" s="430">
        <v>173332.6</v>
      </c>
      <c r="AE38" s="430">
        <v>302695.3</v>
      </c>
      <c r="AF38" s="430">
        <v>41887.1</v>
      </c>
      <c r="AG38" s="431">
        <f t="shared" si="8"/>
        <v>-7600.7000000000335</v>
      </c>
    </row>
    <row r="39" spans="1:33" ht="15" hidden="1" x14ac:dyDescent="0.25">
      <c r="A39" s="434" t="s">
        <v>218</v>
      </c>
      <c r="B39" s="429">
        <v>186896.40000000002</v>
      </c>
      <c r="C39" s="430">
        <f t="shared" si="3"/>
        <v>1715698.2</v>
      </c>
      <c r="D39" s="430">
        <f>ROUND([2]Лист1!C37/1000,1)</f>
        <v>208762.8</v>
      </c>
      <c r="E39" s="430">
        <v>183297.87375999999</v>
      </c>
      <c r="F39" s="430">
        <v>3000</v>
      </c>
      <c r="G39" s="430">
        <v>112535.9</v>
      </c>
      <c r="H39" s="430">
        <v>6619.8</v>
      </c>
      <c r="I39" s="430">
        <v>47361.7</v>
      </c>
      <c r="J39" s="430">
        <v>13446.4</v>
      </c>
      <c r="K39" s="430">
        <f t="shared" si="4"/>
        <v>334.07375999999385</v>
      </c>
      <c r="L39" s="430">
        <v>25464.926240000001</v>
      </c>
      <c r="M39" s="430">
        <v>1506935.4</v>
      </c>
      <c r="N39" s="430">
        <v>501612</v>
      </c>
      <c r="O39" s="430">
        <v>128066.4</v>
      </c>
      <c r="P39" s="430">
        <v>767621.8</v>
      </c>
      <c r="Q39" s="430">
        <v>110104.4</v>
      </c>
      <c r="R39" s="431">
        <f t="shared" si="5"/>
        <v>-469.20000000015716</v>
      </c>
      <c r="S39" s="432">
        <f t="shared" si="6"/>
        <v>1680343.9</v>
      </c>
      <c r="T39" s="430">
        <v>175583.16634999998</v>
      </c>
      <c r="U39" s="430">
        <v>1196.4000000000001</v>
      </c>
      <c r="V39" s="430">
        <v>108437.7</v>
      </c>
      <c r="W39" s="430">
        <v>7425.7</v>
      </c>
      <c r="X39" s="430">
        <v>45323.1</v>
      </c>
      <c r="Y39" s="430">
        <v>12840</v>
      </c>
      <c r="Z39" s="430">
        <f t="shared" si="7"/>
        <v>360.26634999999806</v>
      </c>
      <c r="AA39" s="430">
        <v>23024.333650000015</v>
      </c>
      <c r="AB39" s="433">
        <v>1481736.4</v>
      </c>
      <c r="AC39" s="430">
        <v>501612</v>
      </c>
      <c r="AD39" s="430">
        <v>123931.9</v>
      </c>
      <c r="AE39" s="430">
        <v>753102.7</v>
      </c>
      <c r="AF39" s="430">
        <v>103576</v>
      </c>
      <c r="AG39" s="431">
        <f t="shared" si="8"/>
        <v>-486.20000000006985</v>
      </c>
    </row>
    <row r="40" spans="1:33" ht="15" x14ac:dyDescent="0.25">
      <c r="A40" s="434" t="s">
        <v>3</v>
      </c>
      <c r="B40" s="429">
        <v>96612.299999999988</v>
      </c>
      <c r="C40" s="430">
        <f t="shared" si="3"/>
        <v>1281322.4000000001</v>
      </c>
      <c r="D40" s="430">
        <f>ROUND([2]Лист1!C38/1000,1)</f>
        <v>101212.8</v>
      </c>
      <c r="E40" s="430">
        <v>89684.499849999993</v>
      </c>
      <c r="F40" s="430">
        <v>170</v>
      </c>
      <c r="G40" s="430">
        <v>60252</v>
      </c>
      <c r="H40" s="430">
        <v>6305.8</v>
      </c>
      <c r="I40" s="430">
        <v>15188</v>
      </c>
      <c r="J40" s="430">
        <v>5787.9</v>
      </c>
      <c r="K40" s="430">
        <f t="shared" si="4"/>
        <v>1980.799849999994</v>
      </c>
      <c r="L40" s="430">
        <v>11528.30015000001</v>
      </c>
      <c r="M40" s="430">
        <v>1180109.6000000001</v>
      </c>
      <c r="N40" s="430">
        <v>526022.19999999995</v>
      </c>
      <c r="O40" s="430">
        <v>150565.5</v>
      </c>
      <c r="P40" s="430">
        <v>444399.1</v>
      </c>
      <c r="Q40" s="430">
        <v>66089.399999999994</v>
      </c>
      <c r="R40" s="431">
        <f t="shared" si="5"/>
        <v>-6966.5999999998312</v>
      </c>
      <c r="S40" s="432">
        <f t="shared" si="6"/>
        <v>1274753</v>
      </c>
      <c r="T40" s="430">
        <v>88764.667919999993</v>
      </c>
      <c r="U40" s="430">
        <v>-272.5</v>
      </c>
      <c r="V40" s="430">
        <v>61318.5</v>
      </c>
      <c r="W40" s="430">
        <v>6766.2</v>
      </c>
      <c r="X40" s="430">
        <v>13061.8</v>
      </c>
      <c r="Y40" s="430">
        <v>5995.8</v>
      </c>
      <c r="Z40" s="430">
        <f t="shared" si="7"/>
        <v>1894.8679199999924</v>
      </c>
      <c r="AA40" s="430">
        <v>14759.932080000013</v>
      </c>
      <c r="AB40" s="433">
        <v>1171228.3999999999</v>
      </c>
      <c r="AC40" s="430">
        <v>526022.19999999995</v>
      </c>
      <c r="AD40" s="430">
        <v>145159.6</v>
      </c>
      <c r="AE40" s="430">
        <v>441924.2</v>
      </c>
      <c r="AF40" s="430">
        <v>64721.8</v>
      </c>
      <c r="AG40" s="431">
        <f t="shared" si="8"/>
        <v>-6599.4000000000378</v>
      </c>
    </row>
    <row r="41" spans="1:33" ht="13.15" hidden="1" customHeight="1" x14ac:dyDescent="0.25">
      <c r="A41" s="434" t="s">
        <v>219</v>
      </c>
      <c r="B41" s="429">
        <v>756206</v>
      </c>
      <c r="C41" s="430">
        <f t="shared" si="3"/>
        <v>1879434.4</v>
      </c>
      <c r="D41" s="430">
        <f>ROUND([2]Лист1!C39/1000,1)</f>
        <v>824919.4</v>
      </c>
      <c r="E41" s="430">
        <v>709172.14537000004</v>
      </c>
      <c r="F41" s="430">
        <v>357059.3</v>
      </c>
      <c r="G41" s="430">
        <v>286053.7</v>
      </c>
      <c r="H41" s="430">
        <v>3642.9</v>
      </c>
      <c r="I41" s="430">
        <v>45977.3</v>
      </c>
      <c r="J41" s="430">
        <v>12249.5</v>
      </c>
      <c r="K41" s="430">
        <f t="shared" si="4"/>
        <v>4189.4453700000377</v>
      </c>
      <c r="L41" s="430">
        <v>115747.25462999998</v>
      </c>
      <c r="M41" s="430">
        <v>1054515</v>
      </c>
      <c r="N41" s="430">
        <v>328288.09999999998</v>
      </c>
      <c r="O41" s="430">
        <v>113419.7</v>
      </c>
      <c r="P41" s="430">
        <v>584804.4</v>
      </c>
      <c r="Q41" s="430">
        <v>32174.400000000001</v>
      </c>
      <c r="R41" s="431">
        <f t="shared" si="5"/>
        <v>-4171.5999999999549</v>
      </c>
      <c r="S41" s="432">
        <f t="shared" si="6"/>
        <v>1850638.9</v>
      </c>
      <c r="T41" s="430">
        <v>706060.44544000004</v>
      </c>
      <c r="U41" s="430">
        <v>357828.5</v>
      </c>
      <c r="V41" s="430">
        <v>284962.3</v>
      </c>
      <c r="W41" s="430">
        <v>4223.5</v>
      </c>
      <c r="X41" s="430">
        <v>43841.9</v>
      </c>
      <c r="Y41" s="430">
        <v>11303.3</v>
      </c>
      <c r="Z41" s="430">
        <f t="shared" si="7"/>
        <v>3900.9454400000504</v>
      </c>
      <c r="AA41" s="430">
        <v>112677.65455999994</v>
      </c>
      <c r="AB41" s="433">
        <v>1031900.8</v>
      </c>
      <c r="AC41" s="430">
        <v>328288.09999999998</v>
      </c>
      <c r="AD41" s="430">
        <v>102935.9</v>
      </c>
      <c r="AE41" s="430">
        <v>572851.69999999995</v>
      </c>
      <c r="AF41" s="430">
        <v>31811.8</v>
      </c>
      <c r="AG41" s="431">
        <f t="shared" si="8"/>
        <v>-3986.6999999999061</v>
      </c>
    </row>
    <row r="42" spans="1:33" ht="15" hidden="1" x14ac:dyDescent="0.25">
      <c r="A42" s="434" t="s">
        <v>220</v>
      </c>
      <c r="B42" s="429">
        <v>121184.99999999999</v>
      </c>
      <c r="C42" s="430">
        <f t="shared" si="3"/>
        <v>1039625.7</v>
      </c>
      <c r="D42" s="430">
        <f>ROUND([2]Лист1!C40/1000,1)</f>
        <v>129632.5</v>
      </c>
      <c r="E42" s="430">
        <v>111714.10931999999</v>
      </c>
      <c r="F42" s="430">
        <v>160</v>
      </c>
      <c r="G42" s="430">
        <v>81938.3</v>
      </c>
      <c r="H42" s="430">
        <v>4084</v>
      </c>
      <c r="I42" s="430">
        <v>15502.7</v>
      </c>
      <c r="J42" s="430">
        <v>7207</v>
      </c>
      <c r="K42" s="430">
        <f t="shared" si="4"/>
        <v>2822.109319999985</v>
      </c>
      <c r="L42" s="430">
        <v>17918.390680000011</v>
      </c>
      <c r="M42" s="430">
        <v>909993.2</v>
      </c>
      <c r="N42" s="430">
        <v>360088.8</v>
      </c>
      <c r="O42" s="430">
        <v>207790.1</v>
      </c>
      <c r="P42" s="430">
        <v>308781</v>
      </c>
      <c r="Q42" s="430">
        <v>35893.5</v>
      </c>
      <c r="R42" s="431">
        <f t="shared" si="5"/>
        <v>-2560.2000000000698</v>
      </c>
      <c r="S42" s="432">
        <f t="shared" si="6"/>
        <v>1025114.5</v>
      </c>
      <c r="T42" s="430">
        <v>105593.77958999999</v>
      </c>
      <c r="U42" s="430">
        <v>156.80000000000001</v>
      </c>
      <c r="V42" s="430">
        <v>78103.199999999997</v>
      </c>
      <c r="W42" s="430">
        <v>4083.1</v>
      </c>
      <c r="X42" s="430">
        <v>14567.6</v>
      </c>
      <c r="Y42" s="430">
        <v>6017.7</v>
      </c>
      <c r="Z42" s="430">
        <f t="shared" si="7"/>
        <v>2665.3795899999923</v>
      </c>
      <c r="AA42" s="430">
        <v>17787.620410000003</v>
      </c>
      <c r="AB42" s="433">
        <v>901733.1</v>
      </c>
      <c r="AC42" s="430">
        <v>360088.8</v>
      </c>
      <c r="AD42" s="430">
        <v>203277.1</v>
      </c>
      <c r="AE42" s="430">
        <v>305352.09999999998</v>
      </c>
      <c r="AF42" s="430">
        <v>35575.300000000003</v>
      </c>
      <c r="AG42" s="431">
        <f t="shared" si="8"/>
        <v>-2560.1999999999098</v>
      </c>
    </row>
    <row r="43" spans="1:33" ht="15" x14ac:dyDescent="0.25">
      <c r="A43" s="434" t="s">
        <v>4</v>
      </c>
      <c r="B43" s="429">
        <v>106574.19999999998</v>
      </c>
      <c r="C43" s="430">
        <f t="shared" si="3"/>
        <v>1138755.9000000001</v>
      </c>
      <c r="D43" s="430">
        <f>ROUND([2]Лист1!C41/1000,1)</f>
        <v>112086.1</v>
      </c>
      <c r="E43" s="430">
        <v>92707.048729999995</v>
      </c>
      <c r="F43" s="430">
        <v>206.3</v>
      </c>
      <c r="G43" s="430">
        <v>69239.3</v>
      </c>
      <c r="H43" s="430">
        <v>4043.7</v>
      </c>
      <c r="I43" s="430">
        <v>9939.9</v>
      </c>
      <c r="J43" s="430">
        <v>7528.5</v>
      </c>
      <c r="K43" s="430">
        <f t="shared" si="4"/>
        <v>1749.3487299999888</v>
      </c>
      <c r="L43" s="430">
        <v>19379.051270000011</v>
      </c>
      <c r="M43" s="430">
        <v>1026669.8</v>
      </c>
      <c r="N43" s="430">
        <v>452610.6</v>
      </c>
      <c r="O43" s="430">
        <v>65073.2</v>
      </c>
      <c r="P43" s="430">
        <v>409247.4</v>
      </c>
      <c r="Q43" s="430">
        <v>110521.2</v>
      </c>
      <c r="R43" s="431">
        <f t="shared" si="5"/>
        <v>-10782.599999999962</v>
      </c>
      <c r="S43" s="432">
        <f t="shared" si="6"/>
        <v>1107445.1000000001</v>
      </c>
      <c r="T43" s="430">
        <v>94570.919909999997</v>
      </c>
      <c r="U43" s="430">
        <v>212.5</v>
      </c>
      <c r="V43" s="430">
        <v>71120.3</v>
      </c>
      <c r="W43" s="430">
        <v>4395</v>
      </c>
      <c r="X43" s="430">
        <v>9534.1</v>
      </c>
      <c r="Y43" s="430">
        <v>7546.5</v>
      </c>
      <c r="Z43" s="430">
        <f t="shared" si="7"/>
        <v>1762.5199099999936</v>
      </c>
      <c r="AA43" s="430">
        <v>19465.180090000009</v>
      </c>
      <c r="AB43" s="433">
        <v>993409</v>
      </c>
      <c r="AC43" s="430">
        <v>452610.6</v>
      </c>
      <c r="AD43" s="430">
        <v>43638.6</v>
      </c>
      <c r="AE43" s="430">
        <v>398469.1</v>
      </c>
      <c r="AF43" s="430">
        <v>109473.4</v>
      </c>
      <c r="AG43" s="431">
        <f t="shared" si="8"/>
        <v>-10782.699999999924</v>
      </c>
    </row>
    <row r="44" spans="1:33" ht="15" x14ac:dyDescent="0.25">
      <c r="A44" s="434" t="s">
        <v>5</v>
      </c>
      <c r="B44" s="429">
        <v>374454.09999999992</v>
      </c>
      <c r="C44" s="430">
        <f t="shared" si="3"/>
        <v>2812052</v>
      </c>
      <c r="D44" s="430">
        <f>ROUND([2]Лист1!C42/1000,1)</f>
        <v>433636.4</v>
      </c>
      <c r="E44" s="430">
        <v>386847.17372000002</v>
      </c>
      <c r="F44" s="430">
        <v>16083.2</v>
      </c>
      <c r="G44" s="430">
        <v>228502.8</v>
      </c>
      <c r="H44" s="430">
        <v>16782.400000000001</v>
      </c>
      <c r="I44" s="430">
        <v>95142.6</v>
      </c>
      <c r="J44" s="430">
        <v>23321.599999999999</v>
      </c>
      <c r="K44" s="430">
        <f t="shared" si="4"/>
        <v>7014.5737200000221</v>
      </c>
      <c r="L44" s="430">
        <v>46789.226280000003</v>
      </c>
      <c r="M44" s="430">
        <v>2378415.6</v>
      </c>
      <c r="N44" s="430">
        <v>939552.1</v>
      </c>
      <c r="O44" s="430">
        <v>169351.8</v>
      </c>
      <c r="P44" s="430">
        <v>1152339.3999999999</v>
      </c>
      <c r="Q44" s="430">
        <v>120150</v>
      </c>
      <c r="R44" s="431">
        <f t="shared" si="5"/>
        <v>-2977.6999999999534</v>
      </c>
      <c r="S44" s="432">
        <f t="shared" si="6"/>
        <v>2786321.9</v>
      </c>
      <c r="T44" s="430">
        <v>393078.33062000002</v>
      </c>
      <c r="U44" s="430">
        <v>16879.3</v>
      </c>
      <c r="V44" s="430">
        <v>241750.8</v>
      </c>
      <c r="W44" s="430">
        <v>19534.5</v>
      </c>
      <c r="X44" s="430">
        <v>84466</v>
      </c>
      <c r="Y44" s="430">
        <v>23969.7</v>
      </c>
      <c r="Z44" s="430">
        <f t="shared" si="7"/>
        <v>6478.030620000045</v>
      </c>
      <c r="AA44" s="430">
        <v>47832.969379999966</v>
      </c>
      <c r="AB44" s="433">
        <v>2345410.6</v>
      </c>
      <c r="AC44" s="430">
        <v>939552.1</v>
      </c>
      <c r="AD44" s="430">
        <v>167082</v>
      </c>
      <c r="AE44" s="430">
        <v>1129936</v>
      </c>
      <c r="AF44" s="430">
        <v>111818.2</v>
      </c>
      <c r="AG44" s="431">
        <f t="shared" si="8"/>
        <v>-2977.6999999999971</v>
      </c>
    </row>
    <row r="45" spans="1:33" ht="15" hidden="1" x14ac:dyDescent="0.25">
      <c r="A45" s="434" t="s">
        <v>221</v>
      </c>
      <c r="B45" s="429">
        <v>122940.4</v>
      </c>
      <c r="C45" s="430">
        <f t="shared" si="3"/>
        <v>1093549.1000000001</v>
      </c>
      <c r="D45" s="430">
        <f>ROUND([2]Лист1!C43/1000,1)</f>
        <v>131609.60000000001</v>
      </c>
      <c r="E45" s="430">
        <v>109624.65875</v>
      </c>
      <c r="F45" s="430">
        <v>1356</v>
      </c>
      <c r="G45" s="430">
        <v>57731.3</v>
      </c>
      <c r="H45" s="430">
        <v>8973</v>
      </c>
      <c r="I45" s="430">
        <v>27148.5</v>
      </c>
      <c r="J45" s="430">
        <v>11225.5</v>
      </c>
      <c r="K45" s="430">
        <f t="shared" si="4"/>
        <v>3190.3587499999994</v>
      </c>
      <c r="L45" s="430">
        <v>21984.941250000003</v>
      </c>
      <c r="M45" s="430">
        <v>961939.5</v>
      </c>
      <c r="N45" s="430">
        <v>420671.5</v>
      </c>
      <c r="O45" s="430">
        <v>76176.399999999994</v>
      </c>
      <c r="P45" s="430">
        <v>417301.7</v>
      </c>
      <c r="Q45" s="430">
        <v>48153.599999999999</v>
      </c>
      <c r="R45" s="431">
        <f t="shared" si="5"/>
        <v>-363.70000000003347</v>
      </c>
      <c r="S45" s="432">
        <f t="shared" si="6"/>
        <v>1071565</v>
      </c>
      <c r="T45" s="430">
        <v>107836.44285000001</v>
      </c>
      <c r="U45" s="430">
        <v>1469.6</v>
      </c>
      <c r="V45" s="430">
        <v>57725.2</v>
      </c>
      <c r="W45" s="430">
        <v>9906.5</v>
      </c>
      <c r="X45" s="430">
        <v>24784.5</v>
      </c>
      <c r="Y45" s="430">
        <v>10898.9</v>
      </c>
      <c r="Z45" s="430">
        <f t="shared" si="7"/>
        <v>3051.7428500000042</v>
      </c>
      <c r="AA45" s="430">
        <v>21985.157149999999</v>
      </c>
      <c r="AB45" s="433">
        <v>941743.4</v>
      </c>
      <c r="AC45" s="430">
        <v>420671.5</v>
      </c>
      <c r="AD45" s="430">
        <v>67387.199999999997</v>
      </c>
      <c r="AE45" s="430">
        <v>407842.8</v>
      </c>
      <c r="AF45" s="430">
        <v>46205.7</v>
      </c>
      <c r="AG45" s="431">
        <f t="shared" si="8"/>
        <v>-363.79999999997381</v>
      </c>
    </row>
    <row r="46" spans="1:33" ht="15" x14ac:dyDescent="0.25">
      <c r="A46" s="434" t="s">
        <v>6</v>
      </c>
      <c r="B46" s="429">
        <v>194102.49999999997</v>
      </c>
      <c r="C46" s="430">
        <f t="shared" si="3"/>
        <v>1844188.9</v>
      </c>
      <c r="D46" s="430">
        <f>ROUND([2]Лист1!C44/1000,1)</f>
        <v>232635.4</v>
      </c>
      <c r="E46" s="430">
        <v>168285.05392999999</v>
      </c>
      <c r="F46" s="430">
        <v>1927.4</v>
      </c>
      <c r="G46" s="430">
        <v>100173.1</v>
      </c>
      <c r="H46" s="430">
        <v>7007.3</v>
      </c>
      <c r="I46" s="430">
        <v>38774.699999999997</v>
      </c>
      <c r="J46" s="430">
        <v>20355.2</v>
      </c>
      <c r="K46" s="430">
        <f t="shared" si="4"/>
        <v>47.353929999993852</v>
      </c>
      <c r="L46" s="430">
        <v>64350.34607</v>
      </c>
      <c r="M46" s="430">
        <v>1611553.5</v>
      </c>
      <c r="N46" s="430">
        <v>568951.19999999995</v>
      </c>
      <c r="O46" s="430">
        <v>147842.70000000001</v>
      </c>
      <c r="P46" s="430">
        <v>742929.3</v>
      </c>
      <c r="Q46" s="430">
        <v>156472.4</v>
      </c>
      <c r="R46" s="431">
        <f t="shared" si="5"/>
        <v>-4642.0999999999476</v>
      </c>
      <c r="S46" s="432">
        <f t="shared" si="6"/>
        <v>1792061.7999999998</v>
      </c>
      <c r="T46" s="430">
        <v>166936.82844000001</v>
      </c>
      <c r="U46" s="430">
        <v>2000</v>
      </c>
      <c r="V46" s="430">
        <v>103239.1</v>
      </c>
      <c r="W46" s="430">
        <v>7401.9</v>
      </c>
      <c r="X46" s="430">
        <v>34930.6</v>
      </c>
      <c r="Y46" s="430">
        <v>19128.5</v>
      </c>
      <c r="Z46" s="430">
        <f t="shared" si="7"/>
        <v>236.72844000000623</v>
      </c>
      <c r="AA46" s="430">
        <v>61332.071559999982</v>
      </c>
      <c r="AB46" s="433">
        <v>1563792.9</v>
      </c>
      <c r="AC46" s="430">
        <v>568951.19999999995</v>
      </c>
      <c r="AD46" s="430">
        <v>144462.5</v>
      </c>
      <c r="AE46" s="430">
        <v>724389.7</v>
      </c>
      <c r="AF46" s="430">
        <v>130605</v>
      </c>
      <c r="AG46" s="431">
        <f t="shared" si="8"/>
        <v>-4615.5</v>
      </c>
    </row>
    <row r="47" spans="1:33" ht="15" hidden="1" x14ac:dyDescent="0.25">
      <c r="A47" s="434" t="s">
        <v>222</v>
      </c>
      <c r="B47" s="429">
        <v>630498.30000000005</v>
      </c>
      <c r="C47" s="430">
        <f t="shared" si="3"/>
        <v>1829585.9</v>
      </c>
      <c r="D47" s="430">
        <f>ROUND([2]Лист1!C45/1000,1)</f>
        <v>611570.5</v>
      </c>
      <c r="E47" s="430">
        <v>535753.11639999994</v>
      </c>
      <c r="F47" s="430">
        <v>256934.3</v>
      </c>
      <c r="G47" s="430">
        <v>245240.3</v>
      </c>
      <c r="H47" s="430">
        <v>6064.1</v>
      </c>
      <c r="I47" s="430">
        <v>32827.599999999999</v>
      </c>
      <c r="J47" s="430">
        <v>-7602.8</v>
      </c>
      <c r="K47" s="430">
        <f t="shared" si="4"/>
        <v>2289.6163999999671</v>
      </c>
      <c r="L47" s="430">
        <v>75817.383600000059</v>
      </c>
      <c r="M47" s="430">
        <v>1218015.3999999999</v>
      </c>
      <c r="N47" s="430">
        <v>250505.4</v>
      </c>
      <c r="O47" s="430">
        <v>504822.3</v>
      </c>
      <c r="P47" s="430">
        <v>435989.5</v>
      </c>
      <c r="Q47" s="430">
        <v>27285.200000000001</v>
      </c>
      <c r="R47" s="431">
        <f t="shared" si="5"/>
        <v>-587.0000000001055</v>
      </c>
      <c r="S47" s="432">
        <f t="shared" si="6"/>
        <v>1755664.5</v>
      </c>
      <c r="T47" s="430">
        <v>541410.38820999989</v>
      </c>
      <c r="U47" s="430">
        <v>253252.3</v>
      </c>
      <c r="V47" s="430">
        <v>259727.2</v>
      </c>
      <c r="W47" s="430">
        <v>6425.8</v>
      </c>
      <c r="X47" s="430">
        <v>30498.9</v>
      </c>
      <c r="Y47" s="430">
        <v>-10825</v>
      </c>
      <c r="Z47" s="430">
        <f t="shared" si="7"/>
        <v>2331.1882099998875</v>
      </c>
      <c r="AA47" s="430">
        <v>75023.211790000089</v>
      </c>
      <c r="AB47" s="433">
        <v>1139230.8999999999</v>
      </c>
      <c r="AC47" s="430">
        <v>250505.4</v>
      </c>
      <c r="AD47" s="430">
        <v>432521.2</v>
      </c>
      <c r="AE47" s="430">
        <v>429878</v>
      </c>
      <c r="AF47" s="430">
        <v>27116.5</v>
      </c>
      <c r="AG47" s="431">
        <f t="shared" si="8"/>
        <v>-790.20000000012806</v>
      </c>
    </row>
    <row r="48" spans="1:33" ht="15" hidden="1" x14ac:dyDescent="0.25">
      <c r="A48" s="434" t="s">
        <v>223</v>
      </c>
      <c r="B48" s="429">
        <v>164132.20000000001</v>
      </c>
      <c r="C48" s="430">
        <f t="shared" si="3"/>
        <v>1544649.4000000001</v>
      </c>
      <c r="D48" s="430">
        <f>ROUND([2]Лист1!C46/1000,1)</f>
        <v>166979.6</v>
      </c>
      <c r="E48" s="430">
        <v>140972.61684999999</v>
      </c>
      <c r="F48" s="430">
        <v>5310</v>
      </c>
      <c r="G48" s="430">
        <v>99205.9</v>
      </c>
      <c r="H48" s="430">
        <v>6256.8</v>
      </c>
      <c r="I48" s="430">
        <v>15466.3</v>
      </c>
      <c r="J48" s="430">
        <v>14631.2</v>
      </c>
      <c r="K48" s="430">
        <f t="shared" si="4"/>
        <v>102.41684999999779</v>
      </c>
      <c r="L48" s="430">
        <v>26006.983150000015</v>
      </c>
      <c r="M48" s="430">
        <v>1377669.8</v>
      </c>
      <c r="N48" s="430">
        <v>637406.6</v>
      </c>
      <c r="O48" s="430">
        <v>114153.7</v>
      </c>
      <c r="P48" s="430">
        <v>514227.9</v>
      </c>
      <c r="Q48" s="430">
        <v>111795.6</v>
      </c>
      <c r="R48" s="431">
        <f t="shared" si="5"/>
        <v>86.000000000087311</v>
      </c>
      <c r="S48" s="432">
        <f t="shared" si="6"/>
        <v>1551759.4</v>
      </c>
      <c r="T48" s="430">
        <v>149722.93165000001</v>
      </c>
      <c r="U48" s="430">
        <v>5446.3</v>
      </c>
      <c r="V48" s="430">
        <v>108299.2</v>
      </c>
      <c r="W48" s="430">
        <v>6256.8</v>
      </c>
      <c r="X48" s="430">
        <v>14881.9</v>
      </c>
      <c r="Y48" s="430">
        <v>14734.3</v>
      </c>
      <c r="Z48" s="430">
        <f t="shared" si="7"/>
        <v>104.43165000002955</v>
      </c>
      <c r="AA48" s="430">
        <v>27033.768349999998</v>
      </c>
      <c r="AB48" s="433">
        <v>1375002.7</v>
      </c>
      <c r="AC48" s="430">
        <v>637406.6</v>
      </c>
      <c r="AD48" s="430">
        <v>112358.1</v>
      </c>
      <c r="AE48" s="430">
        <v>513470.8</v>
      </c>
      <c r="AF48" s="430">
        <v>111681.3</v>
      </c>
      <c r="AG48" s="431">
        <f t="shared" si="8"/>
        <v>85.900000000008731</v>
      </c>
    </row>
    <row r="49" spans="1:33" ht="15" hidden="1" x14ac:dyDescent="0.25">
      <c r="A49" s="434" t="s">
        <v>224</v>
      </c>
      <c r="B49" s="429">
        <v>221439.49999999994</v>
      </c>
      <c r="C49" s="430">
        <f t="shared" si="3"/>
        <v>1572864.3</v>
      </c>
      <c r="D49" s="430">
        <f>ROUND([2]Лист1!C47/1000,1)</f>
        <v>220452.6</v>
      </c>
      <c r="E49" s="430">
        <v>190434.01347999999</v>
      </c>
      <c r="F49" s="430">
        <v>500</v>
      </c>
      <c r="G49" s="430">
        <v>139481.20000000001</v>
      </c>
      <c r="H49" s="430">
        <v>9862.1</v>
      </c>
      <c r="I49" s="430">
        <v>30446.3</v>
      </c>
      <c r="J49" s="430">
        <v>5966.1</v>
      </c>
      <c r="K49" s="430">
        <f t="shared" si="4"/>
        <v>4178.3134799999843</v>
      </c>
      <c r="L49" s="430">
        <v>30018.586520000012</v>
      </c>
      <c r="M49" s="430">
        <v>1352411.7</v>
      </c>
      <c r="N49" s="430">
        <v>538524</v>
      </c>
      <c r="O49" s="430">
        <v>94572.1</v>
      </c>
      <c r="P49" s="430">
        <v>647146.5</v>
      </c>
      <c r="Q49" s="430">
        <v>73046.399999999994</v>
      </c>
      <c r="R49" s="431">
        <f t="shared" si="5"/>
        <v>-877.30000000001746</v>
      </c>
      <c r="S49" s="432">
        <f t="shared" si="6"/>
        <v>1554569.6</v>
      </c>
      <c r="T49" s="430">
        <v>200598.56816999998</v>
      </c>
      <c r="U49" s="430">
        <v>504.7</v>
      </c>
      <c r="V49" s="430">
        <v>152910.1</v>
      </c>
      <c r="W49" s="430">
        <v>11332.6</v>
      </c>
      <c r="X49" s="430">
        <v>25480</v>
      </c>
      <c r="Y49" s="430">
        <v>6063.4</v>
      </c>
      <c r="Z49" s="430">
        <f t="shared" si="7"/>
        <v>4307.7681699999684</v>
      </c>
      <c r="AA49" s="430">
        <v>29369.931830000016</v>
      </c>
      <c r="AB49" s="433">
        <v>1324601.1000000001</v>
      </c>
      <c r="AC49" s="430">
        <v>538524</v>
      </c>
      <c r="AD49" s="430">
        <v>92663.1</v>
      </c>
      <c r="AE49" s="430">
        <v>622263</v>
      </c>
      <c r="AF49" s="430">
        <v>72116</v>
      </c>
      <c r="AG49" s="431">
        <f t="shared" si="8"/>
        <v>-964.99999999988358</v>
      </c>
    </row>
    <row r="50" spans="1:33" ht="15" hidden="1" x14ac:dyDescent="0.25">
      <c r="A50" s="434" t="s">
        <v>225</v>
      </c>
      <c r="B50" s="429">
        <v>103489.1</v>
      </c>
      <c r="C50" s="430">
        <f t="shared" si="3"/>
        <v>1225430.7</v>
      </c>
      <c r="D50" s="430">
        <f>ROUND([2]Лист1!C48/1000,1)</f>
        <v>100372.5</v>
      </c>
      <c r="E50" s="430">
        <v>81910.69550999999</v>
      </c>
      <c r="F50" s="430">
        <v>602</v>
      </c>
      <c r="G50" s="430">
        <v>57213.599999999999</v>
      </c>
      <c r="H50" s="430">
        <v>5179.3999999999996</v>
      </c>
      <c r="I50" s="430">
        <v>10547.6</v>
      </c>
      <c r="J50" s="430">
        <v>6610.1</v>
      </c>
      <c r="K50" s="430">
        <f t="shared" si="4"/>
        <v>1757.9955099999897</v>
      </c>
      <c r="L50" s="430">
        <v>18461.80449000001</v>
      </c>
      <c r="M50" s="430">
        <v>1125058.2</v>
      </c>
      <c r="N50" s="430">
        <v>543771.1</v>
      </c>
      <c r="O50" s="430">
        <v>110648</v>
      </c>
      <c r="P50" s="430">
        <v>404796.6</v>
      </c>
      <c r="Q50" s="430">
        <v>67911.600000000006</v>
      </c>
      <c r="R50" s="431">
        <f t="shared" si="5"/>
        <v>-2069.1000000000058</v>
      </c>
      <c r="S50" s="432">
        <f t="shared" si="6"/>
        <v>1224465.2000000002</v>
      </c>
      <c r="T50" s="430">
        <v>84083.288450000007</v>
      </c>
      <c r="U50" s="430">
        <v>672.4</v>
      </c>
      <c r="V50" s="430">
        <v>58560.7</v>
      </c>
      <c r="W50" s="430">
        <v>5892.5</v>
      </c>
      <c r="X50" s="430">
        <v>9558.2999999999993</v>
      </c>
      <c r="Y50" s="430">
        <v>7003</v>
      </c>
      <c r="Z50" s="430">
        <f t="shared" si="7"/>
        <v>2396.3884500000167</v>
      </c>
      <c r="AA50" s="430">
        <v>23265.311549999999</v>
      </c>
      <c r="AB50" s="433">
        <v>1117116.6000000001</v>
      </c>
      <c r="AC50" s="430">
        <v>543771.1</v>
      </c>
      <c r="AD50" s="430">
        <v>107335.5</v>
      </c>
      <c r="AE50" s="430">
        <v>402281.6</v>
      </c>
      <c r="AF50" s="430">
        <v>65797.5</v>
      </c>
      <c r="AG50" s="431">
        <f t="shared" si="8"/>
        <v>-2069.0999999998603</v>
      </c>
    </row>
    <row r="51" spans="1:33" ht="15" hidden="1" x14ac:dyDescent="0.25">
      <c r="A51" s="434" t="s">
        <v>226</v>
      </c>
      <c r="B51" s="429">
        <v>145873.60000000001</v>
      </c>
      <c r="C51" s="430">
        <f t="shared" si="3"/>
        <v>742187.8</v>
      </c>
      <c r="D51" s="430">
        <f>ROUND([2]Лист1!C49/1000,1)</f>
        <v>78042.399999999994</v>
      </c>
      <c r="E51" s="430">
        <v>64316.487000000001</v>
      </c>
      <c r="F51" s="430">
        <v>-11480.1</v>
      </c>
      <c r="G51" s="430">
        <v>54794.6</v>
      </c>
      <c r="H51" s="430">
        <v>7347</v>
      </c>
      <c r="I51" s="430">
        <v>10205.799999999999</v>
      </c>
      <c r="J51" s="430">
        <v>1963.3</v>
      </c>
      <c r="K51" s="430">
        <f t="shared" si="4"/>
        <v>1485.8870000000018</v>
      </c>
      <c r="L51" s="430">
        <v>13725.912999999993</v>
      </c>
      <c r="M51" s="430">
        <v>664145.4</v>
      </c>
      <c r="N51" s="430">
        <v>298953.8</v>
      </c>
      <c r="O51" s="430">
        <v>42603.9</v>
      </c>
      <c r="P51" s="430">
        <v>287143.3</v>
      </c>
      <c r="Q51" s="430">
        <v>35444.400000000001</v>
      </c>
      <c r="R51" s="431">
        <f t="shared" si="5"/>
        <v>0</v>
      </c>
      <c r="S51" s="432">
        <f t="shared" si="6"/>
        <v>734465.79999999993</v>
      </c>
      <c r="T51" s="430">
        <v>61204.992180000001</v>
      </c>
      <c r="U51" s="430">
        <v>-11470.1</v>
      </c>
      <c r="V51" s="430">
        <v>51695.5</v>
      </c>
      <c r="W51" s="430">
        <v>8551.7999999999993</v>
      </c>
      <c r="X51" s="430">
        <v>8827.7000000000007</v>
      </c>
      <c r="Y51" s="430">
        <v>2127.6999999999998</v>
      </c>
      <c r="Z51" s="430">
        <f t="shared" si="7"/>
        <v>1472.3921800000071</v>
      </c>
      <c r="AA51" s="430">
        <v>13739.107820000005</v>
      </c>
      <c r="AB51" s="433">
        <v>659521.69999999995</v>
      </c>
      <c r="AC51" s="430">
        <v>298953.8</v>
      </c>
      <c r="AD51" s="430">
        <v>41990.9</v>
      </c>
      <c r="AE51" s="430">
        <v>283690.09999999998</v>
      </c>
      <c r="AF51" s="430">
        <v>34886.9</v>
      </c>
      <c r="AG51" s="431">
        <f t="shared" si="8"/>
        <v>0</v>
      </c>
    </row>
    <row r="52" spans="1:33" ht="15" hidden="1" x14ac:dyDescent="0.25">
      <c r="A52" s="434" t="s">
        <v>227</v>
      </c>
      <c r="B52" s="429">
        <v>78968.200000000012</v>
      </c>
      <c r="C52" s="430">
        <f t="shared" si="3"/>
        <v>798583.5</v>
      </c>
      <c r="D52" s="430">
        <f>ROUND([2]Лист1!C50/1000,1)</f>
        <v>76109.8</v>
      </c>
      <c r="E52" s="430">
        <v>63226.31697</v>
      </c>
      <c r="F52" s="430">
        <v>158</v>
      </c>
      <c r="G52" s="430">
        <v>34038.699999999997</v>
      </c>
      <c r="H52" s="430">
        <v>3248.6</v>
      </c>
      <c r="I52" s="430">
        <v>21321.3</v>
      </c>
      <c r="J52" s="430">
        <v>3479.8</v>
      </c>
      <c r="K52" s="430">
        <f t="shared" si="4"/>
        <v>979.91697000000477</v>
      </c>
      <c r="L52" s="430">
        <v>12883.483030000003</v>
      </c>
      <c r="M52" s="430">
        <v>722473.7</v>
      </c>
      <c r="N52" s="430">
        <v>367654.6</v>
      </c>
      <c r="O52" s="430">
        <v>60187.5</v>
      </c>
      <c r="P52" s="430">
        <v>216053.3</v>
      </c>
      <c r="Q52" s="430">
        <v>78667.3</v>
      </c>
      <c r="R52" s="431">
        <f t="shared" si="5"/>
        <v>-89.000000000014552</v>
      </c>
      <c r="S52" s="432">
        <f t="shared" si="6"/>
        <v>790032.6</v>
      </c>
      <c r="T52" s="430">
        <v>58133.452780000007</v>
      </c>
      <c r="U52" s="430">
        <v>218.6</v>
      </c>
      <c r="V52" s="430">
        <v>33355.4</v>
      </c>
      <c r="W52" s="430">
        <v>3490.3</v>
      </c>
      <c r="X52" s="430">
        <v>17551</v>
      </c>
      <c r="Y52" s="430">
        <v>2512.3000000000002</v>
      </c>
      <c r="Z52" s="430">
        <f t="shared" si="7"/>
        <v>1005.8527800000074</v>
      </c>
      <c r="AA52" s="430">
        <v>12189.447219999987</v>
      </c>
      <c r="AB52" s="433">
        <v>719709.7</v>
      </c>
      <c r="AC52" s="430">
        <v>367654.6</v>
      </c>
      <c r="AD52" s="430">
        <v>59543.4</v>
      </c>
      <c r="AE52" s="430">
        <v>214062.8</v>
      </c>
      <c r="AF52" s="430">
        <v>78537.5</v>
      </c>
      <c r="AG52" s="431">
        <f t="shared" si="8"/>
        <v>-88.600000000034925</v>
      </c>
    </row>
    <row r="53" spans="1:33" ht="15" hidden="1" x14ac:dyDescent="0.25">
      <c r="A53" s="434" t="s">
        <v>228</v>
      </c>
      <c r="B53" s="429">
        <v>363915.70000000007</v>
      </c>
      <c r="C53" s="430">
        <f t="shared" si="3"/>
        <v>2101145.7999999998</v>
      </c>
      <c r="D53" s="430">
        <f>ROUND([2]Лист1!C51/1000,1)</f>
        <v>394199.3</v>
      </c>
      <c r="E53" s="430">
        <v>326284.99822000001</v>
      </c>
      <c r="F53" s="430">
        <v>29591.599999999999</v>
      </c>
      <c r="G53" s="430">
        <v>234696.7</v>
      </c>
      <c r="H53" s="430">
        <v>6878.6</v>
      </c>
      <c r="I53" s="430">
        <v>32230.799999999999</v>
      </c>
      <c r="J53" s="430">
        <v>16984.7</v>
      </c>
      <c r="K53" s="430">
        <f t="shared" si="4"/>
        <v>5902.5982200000217</v>
      </c>
      <c r="L53" s="430">
        <v>67914.30177999998</v>
      </c>
      <c r="M53" s="430">
        <v>1706946.5</v>
      </c>
      <c r="N53" s="430">
        <v>720737.6</v>
      </c>
      <c r="O53" s="430">
        <v>165286.39999999999</v>
      </c>
      <c r="P53" s="430">
        <v>751649.5</v>
      </c>
      <c r="Q53" s="430">
        <v>73932.399999999994</v>
      </c>
      <c r="R53" s="431">
        <f t="shared" si="5"/>
        <v>-4659.3999999999942</v>
      </c>
      <c r="S53" s="432">
        <f t="shared" si="6"/>
        <v>2093903.7</v>
      </c>
      <c r="T53" s="430">
        <v>332487.54026999994</v>
      </c>
      <c r="U53" s="430">
        <v>30204.7</v>
      </c>
      <c r="V53" s="430">
        <v>242240</v>
      </c>
      <c r="W53" s="430">
        <v>7804.3</v>
      </c>
      <c r="X53" s="430">
        <v>29145.7</v>
      </c>
      <c r="Y53" s="430">
        <v>17150.400000000001</v>
      </c>
      <c r="Z53" s="430">
        <f t="shared" si="7"/>
        <v>5942.4402699999227</v>
      </c>
      <c r="AA53" s="430">
        <v>67855.959730000061</v>
      </c>
      <c r="AB53" s="433">
        <v>1693560.2</v>
      </c>
      <c r="AC53" s="430">
        <v>720737.6</v>
      </c>
      <c r="AD53" s="430">
        <v>161936.79999999999</v>
      </c>
      <c r="AE53" s="430">
        <v>743909.9</v>
      </c>
      <c r="AF53" s="430">
        <v>71635.3</v>
      </c>
      <c r="AG53" s="431">
        <f t="shared" si="8"/>
        <v>-4659.3999999999796</v>
      </c>
    </row>
    <row r="54" spans="1:33" ht="15" hidden="1" x14ac:dyDescent="0.25">
      <c r="A54" s="434" t="s">
        <v>229</v>
      </c>
      <c r="B54" s="429">
        <v>84076.5</v>
      </c>
      <c r="C54" s="430">
        <f t="shared" si="3"/>
        <v>967968.7</v>
      </c>
      <c r="D54" s="430">
        <f>ROUND([2]Лист1!C52/1000,1)</f>
        <v>80217.2</v>
      </c>
      <c r="E54" s="430">
        <v>64436.385000000002</v>
      </c>
      <c r="F54" s="430">
        <v>75</v>
      </c>
      <c r="G54" s="430">
        <v>42034.6</v>
      </c>
      <c r="H54" s="430">
        <v>3716.4</v>
      </c>
      <c r="I54" s="430">
        <v>11552.9</v>
      </c>
      <c r="J54" s="430">
        <v>5654.1</v>
      </c>
      <c r="K54" s="430">
        <f t="shared" si="4"/>
        <v>1403.385000000002</v>
      </c>
      <c r="L54" s="430">
        <v>15780.814999999995</v>
      </c>
      <c r="M54" s="430">
        <v>887751.5</v>
      </c>
      <c r="N54" s="430">
        <v>421930.7</v>
      </c>
      <c r="O54" s="430">
        <v>86271.1</v>
      </c>
      <c r="P54" s="430">
        <v>334672.5</v>
      </c>
      <c r="Q54" s="430">
        <v>44849.3</v>
      </c>
      <c r="R54" s="431">
        <f t="shared" si="5"/>
        <v>27.899999999950523</v>
      </c>
      <c r="S54" s="432">
        <f t="shared" si="6"/>
        <v>958848.2</v>
      </c>
      <c r="T54" s="430">
        <v>61794.723939999989</v>
      </c>
      <c r="U54" s="430">
        <v>77.3</v>
      </c>
      <c r="V54" s="430">
        <v>41533</v>
      </c>
      <c r="W54" s="430">
        <v>4311.6000000000004</v>
      </c>
      <c r="X54" s="430">
        <v>8799</v>
      </c>
      <c r="Y54" s="430">
        <v>5756.5</v>
      </c>
      <c r="Z54" s="430">
        <f t="shared" si="7"/>
        <v>1317.3239399999857</v>
      </c>
      <c r="AA54" s="430">
        <v>14286.276060000011</v>
      </c>
      <c r="AB54" s="433">
        <v>882767.2</v>
      </c>
      <c r="AC54" s="430">
        <v>421930.7</v>
      </c>
      <c r="AD54" s="430">
        <v>84192.8</v>
      </c>
      <c r="AE54" s="430">
        <v>332005.2</v>
      </c>
      <c r="AF54" s="430">
        <v>44712.1</v>
      </c>
      <c r="AG54" s="431">
        <f t="shared" si="8"/>
        <v>-73.600000000056752</v>
      </c>
    </row>
    <row r="55" spans="1:33" ht="15" hidden="1" x14ac:dyDescent="0.25">
      <c r="A55" s="434" t="s">
        <v>230</v>
      </c>
      <c r="B55" s="429">
        <v>2586961.0000000005</v>
      </c>
      <c r="C55" s="430">
        <f t="shared" si="3"/>
        <v>4074423.9000000004</v>
      </c>
      <c r="D55" s="430">
        <f>ROUND([2]Лист1!C53/1000,1)</f>
        <v>3510316.1</v>
      </c>
      <c r="E55" s="430">
        <v>3293214.1328399996</v>
      </c>
      <c r="F55" s="430">
        <v>2306000</v>
      </c>
      <c r="G55" s="430">
        <v>959418.8</v>
      </c>
      <c r="H55" s="430">
        <v>2590.8000000000002</v>
      </c>
      <c r="I55" s="430">
        <v>19052.599999999999</v>
      </c>
      <c r="J55" s="430">
        <v>4496</v>
      </c>
      <c r="K55" s="430">
        <f t="shared" si="4"/>
        <v>1655.9328399995829</v>
      </c>
      <c r="L55" s="430">
        <v>217101.96716000047</v>
      </c>
      <c r="M55" s="430">
        <v>564107.80000000005</v>
      </c>
      <c r="N55" s="430">
        <v>0</v>
      </c>
      <c r="O55" s="430">
        <v>12349.8</v>
      </c>
      <c r="P55" s="430">
        <v>484154.1</v>
      </c>
      <c r="Q55" s="430">
        <v>35873.599999999999</v>
      </c>
      <c r="R55" s="431">
        <f t="shared" si="5"/>
        <v>31730.300000000025</v>
      </c>
      <c r="S55" s="432">
        <f t="shared" si="6"/>
        <v>4236832.8999999994</v>
      </c>
      <c r="T55" s="430">
        <v>3460141.8311199998</v>
      </c>
      <c r="U55" s="430">
        <v>2465883.2999999998</v>
      </c>
      <c r="V55" s="430">
        <v>967608.8</v>
      </c>
      <c r="W55" s="430">
        <v>2709.4</v>
      </c>
      <c r="X55" s="430">
        <v>17520.400000000001</v>
      </c>
      <c r="Y55" s="430">
        <v>4726.5</v>
      </c>
      <c r="Z55" s="430">
        <f t="shared" si="7"/>
        <v>1693.431119999892</v>
      </c>
      <c r="AA55" s="430">
        <v>222437.96888000006</v>
      </c>
      <c r="AB55" s="433">
        <v>554253.1</v>
      </c>
      <c r="AC55" s="430">
        <v>0</v>
      </c>
      <c r="AD55" s="430">
        <v>10340.200000000001</v>
      </c>
      <c r="AE55" s="430">
        <v>476990.8</v>
      </c>
      <c r="AF55" s="430">
        <v>35191.800000000003</v>
      </c>
      <c r="AG55" s="431">
        <f t="shared" si="8"/>
        <v>31730.300000000032</v>
      </c>
    </row>
    <row r="56" spans="1:33" ht="15" hidden="1" x14ac:dyDescent="0.25">
      <c r="A56" s="434" t="s">
        <v>231</v>
      </c>
      <c r="B56" s="429">
        <v>174623.19999999998</v>
      </c>
      <c r="C56" s="430">
        <f t="shared" si="3"/>
        <v>1382147.8</v>
      </c>
      <c r="D56" s="430">
        <f>ROUND([2]Лист1!C54/1000,1)</f>
        <v>170181.1</v>
      </c>
      <c r="E56" s="430">
        <v>138925.31953000001</v>
      </c>
      <c r="F56" s="430">
        <v>4846</v>
      </c>
      <c r="G56" s="430">
        <v>77828.600000000006</v>
      </c>
      <c r="H56" s="430">
        <v>9157.4</v>
      </c>
      <c r="I56" s="430">
        <v>30463.200000000001</v>
      </c>
      <c r="J56" s="430">
        <v>12203.4</v>
      </c>
      <c r="K56" s="430">
        <f t="shared" si="4"/>
        <v>4426.7195300000003</v>
      </c>
      <c r="L56" s="430">
        <v>31255.780469999998</v>
      </c>
      <c r="M56" s="430">
        <v>1211966.7</v>
      </c>
      <c r="N56" s="430">
        <v>474345.4</v>
      </c>
      <c r="O56" s="430">
        <v>134195.9</v>
      </c>
      <c r="P56" s="430">
        <v>566584.80000000005</v>
      </c>
      <c r="Q56" s="430">
        <v>53802.2</v>
      </c>
      <c r="R56" s="431">
        <f t="shared" si="5"/>
        <v>-16961.600000000137</v>
      </c>
      <c r="S56" s="432">
        <f t="shared" si="6"/>
        <v>1368715.2999999998</v>
      </c>
      <c r="T56" s="430">
        <v>143610.95908999996</v>
      </c>
      <c r="U56" s="430">
        <v>4846</v>
      </c>
      <c r="V56" s="430">
        <v>81395.8</v>
      </c>
      <c r="W56" s="430">
        <v>10566</v>
      </c>
      <c r="X56" s="430">
        <v>30318.5</v>
      </c>
      <c r="Y56" s="430">
        <v>12057.8</v>
      </c>
      <c r="Z56" s="430">
        <f t="shared" si="7"/>
        <v>4426.8590899999581</v>
      </c>
      <c r="AA56" s="430">
        <v>30809.440910000034</v>
      </c>
      <c r="AB56" s="433">
        <v>1194294.8999999999</v>
      </c>
      <c r="AC56" s="430">
        <v>473547.3</v>
      </c>
      <c r="AD56" s="430">
        <v>126236.3</v>
      </c>
      <c r="AE56" s="430">
        <v>558308.4</v>
      </c>
      <c r="AF56" s="430">
        <v>53164.6</v>
      </c>
      <c r="AG56" s="431">
        <f t="shared" si="8"/>
        <v>-16961.700000000208</v>
      </c>
    </row>
    <row r="57" spans="1:33" ht="15" hidden="1" x14ac:dyDescent="0.25">
      <c r="A57" s="434" t="s">
        <v>232</v>
      </c>
      <c r="B57" s="429">
        <v>74869.899999999994</v>
      </c>
      <c r="C57" s="430">
        <f t="shared" si="3"/>
        <v>880842.29999999993</v>
      </c>
      <c r="D57" s="430">
        <f>ROUND([2]Лист1!C55/1000,1)</f>
        <v>85119.7</v>
      </c>
      <c r="E57" s="430">
        <v>72972.323599999989</v>
      </c>
      <c r="F57" s="430">
        <v>249.8</v>
      </c>
      <c r="G57" s="430">
        <v>40946.300000000003</v>
      </c>
      <c r="H57" s="430">
        <v>4064.2</v>
      </c>
      <c r="I57" s="430">
        <v>21521.599999999999</v>
      </c>
      <c r="J57" s="430">
        <v>4736.7</v>
      </c>
      <c r="K57" s="430">
        <f t="shared" si="4"/>
        <v>1453.7235999999839</v>
      </c>
      <c r="L57" s="430">
        <v>12147.376400000008</v>
      </c>
      <c r="M57" s="430">
        <v>795722.6</v>
      </c>
      <c r="N57" s="430">
        <v>349738.3</v>
      </c>
      <c r="O57" s="430">
        <v>95129.5</v>
      </c>
      <c r="P57" s="430">
        <v>326653.40000000002</v>
      </c>
      <c r="Q57" s="430">
        <v>26993.1</v>
      </c>
      <c r="R57" s="431">
        <f t="shared" si="5"/>
        <v>-2791.7000000000335</v>
      </c>
      <c r="S57" s="432">
        <f t="shared" si="6"/>
        <v>858282.1</v>
      </c>
      <c r="T57" s="430">
        <v>70186.322560000015</v>
      </c>
      <c r="U57" s="430">
        <v>235.8</v>
      </c>
      <c r="V57" s="430">
        <v>40240</v>
      </c>
      <c r="W57" s="430">
        <v>4356.8999999999996</v>
      </c>
      <c r="X57" s="430">
        <v>18993.3</v>
      </c>
      <c r="Y57" s="430">
        <v>5013.3</v>
      </c>
      <c r="Z57" s="430">
        <f t="shared" si="7"/>
        <v>1347.0225600000113</v>
      </c>
      <c r="AA57" s="430">
        <v>9746.377439999982</v>
      </c>
      <c r="AB57" s="433">
        <v>778349.4</v>
      </c>
      <c r="AC57" s="430">
        <v>349738.3</v>
      </c>
      <c r="AD57" s="430">
        <v>93922.4</v>
      </c>
      <c r="AE57" s="430">
        <v>311729.09999999998</v>
      </c>
      <c r="AF57" s="430">
        <v>25726.400000000001</v>
      </c>
      <c r="AG57" s="431">
        <f t="shared" si="8"/>
        <v>-2766.7999999999083</v>
      </c>
    </row>
    <row r="58" spans="1:33" ht="15" hidden="1" x14ac:dyDescent="0.25">
      <c r="A58" s="434" t="s">
        <v>233</v>
      </c>
      <c r="B58" s="429">
        <v>2919509.6</v>
      </c>
      <c r="C58" s="430">
        <f t="shared" si="3"/>
        <v>6061964.2000000002</v>
      </c>
      <c r="D58" s="430">
        <f>ROUND([2]Лист1!C56/1000,1)</f>
        <v>3986966.6</v>
      </c>
      <c r="E58" s="430">
        <v>3790407.4902399997</v>
      </c>
      <c r="F58" s="430">
        <v>2780000</v>
      </c>
      <c r="G58" s="430">
        <v>960089.5</v>
      </c>
      <c r="H58" s="430">
        <v>8962.9</v>
      </c>
      <c r="I58" s="430">
        <v>32057.599999999999</v>
      </c>
      <c r="J58" s="430">
        <v>6120</v>
      </c>
      <c r="K58" s="430">
        <f t="shared" si="4"/>
        <v>3177.4902399997227</v>
      </c>
      <c r="L58" s="430">
        <v>196559.10976000037</v>
      </c>
      <c r="M58" s="430">
        <v>2074997.6</v>
      </c>
      <c r="N58" s="430">
        <v>0</v>
      </c>
      <c r="O58" s="430">
        <v>52785.2</v>
      </c>
      <c r="P58" s="430">
        <v>1953247.7</v>
      </c>
      <c r="Q58" s="430">
        <v>36679.5</v>
      </c>
      <c r="R58" s="431">
        <f t="shared" si="5"/>
        <v>32285.200000000186</v>
      </c>
      <c r="S58" s="432">
        <f t="shared" si="6"/>
        <v>6465466.3000000007</v>
      </c>
      <c r="T58" s="430">
        <v>4218638.4281800007</v>
      </c>
      <c r="U58" s="430">
        <v>3137968</v>
      </c>
      <c r="V58" s="430">
        <v>1033608.7</v>
      </c>
      <c r="W58" s="430">
        <v>10432.700000000001</v>
      </c>
      <c r="X58" s="430">
        <v>28318.3</v>
      </c>
      <c r="Y58" s="430">
        <v>5122.6000000000004</v>
      </c>
      <c r="Z58" s="430">
        <f t="shared" si="7"/>
        <v>3188.1281800007946</v>
      </c>
      <c r="AA58" s="430">
        <v>243296.97181999963</v>
      </c>
      <c r="AB58" s="433">
        <v>2003530.9</v>
      </c>
      <c r="AC58" s="430">
        <v>0</v>
      </c>
      <c r="AD58" s="430">
        <v>48813.4</v>
      </c>
      <c r="AE58" s="430">
        <v>1885727.8</v>
      </c>
      <c r="AF58" s="430">
        <v>35582.699999999997</v>
      </c>
      <c r="AG58" s="431">
        <f t="shared" si="8"/>
        <v>33406.999999999956</v>
      </c>
    </row>
    <row r="59" spans="1:33" ht="15" hidden="1" x14ac:dyDescent="0.25">
      <c r="A59" s="434" t="s">
        <v>234</v>
      </c>
      <c r="B59" s="429">
        <v>46999</v>
      </c>
      <c r="C59" s="430">
        <f t="shared" si="3"/>
        <v>648633.1</v>
      </c>
      <c r="D59" s="430">
        <f>ROUND([2]Лист1!C57/1000,1)</f>
        <v>51410</v>
      </c>
      <c r="E59" s="430">
        <v>42140.51756</v>
      </c>
      <c r="F59" s="430">
        <v>-17.7</v>
      </c>
      <c r="G59" s="430">
        <v>26582</v>
      </c>
      <c r="H59" s="430">
        <v>3125.6</v>
      </c>
      <c r="I59" s="430">
        <v>9668.6</v>
      </c>
      <c r="J59" s="430">
        <v>1989</v>
      </c>
      <c r="K59" s="430">
        <f t="shared" si="4"/>
        <v>793.01755999999659</v>
      </c>
      <c r="L59" s="430">
        <v>9269.4824399999998</v>
      </c>
      <c r="M59" s="430">
        <v>597223.1</v>
      </c>
      <c r="N59" s="430">
        <v>334108.2</v>
      </c>
      <c r="O59" s="430">
        <v>25310.1</v>
      </c>
      <c r="P59" s="430">
        <v>210480.5</v>
      </c>
      <c r="Q59" s="430">
        <v>28821.5</v>
      </c>
      <c r="R59" s="431">
        <f t="shared" si="5"/>
        <v>-1497.2000000000407</v>
      </c>
      <c r="S59" s="432">
        <f t="shared" si="6"/>
        <v>647738.6</v>
      </c>
      <c r="T59" s="430">
        <v>41425.736510000002</v>
      </c>
      <c r="U59" s="430">
        <v>-18.2</v>
      </c>
      <c r="V59" s="430">
        <v>26350.799999999999</v>
      </c>
      <c r="W59" s="430">
        <v>3240.3</v>
      </c>
      <c r="X59" s="430">
        <v>8777.1</v>
      </c>
      <c r="Y59" s="430">
        <v>2209.8000000000002</v>
      </c>
      <c r="Z59" s="430">
        <f t="shared" si="7"/>
        <v>865.93651000000045</v>
      </c>
      <c r="AA59" s="430">
        <v>11955.463489999995</v>
      </c>
      <c r="AB59" s="433">
        <v>594357.4</v>
      </c>
      <c r="AC59" s="430">
        <v>334108.2</v>
      </c>
      <c r="AD59" s="430">
        <v>24184.7</v>
      </c>
      <c r="AE59" s="430">
        <v>208812.4</v>
      </c>
      <c r="AF59" s="430">
        <v>28749.3</v>
      </c>
      <c r="AG59" s="431">
        <f t="shared" si="8"/>
        <v>-1497.1999999999935</v>
      </c>
    </row>
    <row r="60" spans="1:33" ht="15" hidden="1" x14ac:dyDescent="0.25">
      <c r="A60" s="434" t="s">
        <v>235</v>
      </c>
      <c r="B60" s="429">
        <v>366164.60000000009</v>
      </c>
      <c r="C60" s="430">
        <f t="shared" si="3"/>
        <v>2044721.2</v>
      </c>
      <c r="D60" s="430">
        <f>ROUND([2]Лист1!C58/1000,1)</f>
        <v>383043.8</v>
      </c>
      <c r="E60" s="430">
        <v>326690.39502999996</v>
      </c>
      <c r="F60" s="430">
        <v>3300</v>
      </c>
      <c r="G60" s="430">
        <v>240190.6</v>
      </c>
      <c r="H60" s="430">
        <v>7130.2</v>
      </c>
      <c r="I60" s="430">
        <v>38127.4</v>
      </c>
      <c r="J60" s="430">
        <v>29125.200000000001</v>
      </c>
      <c r="K60" s="430">
        <f t="shared" si="4"/>
        <v>8816.9950299999509</v>
      </c>
      <c r="L60" s="430">
        <v>56353.404970000032</v>
      </c>
      <c r="M60" s="430">
        <v>1661677.4</v>
      </c>
      <c r="N60" s="430">
        <v>579513</v>
      </c>
      <c r="O60" s="430">
        <v>179276.7</v>
      </c>
      <c r="P60" s="430">
        <v>758144.5</v>
      </c>
      <c r="Q60" s="430">
        <v>144391.70000000001</v>
      </c>
      <c r="R60" s="431">
        <f t="shared" si="5"/>
        <v>351.49999999994179</v>
      </c>
      <c r="S60" s="432">
        <f t="shared" si="6"/>
        <v>1981024.1</v>
      </c>
      <c r="T60" s="430">
        <v>331167.36820000003</v>
      </c>
      <c r="U60" s="430">
        <v>3714.1</v>
      </c>
      <c r="V60" s="430">
        <v>247155.3</v>
      </c>
      <c r="W60" s="430">
        <v>7799.5</v>
      </c>
      <c r="X60" s="430">
        <v>35009.9</v>
      </c>
      <c r="Y60" s="430">
        <v>28500.9</v>
      </c>
      <c r="Z60" s="430">
        <f t="shared" si="7"/>
        <v>8987.6682000000583</v>
      </c>
      <c r="AA60" s="430">
        <v>56292.131799999974</v>
      </c>
      <c r="AB60" s="433">
        <v>1593564.6</v>
      </c>
      <c r="AC60" s="430">
        <v>579513</v>
      </c>
      <c r="AD60" s="430">
        <v>136207</v>
      </c>
      <c r="AE60" s="430">
        <v>734243.4</v>
      </c>
      <c r="AF60" s="430">
        <v>143322.6</v>
      </c>
      <c r="AG60" s="431">
        <f t="shared" si="8"/>
        <v>278.60000000006403</v>
      </c>
    </row>
    <row r="61" spans="1:33" ht="15" hidden="1" x14ac:dyDescent="0.25">
      <c r="A61" s="434" t="s">
        <v>236</v>
      </c>
      <c r="B61" s="429">
        <v>207942</v>
      </c>
      <c r="C61" s="430">
        <f t="shared" si="3"/>
        <v>1357344.4000000001</v>
      </c>
      <c r="D61" s="430">
        <f>ROUND([2]Лист1!C59/1000,1)</f>
        <v>229604.8</v>
      </c>
      <c r="E61" s="430">
        <v>196128.21191999997</v>
      </c>
      <c r="F61" s="430">
        <v>4581.3</v>
      </c>
      <c r="G61" s="430">
        <v>120271.2</v>
      </c>
      <c r="H61" s="430">
        <v>6983.5</v>
      </c>
      <c r="I61" s="430">
        <v>47195.8</v>
      </c>
      <c r="J61" s="430">
        <v>12656.9</v>
      </c>
      <c r="K61" s="430">
        <f t="shared" si="4"/>
        <v>4439.5119199999845</v>
      </c>
      <c r="L61" s="430">
        <v>33476.588080000016</v>
      </c>
      <c r="M61" s="430">
        <v>1127739.6000000001</v>
      </c>
      <c r="N61" s="430">
        <v>367019.9</v>
      </c>
      <c r="O61" s="430">
        <v>189275.6</v>
      </c>
      <c r="P61" s="430">
        <v>456599.9</v>
      </c>
      <c r="Q61" s="430">
        <v>119531.4</v>
      </c>
      <c r="R61" s="431">
        <f t="shared" si="5"/>
        <v>-4687.1999999999243</v>
      </c>
      <c r="S61" s="432">
        <f t="shared" si="6"/>
        <v>1325413.0999999999</v>
      </c>
      <c r="T61" s="430">
        <v>192079.04879</v>
      </c>
      <c r="U61" s="430">
        <v>3738.8</v>
      </c>
      <c r="V61" s="430">
        <v>121987.3</v>
      </c>
      <c r="W61" s="430">
        <v>7059.1</v>
      </c>
      <c r="X61" s="430">
        <v>42575.7</v>
      </c>
      <c r="Y61" s="430">
        <v>12286.1</v>
      </c>
      <c r="Z61" s="430">
        <f t="shared" si="7"/>
        <v>4432.0487900000135</v>
      </c>
      <c r="AA61" s="430">
        <v>32637.351209999993</v>
      </c>
      <c r="AB61" s="433">
        <v>1100696.7</v>
      </c>
      <c r="AC61" s="430">
        <v>367019.9</v>
      </c>
      <c r="AD61" s="430">
        <v>186863.3</v>
      </c>
      <c r="AE61" s="430">
        <v>436256.3</v>
      </c>
      <c r="AF61" s="430">
        <v>115244.4</v>
      </c>
      <c r="AG61" s="431">
        <f t="shared" si="8"/>
        <v>-4687.1999999999825</v>
      </c>
    </row>
    <row r="62" spans="1:33" ht="15" hidden="1" customHeight="1" x14ac:dyDescent="0.25">
      <c r="A62" s="434" t="s">
        <v>237</v>
      </c>
      <c r="B62" s="429">
        <v>474041.39999999991</v>
      </c>
      <c r="C62" s="430">
        <f t="shared" si="3"/>
        <v>1360404.9</v>
      </c>
      <c r="D62" s="430">
        <f>ROUND([2]Лист1!C60/1000,1)</f>
        <v>620858.5</v>
      </c>
      <c r="E62" s="430">
        <v>537106.54200000002</v>
      </c>
      <c r="F62" s="430">
        <v>329935.2</v>
      </c>
      <c r="G62" s="430">
        <v>151700</v>
      </c>
      <c r="H62" s="430">
        <v>6900.8</v>
      </c>
      <c r="I62" s="430">
        <v>24467</v>
      </c>
      <c r="J62" s="430">
        <v>23900</v>
      </c>
      <c r="K62" s="430">
        <f t="shared" si="4"/>
        <v>203.54200000000128</v>
      </c>
      <c r="L62" s="430">
        <v>83751.957999999984</v>
      </c>
      <c r="M62" s="430">
        <v>739546.4</v>
      </c>
      <c r="N62" s="430">
        <v>110936.9</v>
      </c>
      <c r="O62" s="430">
        <v>139855.5</v>
      </c>
      <c r="P62" s="430">
        <v>432449.6</v>
      </c>
      <c r="Q62" s="430">
        <v>56437.1</v>
      </c>
      <c r="R62" s="431">
        <f t="shared" si="5"/>
        <v>-132.69999999997526</v>
      </c>
      <c r="S62" s="432">
        <f t="shared" si="6"/>
        <v>1339237.7999999998</v>
      </c>
      <c r="T62" s="430">
        <v>544417.63871000009</v>
      </c>
      <c r="U62" s="430">
        <v>332777.09999999998</v>
      </c>
      <c r="V62" s="430">
        <v>156856.1</v>
      </c>
      <c r="W62" s="430">
        <v>7171</v>
      </c>
      <c r="X62" s="430">
        <v>23617.1</v>
      </c>
      <c r="Y62" s="430">
        <v>23791.8</v>
      </c>
      <c r="Z62" s="430">
        <f t="shared" si="7"/>
        <v>204.53871000010622</v>
      </c>
      <c r="AA62" s="430">
        <v>83803.561289999867</v>
      </c>
      <c r="AB62" s="433">
        <v>711016.6</v>
      </c>
      <c r="AC62" s="430">
        <v>110936.9</v>
      </c>
      <c r="AD62" s="430">
        <v>118233.9</v>
      </c>
      <c r="AE62" s="430">
        <v>425946.4</v>
      </c>
      <c r="AF62" s="430">
        <v>56032.2</v>
      </c>
      <c r="AG62" s="431">
        <f t="shared" si="8"/>
        <v>-132.80000000009022</v>
      </c>
    </row>
    <row r="63" spans="1:33" ht="15" x14ac:dyDescent="0.25">
      <c r="A63" s="434" t="s">
        <v>7</v>
      </c>
      <c r="B63" s="429">
        <v>263092.50000000006</v>
      </c>
      <c r="C63" s="430">
        <f t="shared" si="3"/>
        <v>2248715.1</v>
      </c>
      <c r="D63" s="430">
        <f>ROUND([2]Лист1!C61/1000,1)</f>
        <v>267932</v>
      </c>
      <c r="E63" s="430">
        <v>244859.77684000001</v>
      </c>
      <c r="F63" s="430">
        <v>3526</v>
      </c>
      <c r="G63" s="430">
        <v>149409.1</v>
      </c>
      <c r="H63" s="430">
        <v>7162.2</v>
      </c>
      <c r="I63" s="430">
        <v>55115.5</v>
      </c>
      <c r="J63" s="430">
        <v>24007.1</v>
      </c>
      <c r="K63" s="430">
        <f t="shared" si="4"/>
        <v>5639.8768400000044</v>
      </c>
      <c r="L63" s="430">
        <v>23072.223159999994</v>
      </c>
      <c r="M63" s="430">
        <v>1980783.1</v>
      </c>
      <c r="N63" s="430">
        <v>819000.3</v>
      </c>
      <c r="O63" s="430">
        <v>387647.2</v>
      </c>
      <c r="P63" s="430">
        <v>703387.7</v>
      </c>
      <c r="Q63" s="430">
        <v>76809.8</v>
      </c>
      <c r="R63" s="431">
        <f t="shared" si="5"/>
        <v>-6061.8999999998632</v>
      </c>
      <c r="S63" s="432">
        <f t="shared" si="6"/>
        <v>2220216.1</v>
      </c>
      <c r="T63" s="430">
        <v>248492.84005</v>
      </c>
      <c r="U63" s="430">
        <v>3685.4</v>
      </c>
      <c r="V63" s="430">
        <v>154032</v>
      </c>
      <c r="W63" s="430">
        <v>8294.7000000000007</v>
      </c>
      <c r="X63" s="430">
        <v>56563.6</v>
      </c>
      <c r="Y63" s="430">
        <v>20923</v>
      </c>
      <c r="Z63" s="430">
        <f t="shared" si="7"/>
        <v>4994.1400500000091</v>
      </c>
      <c r="AA63" s="430">
        <v>25677.459949999989</v>
      </c>
      <c r="AB63" s="433">
        <v>1946045.8</v>
      </c>
      <c r="AC63" s="430">
        <v>819000.3</v>
      </c>
      <c r="AD63" s="430">
        <v>383207.6</v>
      </c>
      <c r="AE63" s="430">
        <v>677933.1</v>
      </c>
      <c r="AF63" s="430">
        <v>71970.100000000006</v>
      </c>
      <c r="AG63" s="431">
        <f t="shared" si="8"/>
        <v>-6065.2999999999593</v>
      </c>
    </row>
    <row r="64" spans="1:33" ht="15" hidden="1" x14ac:dyDescent="0.25">
      <c r="A64" s="434" t="s">
        <v>238</v>
      </c>
      <c r="B64" s="429">
        <v>1540551</v>
      </c>
      <c r="C64" s="430">
        <f t="shared" si="3"/>
        <v>595868.6</v>
      </c>
      <c r="D64" s="430">
        <f>ROUND([2]Лист1!C62/1000,1)</f>
        <v>160361.9</v>
      </c>
      <c r="E64" s="430">
        <v>138226.95000000001</v>
      </c>
      <c r="F64" s="430">
        <v>1196.9000000000001</v>
      </c>
      <c r="G64" s="430">
        <v>128259.5</v>
      </c>
      <c r="H64" s="430">
        <v>722.7</v>
      </c>
      <c r="I64" s="430">
        <v>6692</v>
      </c>
      <c r="J64" s="430">
        <v>1252.0999999999999</v>
      </c>
      <c r="K64" s="430">
        <f t="shared" si="4"/>
        <v>103.75000000001774</v>
      </c>
      <c r="L64" s="430">
        <v>22134.949999999983</v>
      </c>
      <c r="M64" s="430">
        <v>435506.7</v>
      </c>
      <c r="N64" s="430">
        <v>168794.5</v>
      </c>
      <c r="O64" s="430">
        <v>29105.200000000001</v>
      </c>
      <c r="P64" s="430">
        <v>192409.2</v>
      </c>
      <c r="Q64" s="430">
        <v>47545.599999999999</v>
      </c>
      <c r="R64" s="431">
        <f t="shared" si="5"/>
        <v>-2347.8000000000102</v>
      </c>
      <c r="S64" s="432">
        <f t="shared" si="6"/>
        <v>592606.5</v>
      </c>
      <c r="T64" s="430">
        <v>137589.37761999998</v>
      </c>
      <c r="U64" s="430">
        <v>1331.1</v>
      </c>
      <c r="V64" s="430">
        <v>129472.5</v>
      </c>
      <c r="W64" s="430">
        <v>711.9</v>
      </c>
      <c r="X64" s="430">
        <v>4881</v>
      </c>
      <c r="Y64" s="430">
        <v>1089.0999999999999</v>
      </c>
      <c r="Z64" s="430">
        <f t="shared" si="7"/>
        <v>103.77761999997938</v>
      </c>
      <c r="AA64" s="430">
        <v>22053.722380000021</v>
      </c>
      <c r="AB64" s="433">
        <v>432963.4</v>
      </c>
      <c r="AC64" s="430">
        <v>168794.5</v>
      </c>
      <c r="AD64" s="430">
        <v>28278.7</v>
      </c>
      <c r="AE64" s="430">
        <v>191708.9</v>
      </c>
      <c r="AF64" s="430">
        <v>46869.5</v>
      </c>
      <c r="AG64" s="431">
        <f t="shared" si="8"/>
        <v>-2688.1999999999825</v>
      </c>
    </row>
    <row r="65" spans="1:33" ht="15" hidden="1" x14ac:dyDescent="0.25">
      <c r="A65" s="434" t="s">
        <v>239</v>
      </c>
      <c r="B65" s="429">
        <v>806416</v>
      </c>
      <c r="C65" s="430">
        <f t="shared" si="3"/>
        <v>253850.9</v>
      </c>
      <c r="D65" s="430">
        <f>ROUND([2]Лист1!C63/1000,1)</f>
        <v>28364.799999999999</v>
      </c>
      <c r="E65" s="430">
        <v>19209.310000000001</v>
      </c>
      <c r="F65" s="430">
        <v>31.7</v>
      </c>
      <c r="G65" s="430">
        <v>13662.4</v>
      </c>
      <c r="H65" s="430">
        <v>761.4</v>
      </c>
      <c r="I65" s="430">
        <v>3483.4</v>
      </c>
      <c r="J65" s="430">
        <v>1270.4000000000001</v>
      </c>
      <c r="K65" s="430">
        <f t="shared" si="4"/>
        <v>1.0000000001127773E-2</v>
      </c>
      <c r="L65" s="430">
        <v>9155.489999999998</v>
      </c>
      <c r="M65" s="430">
        <v>225486.1</v>
      </c>
      <c r="N65" s="430">
        <v>117240.9</v>
      </c>
      <c r="O65" s="430">
        <v>21578.2</v>
      </c>
      <c r="P65" s="430">
        <v>83850.399999999994</v>
      </c>
      <c r="Q65" s="430">
        <v>3844.4</v>
      </c>
      <c r="R65" s="431">
        <f t="shared" si="5"/>
        <v>-1027.7999999999797</v>
      </c>
      <c r="S65" s="432">
        <f t="shared" si="6"/>
        <v>250296.80000000002</v>
      </c>
      <c r="T65" s="430">
        <v>18712.109040000003</v>
      </c>
      <c r="U65" s="430">
        <v>42.7</v>
      </c>
      <c r="V65" s="430">
        <v>13960.7</v>
      </c>
      <c r="W65" s="430">
        <v>785.7</v>
      </c>
      <c r="X65" s="430">
        <v>2595.3000000000002</v>
      </c>
      <c r="Y65" s="430">
        <v>1300.5</v>
      </c>
      <c r="Z65" s="430">
        <f t="shared" si="7"/>
        <v>27.209040000001551</v>
      </c>
      <c r="AA65" s="430">
        <v>9321.5909599999977</v>
      </c>
      <c r="AB65" s="433">
        <v>222263.1</v>
      </c>
      <c r="AC65" s="430">
        <v>117240.9</v>
      </c>
      <c r="AD65" s="430">
        <v>21107.9</v>
      </c>
      <c r="AE65" s="430">
        <v>81155</v>
      </c>
      <c r="AF65" s="430">
        <v>3787.1</v>
      </c>
      <c r="AG65" s="431">
        <f t="shared" si="8"/>
        <v>-1027.7999999999824</v>
      </c>
    </row>
    <row r="66" spans="1:33" ht="15.6" hidden="1" customHeight="1" x14ac:dyDescent="0.25">
      <c r="A66" s="434" t="s">
        <v>240</v>
      </c>
      <c r="B66" s="429">
        <v>29707.1</v>
      </c>
      <c r="C66" s="430">
        <f t="shared" si="3"/>
        <v>4737131.9000000004</v>
      </c>
      <c r="D66" s="430">
        <f>ROUND([2]Лист1!C64/1000,1)</f>
        <v>1572647.4</v>
      </c>
      <c r="E66" s="430">
        <v>1390749.1459999999</v>
      </c>
      <c r="F66" s="430">
        <v>27570.5</v>
      </c>
      <c r="G66" s="430">
        <v>1077770</v>
      </c>
      <c r="H66" s="430">
        <v>65007.1</v>
      </c>
      <c r="I66" s="430">
        <v>160273.60000000001</v>
      </c>
      <c r="J66" s="430">
        <v>38153.699999999997</v>
      </c>
      <c r="K66" s="430">
        <f t="shared" si="4"/>
        <v>21974.245999999941</v>
      </c>
      <c r="L66" s="430">
        <v>181898.25399999996</v>
      </c>
      <c r="M66" s="430">
        <v>3164484.5</v>
      </c>
      <c r="N66" s="430">
        <v>1027819</v>
      </c>
      <c r="O66" s="430">
        <v>411543.8</v>
      </c>
      <c r="P66" s="430">
        <v>1569387.4</v>
      </c>
      <c r="Q66" s="430">
        <v>158613.4</v>
      </c>
      <c r="R66" s="431">
        <f t="shared" si="5"/>
        <v>-2879.0999999999476</v>
      </c>
      <c r="S66" s="432">
        <f t="shared" si="6"/>
        <v>4735540.3</v>
      </c>
      <c r="T66" s="430">
        <v>1380534.8904599999</v>
      </c>
      <c r="U66" s="430">
        <v>28062</v>
      </c>
      <c r="V66" s="430">
        <v>1094155.8999999999</v>
      </c>
      <c r="W66" s="430">
        <v>64060.3</v>
      </c>
      <c r="X66" s="430">
        <v>132876.6</v>
      </c>
      <c r="Y66" s="430">
        <v>39009.9</v>
      </c>
      <c r="Z66" s="430">
        <f t="shared" si="7"/>
        <v>22370.190460000005</v>
      </c>
      <c r="AA66" s="430">
        <v>195504.50954</v>
      </c>
      <c r="AB66" s="433">
        <v>3159500.9</v>
      </c>
      <c r="AC66" s="430">
        <v>1027819</v>
      </c>
      <c r="AD66" s="430">
        <v>409948.5</v>
      </c>
      <c r="AE66" s="430">
        <v>1566405.2</v>
      </c>
      <c r="AF66" s="430">
        <v>158207.29999999999</v>
      </c>
      <c r="AG66" s="431">
        <f t="shared" si="8"/>
        <v>-2879.1000000000349</v>
      </c>
    </row>
    <row r="67" spans="1:33" ht="15.6" hidden="1" customHeight="1" x14ac:dyDescent="0.25">
      <c r="A67" s="434" t="s">
        <v>241</v>
      </c>
      <c r="B67" s="429">
        <v>152304.4</v>
      </c>
      <c r="C67" s="430">
        <f t="shared" si="3"/>
        <v>3568488.2</v>
      </c>
      <c r="D67" s="430">
        <f>ROUND([2]Лист1!C65/1000,1)</f>
        <v>956423.5</v>
      </c>
      <c r="E67" s="430">
        <v>850872.8</v>
      </c>
      <c r="F67" s="430">
        <v>214447.4</v>
      </c>
      <c r="G67" s="430">
        <v>438873.3</v>
      </c>
      <c r="H67" s="430">
        <v>63469</v>
      </c>
      <c r="I67" s="430">
        <v>97806.1</v>
      </c>
      <c r="J67" s="430">
        <v>26777</v>
      </c>
      <c r="K67" s="430">
        <f t="shared" si="4"/>
        <v>9500.0000000000291</v>
      </c>
      <c r="L67" s="430">
        <v>105550.69999999995</v>
      </c>
      <c r="M67" s="430">
        <v>2612064.7000000002</v>
      </c>
      <c r="N67" s="430">
        <v>1212568.6000000001</v>
      </c>
      <c r="O67" s="430">
        <v>206073.3</v>
      </c>
      <c r="P67" s="430">
        <v>1057135.8</v>
      </c>
      <c r="Q67" s="430">
        <v>144757.79999999999</v>
      </c>
      <c r="R67" s="431">
        <f t="shared" si="5"/>
        <v>-8470.7999999999884</v>
      </c>
      <c r="S67" s="432">
        <f t="shared" si="6"/>
        <v>3582578.4</v>
      </c>
      <c r="T67" s="430">
        <v>866656.03217999998</v>
      </c>
      <c r="U67" s="430">
        <v>222008.3</v>
      </c>
      <c r="V67" s="430">
        <v>456097</v>
      </c>
      <c r="W67" s="430">
        <v>64322.2</v>
      </c>
      <c r="X67" s="430">
        <v>86581.8</v>
      </c>
      <c r="Y67" s="430">
        <v>28210.2</v>
      </c>
      <c r="Z67" s="430">
        <f t="shared" si="7"/>
        <v>9436.5321800000493</v>
      </c>
      <c r="AA67" s="430">
        <v>109945.86782000004</v>
      </c>
      <c r="AB67" s="433">
        <v>2605976.5</v>
      </c>
      <c r="AC67" s="430">
        <v>1212568.6000000001</v>
      </c>
      <c r="AD67" s="430">
        <v>203749.2</v>
      </c>
      <c r="AE67" s="430">
        <v>1053416.1000000001</v>
      </c>
      <c r="AF67" s="430">
        <v>144626.6</v>
      </c>
      <c r="AG67" s="431">
        <f t="shared" si="8"/>
        <v>-8384.0000000001455</v>
      </c>
    </row>
    <row r="68" spans="1:33" ht="14.45" hidden="1" customHeight="1" x14ac:dyDescent="0.2">
      <c r="A68" s="436" t="s">
        <v>242</v>
      </c>
      <c r="B68" s="429">
        <v>2740359</v>
      </c>
      <c r="C68" s="430">
        <f t="shared" si="3"/>
        <v>11839380.699999999</v>
      </c>
      <c r="D68" s="430">
        <f>ROUND([2]Лист1!C66/1000,1)</f>
        <v>2796767.3</v>
      </c>
      <c r="E68" s="430">
        <v>1916898.0364600001</v>
      </c>
      <c r="F68" s="430">
        <v>274812.7</v>
      </c>
      <c r="G68" s="430">
        <v>1411601.7</v>
      </c>
      <c r="H68" s="430">
        <v>29410.1</v>
      </c>
      <c r="I68" s="430">
        <v>176543.7</v>
      </c>
      <c r="J68" s="430">
        <v>15896.4</v>
      </c>
      <c r="K68" s="430">
        <f t="shared" si="4"/>
        <v>8633.4364600001663</v>
      </c>
      <c r="L68" s="430">
        <v>879869.26353999972</v>
      </c>
      <c r="M68" s="430">
        <v>9042613.4000000004</v>
      </c>
      <c r="N68" s="430">
        <v>3459269.7</v>
      </c>
      <c r="O68" s="430">
        <v>563683.6</v>
      </c>
      <c r="P68" s="430">
        <v>4950707.9000000004</v>
      </c>
      <c r="Q68" s="430">
        <v>85040.9</v>
      </c>
      <c r="R68" s="431">
        <f t="shared" si="5"/>
        <v>-16088.699999999808</v>
      </c>
      <c r="S68" s="432">
        <f t="shared" si="6"/>
        <v>11820965.199999999</v>
      </c>
      <c r="T68" s="430">
        <v>2005420.1948900002</v>
      </c>
      <c r="U68" s="430">
        <v>376420.9</v>
      </c>
      <c r="V68" s="430">
        <v>1421922.6</v>
      </c>
      <c r="W68" s="430">
        <v>29281.5</v>
      </c>
      <c r="X68" s="430">
        <v>153472.79999999999</v>
      </c>
      <c r="Y68" s="430">
        <v>15684.6</v>
      </c>
      <c r="Z68" s="430">
        <f t="shared" si="7"/>
        <v>8637.7948899999374</v>
      </c>
      <c r="AA68" s="430">
        <v>955322.90510999993</v>
      </c>
      <c r="AB68" s="433">
        <v>8860222.0999999996</v>
      </c>
      <c r="AC68" s="430">
        <v>3459269.7</v>
      </c>
      <c r="AD68" s="430">
        <v>491102.8</v>
      </c>
      <c r="AE68" s="430">
        <v>4846558.7</v>
      </c>
      <c r="AF68" s="430">
        <v>80782.2</v>
      </c>
      <c r="AG68" s="431">
        <f t="shared" si="8"/>
        <v>-17491.300000000556</v>
      </c>
    </row>
    <row r="69" spans="1:33" ht="15" hidden="1" customHeight="1" x14ac:dyDescent="0.25">
      <c r="A69" s="434" t="s">
        <v>243</v>
      </c>
      <c r="B69" s="429">
        <v>1284177.4999999998</v>
      </c>
      <c r="C69" s="430">
        <f t="shared" si="3"/>
        <v>9403726</v>
      </c>
      <c r="D69" s="430">
        <f>ROUND([2]Лист1!C67/1000,1)</f>
        <v>1555066</v>
      </c>
      <c r="E69" s="430">
        <v>865021.80161999993</v>
      </c>
      <c r="F69" s="430">
        <v>43750</v>
      </c>
      <c r="G69" s="430">
        <v>697146</v>
      </c>
      <c r="H69" s="430">
        <v>52728.9</v>
      </c>
      <c r="I69" s="430">
        <v>64640.2</v>
      </c>
      <c r="J69" s="430">
        <v>4562</v>
      </c>
      <c r="K69" s="430">
        <f t="shared" si="4"/>
        <v>2194.7016199999343</v>
      </c>
      <c r="L69" s="430">
        <v>690044.19838000007</v>
      </c>
      <c r="M69" s="430">
        <v>7848660</v>
      </c>
      <c r="N69" s="430">
        <v>2698346.9</v>
      </c>
      <c r="O69" s="430">
        <v>810801.9</v>
      </c>
      <c r="P69" s="430">
        <v>4317469.9000000004</v>
      </c>
      <c r="Q69" s="430">
        <v>49245.8</v>
      </c>
      <c r="R69" s="431">
        <f t="shared" si="5"/>
        <v>-27204.50000000112</v>
      </c>
      <c r="S69" s="432">
        <f t="shared" si="6"/>
        <v>9350509.8000000007</v>
      </c>
      <c r="T69" s="430">
        <v>877855.18223000003</v>
      </c>
      <c r="U69" s="430">
        <v>44638.400000000001</v>
      </c>
      <c r="V69" s="430">
        <v>716634.4</v>
      </c>
      <c r="W69" s="430">
        <v>54365.7</v>
      </c>
      <c r="X69" s="430">
        <v>56330.8</v>
      </c>
      <c r="Y69" s="430">
        <v>3976.9</v>
      </c>
      <c r="Z69" s="430">
        <f t="shared" si="7"/>
        <v>1908.9822299999882</v>
      </c>
      <c r="AA69" s="430">
        <v>692865.61777000001</v>
      </c>
      <c r="AB69" s="433">
        <v>7779789</v>
      </c>
      <c r="AC69" s="430">
        <v>2698346.9</v>
      </c>
      <c r="AD69" s="430">
        <v>784839.9</v>
      </c>
      <c r="AE69" s="430">
        <v>4274624.0999999996</v>
      </c>
      <c r="AF69" s="430">
        <v>49197.599999999999</v>
      </c>
      <c r="AG69" s="431">
        <f t="shared" si="8"/>
        <v>-27219.500000000371</v>
      </c>
    </row>
    <row r="70" spans="1:33" s="162" customFormat="1" ht="18" customHeight="1" x14ac:dyDescent="0.2">
      <c r="A70" s="437" t="s">
        <v>173</v>
      </c>
      <c r="B70" s="438">
        <f>SUM(B9:B69)</f>
        <v>74975990.300000012</v>
      </c>
      <c r="C70" s="438">
        <f t="shared" ref="C70:AG70" si="9">SUM(C9:C69)</f>
        <v>218666978.50000003</v>
      </c>
      <c r="D70" s="438">
        <f t="shared" si="9"/>
        <v>80801933.199999973</v>
      </c>
      <c r="E70" s="438">
        <f t="shared" si="9"/>
        <v>71313460.149120018</v>
      </c>
      <c r="F70" s="438">
        <f t="shared" si="9"/>
        <v>18955307.999999996</v>
      </c>
      <c r="G70" s="438">
        <f t="shared" si="9"/>
        <v>36598763.500000015</v>
      </c>
      <c r="H70" s="438">
        <f t="shared" si="9"/>
        <v>2369495.3000000003</v>
      </c>
      <c r="I70" s="438">
        <f t="shared" si="9"/>
        <v>10223300.899999995</v>
      </c>
      <c r="J70" s="438">
        <f t="shared" si="9"/>
        <v>2521118.0000000005</v>
      </c>
      <c r="K70" s="438">
        <f t="shared" si="9"/>
        <v>645474.44911999919</v>
      </c>
      <c r="L70" s="438">
        <f t="shared" si="9"/>
        <v>9488473.05088</v>
      </c>
      <c r="M70" s="438">
        <f t="shared" si="9"/>
        <v>137865045.30000001</v>
      </c>
      <c r="N70" s="438">
        <f t="shared" si="9"/>
        <v>32231698.299999997</v>
      </c>
      <c r="O70" s="438">
        <f t="shared" si="9"/>
        <v>25603040.399999995</v>
      </c>
      <c r="P70" s="438">
        <f t="shared" si="9"/>
        <v>71859657.200000003</v>
      </c>
      <c r="Q70" s="438">
        <f t="shared" si="9"/>
        <v>7151085.4999999991</v>
      </c>
      <c r="R70" s="439">
        <f t="shared" si="9"/>
        <v>1019563.9000000003</v>
      </c>
      <c r="S70" s="440">
        <f t="shared" si="9"/>
        <v>219081178.30000001</v>
      </c>
      <c r="T70" s="438">
        <f>SUM(T9:T69)</f>
        <v>73709960.510959998</v>
      </c>
      <c r="U70" s="438">
        <f t="shared" si="9"/>
        <v>21862165.699999999</v>
      </c>
      <c r="V70" s="438">
        <f t="shared" si="9"/>
        <v>37372480.400000013</v>
      </c>
      <c r="W70" s="438">
        <f t="shared" si="9"/>
        <v>2380803.6000000006</v>
      </c>
      <c r="X70" s="438">
        <f t="shared" si="9"/>
        <v>8978778.5999999996</v>
      </c>
      <c r="Y70" s="438">
        <f t="shared" si="9"/>
        <v>2515942.6999999983</v>
      </c>
      <c r="Z70" s="438">
        <f>SUM(Z9:Z69)</f>
        <v>599789.51095999742</v>
      </c>
      <c r="AA70" s="438">
        <f t="shared" ref="AA70:AF70" si="10">SUM(AA9:AA69)</f>
        <v>10057801.18904</v>
      </c>
      <c r="AB70" s="438">
        <f t="shared" si="10"/>
        <v>135313416.60000002</v>
      </c>
      <c r="AC70" s="438">
        <f t="shared" si="10"/>
        <v>32230900.199999999</v>
      </c>
      <c r="AD70" s="438">
        <f t="shared" si="10"/>
        <v>23797777.599999998</v>
      </c>
      <c r="AE70" s="438">
        <f t="shared" si="10"/>
        <v>71286181.699999988</v>
      </c>
      <c r="AF70" s="438">
        <f t="shared" si="10"/>
        <v>7019453.0999999978</v>
      </c>
      <c r="AG70" s="439">
        <f t="shared" si="9"/>
        <v>979103.99999999767</v>
      </c>
    </row>
    <row r="71" spans="1:33" x14ac:dyDescent="0.2">
      <c r="E71" s="17"/>
    </row>
    <row r="77" spans="1:33" x14ac:dyDescent="0.2">
      <c r="E77" s="17"/>
    </row>
  </sheetData>
  <mergeCells count="20">
    <mergeCell ref="U6:Z6"/>
    <mergeCell ref="AA6:AA7"/>
    <mergeCell ref="AB6:AB7"/>
    <mergeCell ref="AC6:AG6"/>
    <mergeCell ref="E6:E7"/>
    <mergeCell ref="F6:K6"/>
    <mergeCell ref="L6:L7"/>
    <mergeCell ref="M6:M7"/>
    <mergeCell ref="N6:R6"/>
    <mergeCell ref="T6:T7"/>
    <mergeCell ref="C1:R1"/>
    <mergeCell ref="C2:R2"/>
    <mergeCell ref="A4:A7"/>
    <mergeCell ref="B4:B7"/>
    <mergeCell ref="C4:R4"/>
    <mergeCell ref="S4:AG4"/>
    <mergeCell ref="C5:C7"/>
    <mergeCell ref="E5:R5"/>
    <mergeCell ref="S5:S7"/>
    <mergeCell ref="T5:AG5"/>
  </mergeCells>
  <conditionalFormatting sqref="B9:AG69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70"/>
  <sheetViews>
    <sheetView tabSelected="1" workbookViewId="0">
      <selection sqref="A1:XFD1048576"/>
    </sheetView>
  </sheetViews>
  <sheetFormatPr defaultColWidth="11.7109375" defaultRowHeight="15" outlineLevelCol="1" x14ac:dyDescent="0.25"/>
  <cols>
    <col min="1" max="1" width="24" style="101" customWidth="1"/>
    <col min="2" max="3" width="11.7109375" style="101" customWidth="1"/>
    <col min="4" max="17" width="11.7109375" style="101" customWidth="1" outlineLevel="1"/>
    <col min="18" max="18" width="11.42578125" style="101" customWidth="1" outlineLevel="1"/>
    <col min="19" max="19" width="10.7109375" style="101" customWidth="1" outlineLevel="1"/>
    <col min="20" max="21" width="11.7109375" style="101" customWidth="1" outlineLevel="1"/>
    <col min="22" max="22" width="11.7109375" style="101" customWidth="1"/>
    <col min="23" max="23" width="11.7109375" style="101" customWidth="1" collapsed="1"/>
    <col min="24" max="25" width="11.7109375" style="101" hidden="1" customWidth="1" outlineLevel="1"/>
    <col min="26" max="27" width="11.7109375" style="101" customWidth="1" collapsed="1"/>
    <col min="28" max="33" width="11.7109375" style="101" hidden="1" customWidth="1" outlineLevel="1"/>
    <col min="34" max="34" width="11.7109375" style="101" customWidth="1" collapsed="1"/>
    <col min="35" max="35" width="11.7109375" style="101" customWidth="1"/>
    <col min="36" max="51" width="11.7109375" style="101" customWidth="1" outlineLevel="1"/>
    <col min="52" max="53" width="11.7109375" style="101" customWidth="1" collapsed="1"/>
    <col min="54" max="61" width="11.7109375" style="101" hidden="1" customWidth="1" outlineLevel="1"/>
    <col min="62" max="63" width="11.7109375" style="101" customWidth="1" collapsed="1"/>
    <col min="64" max="69" width="11.7109375" style="101" hidden="1" customWidth="1" outlineLevel="1"/>
    <col min="70" max="71" width="11.7109375" style="101" customWidth="1" collapsed="1"/>
    <col min="72" max="83" width="11.7109375" style="101" hidden="1" customWidth="1" outlineLevel="1"/>
    <col min="84" max="85" width="11.7109375" style="101" customWidth="1" collapsed="1"/>
    <col min="86" max="91" width="11.7109375" style="101" hidden="1" customWidth="1" outlineLevel="1"/>
    <col min="92" max="93" width="11.7109375" style="101" customWidth="1" collapsed="1"/>
    <col min="94" max="94" width="11.7109375" style="101" hidden="1" customWidth="1" outlineLevel="1"/>
    <col min="95" max="95" width="12.85546875" style="101" hidden="1" customWidth="1" outlineLevel="1"/>
    <col min="96" max="97" width="11.7109375" style="101" hidden="1" customWidth="1" outlineLevel="1"/>
    <col min="98" max="99" width="11.7109375" style="101" customWidth="1" collapsed="1"/>
    <col min="100" max="107" width="11.7109375" style="101" hidden="1" customWidth="1" outlineLevel="1"/>
    <col min="108" max="109" width="11.7109375" style="101" customWidth="1" collapsed="1"/>
    <col min="110" max="117" width="11.7109375" style="101" hidden="1" customWidth="1" outlineLevel="1"/>
    <col min="118" max="118" width="11.7109375" style="99" customWidth="1" collapsed="1"/>
    <col min="119" max="119" width="11.7109375" style="101" customWidth="1" collapsed="1"/>
    <col min="120" max="125" width="11.7109375" style="101" hidden="1" customWidth="1" outlineLevel="1"/>
    <col min="126" max="126" width="11.7109375" style="101" customWidth="1" collapsed="1"/>
    <col min="127" max="131" width="11.7109375" style="101" customWidth="1"/>
    <col min="132" max="132" width="11.85546875" style="101" customWidth="1"/>
    <col min="133" max="133" width="11.28515625" style="101" customWidth="1"/>
    <col min="134" max="134" width="12" style="101" customWidth="1"/>
    <col min="135" max="135" width="11.7109375" style="101" customWidth="1"/>
    <col min="136" max="136" width="6" style="101" customWidth="1"/>
    <col min="137" max="16384" width="11.7109375" style="101"/>
  </cols>
  <sheetData>
    <row r="1" spans="1:138" s="99" customFormat="1" x14ac:dyDescent="0.25">
      <c r="A1" s="172" t="s">
        <v>288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  <c r="AA1" s="173"/>
      <c r="CL1" s="100"/>
      <c r="CM1" s="100"/>
      <c r="CT1" s="100"/>
      <c r="CU1" s="100"/>
    </row>
    <row r="2" spans="1:138" x14ac:dyDescent="0.25">
      <c r="A2" s="441"/>
      <c r="AZ2" s="102"/>
    </row>
    <row r="3" spans="1:138" s="174" customFormat="1" ht="15.6" customHeight="1" x14ac:dyDescent="0.2">
      <c r="A3" s="442"/>
      <c r="B3" s="443" t="s">
        <v>166</v>
      </c>
      <c r="C3" s="444"/>
      <c r="D3" s="443" t="s">
        <v>165</v>
      </c>
      <c r="E3" s="443"/>
      <c r="F3" s="443" t="s">
        <v>164</v>
      </c>
      <c r="G3" s="443"/>
      <c r="H3" s="443" t="s">
        <v>163</v>
      </c>
      <c r="I3" s="443"/>
      <c r="J3" s="443" t="s">
        <v>175</v>
      </c>
      <c r="K3" s="443"/>
      <c r="L3" s="443" t="s">
        <v>162</v>
      </c>
      <c r="M3" s="443"/>
      <c r="N3" s="443" t="s">
        <v>161</v>
      </c>
      <c r="O3" s="443"/>
      <c r="P3" s="443" t="s">
        <v>160</v>
      </c>
      <c r="Q3" s="443"/>
      <c r="R3" s="444" t="s">
        <v>245</v>
      </c>
      <c r="S3" s="445"/>
      <c r="T3" s="443" t="s">
        <v>159</v>
      </c>
      <c r="U3" s="443"/>
      <c r="V3" s="443" t="s">
        <v>158</v>
      </c>
      <c r="W3" s="444"/>
      <c r="X3" s="443" t="s">
        <v>157</v>
      </c>
      <c r="Y3" s="443"/>
      <c r="Z3" s="443" t="s">
        <v>156</v>
      </c>
      <c r="AA3" s="444"/>
      <c r="AB3" s="443" t="s">
        <v>155</v>
      </c>
      <c r="AC3" s="443"/>
      <c r="AD3" s="443" t="s">
        <v>154</v>
      </c>
      <c r="AE3" s="443"/>
      <c r="AF3" s="443" t="s">
        <v>153</v>
      </c>
      <c r="AG3" s="443"/>
      <c r="AH3" s="443" t="s">
        <v>152</v>
      </c>
      <c r="AI3" s="444"/>
      <c r="AJ3" s="443" t="s">
        <v>151</v>
      </c>
      <c r="AK3" s="443"/>
      <c r="AL3" s="443" t="s">
        <v>150</v>
      </c>
      <c r="AM3" s="443"/>
      <c r="AN3" s="443" t="s">
        <v>149</v>
      </c>
      <c r="AO3" s="443"/>
      <c r="AP3" s="443" t="s">
        <v>148</v>
      </c>
      <c r="AQ3" s="443"/>
      <c r="AR3" s="443" t="s">
        <v>147</v>
      </c>
      <c r="AS3" s="443"/>
      <c r="AT3" s="443" t="s">
        <v>146</v>
      </c>
      <c r="AU3" s="443"/>
      <c r="AV3" s="443" t="s">
        <v>145</v>
      </c>
      <c r="AW3" s="443"/>
      <c r="AX3" s="443" t="s">
        <v>144</v>
      </c>
      <c r="AY3" s="443"/>
      <c r="AZ3" s="443" t="s">
        <v>143</v>
      </c>
      <c r="BA3" s="443"/>
      <c r="BB3" s="443" t="s">
        <v>142</v>
      </c>
      <c r="BC3" s="443"/>
      <c r="BD3" s="443" t="s">
        <v>141</v>
      </c>
      <c r="BE3" s="443"/>
      <c r="BF3" s="443" t="s">
        <v>140</v>
      </c>
      <c r="BG3" s="443"/>
      <c r="BH3" s="443" t="s">
        <v>139</v>
      </c>
      <c r="BI3" s="443"/>
      <c r="BJ3" s="443" t="s">
        <v>138</v>
      </c>
      <c r="BK3" s="443"/>
      <c r="BL3" s="443" t="s">
        <v>137</v>
      </c>
      <c r="BM3" s="443"/>
      <c r="BN3" s="443" t="s">
        <v>136</v>
      </c>
      <c r="BO3" s="444"/>
      <c r="BP3" s="443" t="s">
        <v>135</v>
      </c>
      <c r="BQ3" s="443"/>
      <c r="BR3" s="443" t="s">
        <v>134</v>
      </c>
      <c r="BS3" s="443"/>
      <c r="BT3" s="443" t="s">
        <v>133</v>
      </c>
      <c r="BU3" s="443"/>
      <c r="BV3" s="443" t="s">
        <v>132</v>
      </c>
      <c r="BW3" s="443"/>
      <c r="BX3" s="443" t="s">
        <v>131</v>
      </c>
      <c r="BY3" s="443"/>
      <c r="BZ3" s="443" t="s">
        <v>130</v>
      </c>
      <c r="CA3" s="443"/>
      <c r="CB3" s="443" t="s">
        <v>129</v>
      </c>
      <c r="CC3" s="443"/>
      <c r="CD3" s="443" t="s">
        <v>128</v>
      </c>
      <c r="CE3" s="443"/>
      <c r="CF3" s="443" t="s">
        <v>127</v>
      </c>
      <c r="CG3" s="443"/>
      <c r="CH3" s="443" t="s">
        <v>126</v>
      </c>
      <c r="CI3" s="443"/>
      <c r="CJ3" s="443" t="s">
        <v>125</v>
      </c>
      <c r="CK3" s="443"/>
      <c r="CL3" s="443" t="s">
        <v>124</v>
      </c>
      <c r="CM3" s="443"/>
      <c r="CN3" s="443" t="s">
        <v>123</v>
      </c>
      <c r="CO3" s="444"/>
      <c r="CP3" s="443" t="s">
        <v>246</v>
      </c>
      <c r="CQ3" s="443"/>
      <c r="CR3" s="443" t="s">
        <v>122</v>
      </c>
      <c r="CS3" s="443"/>
      <c r="CT3" s="443" t="s">
        <v>121</v>
      </c>
      <c r="CU3" s="444"/>
      <c r="CV3" s="443" t="s">
        <v>120</v>
      </c>
      <c r="CW3" s="443"/>
      <c r="CX3" s="443" t="s">
        <v>118</v>
      </c>
      <c r="CY3" s="443"/>
      <c r="CZ3" s="443" t="s">
        <v>117</v>
      </c>
      <c r="DA3" s="443"/>
      <c r="DB3" s="443" t="s">
        <v>116</v>
      </c>
      <c r="DC3" s="443"/>
      <c r="DD3" s="443" t="s">
        <v>115</v>
      </c>
      <c r="DE3" s="444"/>
      <c r="DF3" s="443" t="s">
        <v>114</v>
      </c>
      <c r="DG3" s="443"/>
      <c r="DH3" s="443" t="s">
        <v>113</v>
      </c>
      <c r="DI3" s="443"/>
      <c r="DJ3" s="443" t="s">
        <v>112</v>
      </c>
      <c r="DK3" s="443"/>
      <c r="DL3" s="443" t="s">
        <v>111</v>
      </c>
      <c r="DM3" s="443"/>
      <c r="DN3" s="443" t="s">
        <v>110</v>
      </c>
      <c r="DO3" s="443"/>
      <c r="DP3" s="444" t="s">
        <v>109</v>
      </c>
      <c r="DQ3" s="445"/>
      <c r="DR3" s="443" t="s">
        <v>108</v>
      </c>
      <c r="DS3" s="443"/>
      <c r="DT3" s="443" t="s">
        <v>107</v>
      </c>
      <c r="DU3" s="443"/>
      <c r="DV3" s="443" t="s">
        <v>106</v>
      </c>
      <c r="DW3" s="443"/>
      <c r="DX3" s="443" t="s">
        <v>105</v>
      </c>
      <c r="DY3" s="443"/>
      <c r="DZ3" s="445" t="s">
        <v>104</v>
      </c>
      <c r="EA3" s="444"/>
      <c r="EB3" s="443" t="s">
        <v>103</v>
      </c>
      <c r="EC3" s="443"/>
      <c r="ED3" s="446" t="s">
        <v>102</v>
      </c>
      <c r="EE3" s="445"/>
    </row>
    <row r="4" spans="1:138" s="104" customFormat="1" ht="82.9" customHeight="1" x14ac:dyDescent="0.2">
      <c r="A4" s="447" t="s">
        <v>248</v>
      </c>
      <c r="B4" s="394" t="s">
        <v>101</v>
      </c>
      <c r="C4" s="393"/>
      <c r="D4" s="394" t="s">
        <v>100</v>
      </c>
      <c r="E4" s="394"/>
      <c r="F4" s="394" t="s">
        <v>99</v>
      </c>
      <c r="G4" s="394"/>
      <c r="H4" s="394" t="s">
        <v>98</v>
      </c>
      <c r="I4" s="394"/>
      <c r="J4" s="394" t="s">
        <v>177</v>
      </c>
      <c r="K4" s="394"/>
      <c r="L4" s="394" t="s">
        <v>97</v>
      </c>
      <c r="M4" s="394"/>
      <c r="N4" s="394" t="s">
        <v>96</v>
      </c>
      <c r="O4" s="394"/>
      <c r="P4" s="394" t="s">
        <v>95</v>
      </c>
      <c r="Q4" s="394"/>
      <c r="R4" s="393" t="s">
        <v>249</v>
      </c>
      <c r="S4" s="395"/>
      <c r="T4" s="394" t="s">
        <v>94</v>
      </c>
      <c r="U4" s="394"/>
      <c r="V4" s="394" t="s">
        <v>93</v>
      </c>
      <c r="W4" s="393"/>
      <c r="X4" s="394" t="s">
        <v>92</v>
      </c>
      <c r="Y4" s="394"/>
      <c r="Z4" s="394" t="s">
        <v>91</v>
      </c>
      <c r="AA4" s="393"/>
      <c r="AB4" s="394" t="s">
        <v>270</v>
      </c>
      <c r="AC4" s="394"/>
      <c r="AD4" s="394" t="s">
        <v>271</v>
      </c>
      <c r="AE4" s="394"/>
      <c r="AF4" s="394" t="s">
        <v>88</v>
      </c>
      <c r="AG4" s="394"/>
      <c r="AH4" s="394" t="s">
        <v>87</v>
      </c>
      <c r="AI4" s="393"/>
      <c r="AJ4" s="316" t="s">
        <v>86</v>
      </c>
      <c r="AK4" s="323"/>
      <c r="AL4" s="316" t="s">
        <v>85</v>
      </c>
      <c r="AM4" s="323"/>
      <c r="AN4" s="316" t="s">
        <v>84</v>
      </c>
      <c r="AO4" s="323"/>
      <c r="AP4" s="316" t="s">
        <v>83</v>
      </c>
      <c r="AQ4" s="323"/>
      <c r="AR4" s="316" t="s">
        <v>82</v>
      </c>
      <c r="AS4" s="323"/>
      <c r="AT4" s="316" t="s">
        <v>81</v>
      </c>
      <c r="AU4" s="323"/>
      <c r="AV4" s="316" t="s">
        <v>80</v>
      </c>
      <c r="AW4" s="323"/>
      <c r="AX4" s="316" t="s">
        <v>79</v>
      </c>
      <c r="AY4" s="323"/>
      <c r="AZ4" s="394" t="s">
        <v>78</v>
      </c>
      <c r="BA4" s="394"/>
      <c r="BB4" s="394" t="s">
        <v>77</v>
      </c>
      <c r="BC4" s="394"/>
      <c r="BD4" s="394" t="s">
        <v>76</v>
      </c>
      <c r="BE4" s="394"/>
      <c r="BF4" s="394" t="s">
        <v>75</v>
      </c>
      <c r="BG4" s="394"/>
      <c r="BH4" s="394" t="s">
        <v>74</v>
      </c>
      <c r="BI4" s="394"/>
      <c r="BJ4" s="394" t="s">
        <v>73</v>
      </c>
      <c r="BK4" s="394"/>
      <c r="BL4" s="394" t="s">
        <v>72</v>
      </c>
      <c r="BM4" s="394"/>
      <c r="BN4" s="394" t="s">
        <v>71</v>
      </c>
      <c r="BO4" s="393"/>
      <c r="BP4" s="394" t="s">
        <v>70</v>
      </c>
      <c r="BQ4" s="394"/>
      <c r="BR4" s="394" t="s">
        <v>69</v>
      </c>
      <c r="BS4" s="394"/>
      <c r="BT4" s="394" t="s">
        <v>68</v>
      </c>
      <c r="BU4" s="394"/>
      <c r="BV4" s="394" t="s">
        <v>67</v>
      </c>
      <c r="BW4" s="394"/>
      <c r="BX4" s="394" t="s">
        <v>66</v>
      </c>
      <c r="BY4" s="394"/>
      <c r="BZ4" s="394" t="s">
        <v>65</v>
      </c>
      <c r="CA4" s="394"/>
      <c r="CB4" s="394" t="s">
        <v>64</v>
      </c>
      <c r="CC4" s="394"/>
      <c r="CD4" s="394" t="s">
        <v>63</v>
      </c>
      <c r="CE4" s="394"/>
      <c r="CF4" s="394" t="s">
        <v>62</v>
      </c>
      <c r="CG4" s="394"/>
      <c r="CH4" s="394" t="s">
        <v>61</v>
      </c>
      <c r="CI4" s="394"/>
      <c r="CJ4" s="394" t="s">
        <v>60</v>
      </c>
      <c r="CK4" s="394"/>
      <c r="CL4" s="394" t="s">
        <v>59</v>
      </c>
      <c r="CM4" s="394"/>
      <c r="CN4" s="394" t="s">
        <v>58</v>
      </c>
      <c r="CO4" s="393"/>
      <c r="CP4" s="394" t="s">
        <v>289</v>
      </c>
      <c r="CQ4" s="394"/>
      <c r="CR4" s="394" t="s">
        <v>57</v>
      </c>
      <c r="CS4" s="394"/>
      <c r="CT4" s="394" t="s">
        <v>56</v>
      </c>
      <c r="CU4" s="393"/>
      <c r="CV4" s="394" t="s">
        <v>55</v>
      </c>
      <c r="CW4" s="394"/>
      <c r="CX4" s="394" t="s">
        <v>53</v>
      </c>
      <c r="CY4" s="394"/>
      <c r="CZ4" s="394" t="s">
        <v>52</v>
      </c>
      <c r="DA4" s="394"/>
      <c r="DB4" s="394" t="s">
        <v>51</v>
      </c>
      <c r="DC4" s="394"/>
      <c r="DD4" s="394" t="s">
        <v>50</v>
      </c>
      <c r="DE4" s="393"/>
      <c r="DF4" s="394" t="s">
        <v>49</v>
      </c>
      <c r="DG4" s="394"/>
      <c r="DH4" s="394" t="s">
        <v>48</v>
      </c>
      <c r="DI4" s="394"/>
      <c r="DJ4" s="394" t="s">
        <v>47</v>
      </c>
      <c r="DK4" s="394"/>
      <c r="DL4" s="394" t="s">
        <v>46</v>
      </c>
      <c r="DM4" s="394"/>
      <c r="DN4" s="394" t="s">
        <v>45</v>
      </c>
      <c r="DO4" s="393"/>
      <c r="DP4" s="393" t="s">
        <v>44</v>
      </c>
      <c r="DQ4" s="395"/>
      <c r="DR4" s="394" t="s">
        <v>43</v>
      </c>
      <c r="DS4" s="394"/>
      <c r="DT4" s="394" t="s">
        <v>42</v>
      </c>
      <c r="DU4" s="394"/>
      <c r="DV4" s="394" t="s">
        <v>41</v>
      </c>
      <c r="DW4" s="394"/>
      <c r="DX4" s="394" t="s">
        <v>40</v>
      </c>
      <c r="DY4" s="394"/>
      <c r="DZ4" s="395" t="s">
        <v>39</v>
      </c>
      <c r="EA4" s="393"/>
      <c r="EB4" s="394" t="s">
        <v>252</v>
      </c>
      <c r="EC4" s="394"/>
      <c r="ED4" s="448" t="s">
        <v>273</v>
      </c>
      <c r="EE4" s="449" t="s">
        <v>290</v>
      </c>
    </row>
    <row r="5" spans="1:138" s="174" customFormat="1" ht="17.45" customHeight="1" x14ac:dyDescent="0.2">
      <c r="A5" s="450"/>
      <c r="B5" s="177" t="s">
        <v>35</v>
      </c>
      <c r="C5" s="176" t="s">
        <v>34</v>
      </c>
      <c r="D5" s="177" t="s">
        <v>35</v>
      </c>
      <c r="E5" s="177" t="s">
        <v>34</v>
      </c>
      <c r="F5" s="177" t="s">
        <v>35</v>
      </c>
      <c r="G5" s="177" t="s">
        <v>34</v>
      </c>
      <c r="H5" s="177" t="s">
        <v>35</v>
      </c>
      <c r="I5" s="177" t="s">
        <v>34</v>
      </c>
      <c r="J5" s="177" t="s">
        <v>35</v>
      </c>
      <c r="K5" s="177" t="s">
        <v>34</v>
      </c>
      <c r="L5" s="177" t="s">
        <v>35</v>
      </c>
      <c r="M5" s="177" t="s">
        <v>34</v>
      </c>
      <c r="N5" s="177" t="s">
        <v>35</v>
      </c>
      <c r="O5" s="177" t="s">
        <v>34</v>
      </c>
      <c r="P5" s="177" t="s">
        <v>35</v>
      </c>
      <c r="Q5" s="177" t="s">
        <v>34</v>
      </c>
      <c r="R5" s="177" t="s">
        <v>35</v>
      </c>
      <c r="S5" s="177" t="s">
        <v>34</v>
      </c>
      <c r="T5" s="177" t="s">
        <v>35</v>
      </c>
      <c r="U5" s="177" t="s">
        <v>34</v>
      </c>
      <c r="V5" s="177" t="s">
        <v>35</v>
      </c>
      <c r="W5" s="176" t="s">
        <v>34</v>
      </c>
      <c r="X5" s="177" t="s">
        <v>35</v>
      </c>
      <c r="Y5" s="177" t="s">
        <v>34</v>
      </c>
      <c r="Z5" s="177" t="s">
        <v>35</v>
      </c>
      <c r="AA5" s="176" t="s">
        <v>34</v>
      </c>
      <c r="AB5" s="177" t="s">
        <v>35</v>
      </c>
      <c r="AC5" s="177" t="s">
        <v>34</v>
      </c>
      <c r="AD5" s="177" t="s">
        <v>35</v>
      </c>
      <c r="AE5" s="177" t="s">
        <v>34</v>
      </c>
      <c r="AF5" s="177" t="s">
        <v>35</v>
      </c>
      <c r="AG5" s="177" t="s">
        <v>34</v>
      </c>
      <c r="AH5" s="177" t="s">
        <v>35</v>
      </c>
      <c r="AI5" s="176" t="s">
        <v>34</v>
      </c>
      <c r="AJ5" s="177" t="s">
        <v>35</v>
      </c>
      <c r="AK5" s="177" t="s">
        <v>34</v>
      </c>
      <c r="AL5" s="177" t="s">
        <v>35</v>
      </c>
      <c r="AM5" s="177" t="s">
        <v>34</v>
      </c>
      <c r="AN5" s="177" t="s">
        <v>35</v>
      </c>
      <c r="AO5" s="177" t="s">
        <v>34</v>
      </c>
      <c r="AP5" s="177" t="s">
        <v>35</v>
      </c>
      <c r="AQ5" s="177" t="s">
        <v>34</v>
      </c>
      <c r="AR5" s="177" t="s">
        <v>35</v>
      </c>
      <c r="AS5" s="177" t="s">
        <v>34</v>
      </c>
      <c r="AT5" s="177" t="s">
        <v>35</v>
      </c>
      <c r="AU5" s="177" t="s">
        <v>34</v>
      </c>
      <c r="AV5" s="177" t="s">
        <v>35</v>
      </c>
      <c r="AW5" s="177" t="s">
        <v>34</v>
      </c>
      <c r="AX5" s="177" t="s">
        <v>35</v>
      </c>
      <c r="AY5" s="177" t="s">
        <v>34</v>
      </c>
      <c r="AZ5" s="177" t="s">
        <v>35</v>
      </c>
      <c r="BA5" s="177" t="s">
        <v>34</v>
      </c>
      <c r="BB5" s="177" t="s">
        <v>35</v>
      </c>
      <c r="BC5" s="177" t="s">
        <v>34</v>
      </c>
      <c r="BD5" s="177" t="s">
        <v>35</v>
      </c>
      <c r="BE5" s="177" t="s">
        <v>34</v>
      </c>
      <c r="BF5" s="177" t="s">
        <v>35</v>
      </c>
      <c r="BG5" s="177" t="s">
        <v>34</v>
      </c>
      <c r="BH5" s="177" t="s">
        <v>35</v>
      </c>
      <c r="BI5" s="177" t="s">
        <v>34</v>
      </c>
      <c r="BJ5" s="177" t="s">
        <v>35</v>
      </c>
      <c r="BK5" s="177" t="s">
        <v>34</v>
      </c>
      <c r="BL5" s="177" t="s">
        <v>35</v>
      </c>
      <c r="BM5" s="177" t="s">
        <v>34</v>
      </c>
      <c r="BN5" s="177" t="s">
        <v>35</v>
      </c>
      <c r="BO5" s="176" t="s">
        <v>34</v>
      </c>
      <c r="BP5" s="177" t="s">
        <v>35</v>
      </c>
      <c r="BQ5" s="177" t="s">
        <v>34</v>
      </c>
      <c r="BR5" s="177" t="s">
        <v>35</v>
      </c>
      <c r="BS5" s="177" t="s">
        <v>34</v>
      </c>
      <c r="BT5" s="177" t="s">
        <v>35</v>
      </c>
      <c r="BU5" s="177" t="s">
        <v>34</v>
      </c>
      <c r="BV5" s="177" t="s">
        <v>35</v>
      </c>
      <c r="BW5" s="177" t="s">
        <v>34</v>
      </c>
      <c r="BX5" s="177" t="s">
        <v>35</v>
      </c>
      <c r="BY5" s="177" t="s">
        <v>34</v>
      </c>
      <c r="BZ5" s="177" t="s">
        <v>35</v>
      </c>
      <c r="CA5" s="177" t="s">
        <v>34</v>
      </c>
      <c r="CB5" s="177" t="s">
        <v>35</v>
      </c>
      <c r="CC5" s="177" t="s">
        <v>34</v>
      </c>
      <c r="CD5" s="177" t="s">
        <v>35</v>
      </c>
      <c r="CE5" s="177" t="s">
        <v>34</v>
      </c>
      <c r="CF5" s="177" t="s">
        <v>35</v>
      </c>
      <c r="CG5" s="177" t="s">
        <v>34</v>
      </c>
      <c r="CH5" s="177" t="s">
        <v>35</v>
      </c>
      <c r="CI5" s="177" t="s">
        <v>34</v>
      </c>
      <c r="CJ5" s="177" t="s">
        <v>35</v>
      </c>
      <c r="CK5" s="177" t="s">
        <v>34</v>
      </c>
      <c r="CL5" s="177" t="s">
        <v>35</v>
      </c>
      <c r="CM5" s="177" t="s">
        <v>34</v>
      </c>
      <c r="CN5" s="177" t="s">
        <v>35</v>
      </c>
      <c r="CO5" s="176" t="s">
        <v>34</v>
      </c>
      <c r="CP5" s="177" t="s">
        <v>35</v>
      </c>
      <c r="CQ5" s="177" t="s">
        <v>34</v>
      </c>
      <c r="CR5" s="177" t="s">
        <v>35</v>
      </c>
      <c r="CS5" s="177" t="s">
        <v>34</v>
      </c>
      <c r="CT5" s="177" t="s">
        <v>35</v>
      </c>
      <c r="CU5" s="176" t="s">
        <v>34</v>
      </c>
      <c r="CV5" s="177" t="s">
        <v>35</v>
      </c>
      <c r="CW5" s="177" t="s">
        <v>34</v>
      </c>
      <c r="CX5" s="177" t="s">
        <v>35</v>
      </c>
      <c r="CY5" s="177" t="s">
        <v>34</v>
      </c>
      <c r="CZ5" s="177" t="s">
        <v>35</v>
      </c>
      <c r="DA5" s="177" t="s">
        <v>34</v>
      </c>
      <c r="DB5" s="177" t="s">
        <v>35</v>
      </c>
      <c r="DC5" s="177" t="s">
        <v>34</v>
      </c>
      <c r="DD5" s="177" t="s">
        <v>35</v>
      </c>
      <c r="DE5" s="176" t="s">
        <v>34</v>
      </c>
      <c r="DF5" s="177" t="s">
        <v>35</v>
      </c>
      <c r="DG5" s="177" t="s">
        <v>34</v>
      </c>
      <c r="DH5" s="177" t="s">
        <v>35</v>
      </c>
      <c r="DI5" s="177" t="s">
        <v>34</v>
      </c>
      <c r="DJ5" s="177" t="s">
        <v>35</v>
      </c>
      <c r="DK5" s="177" t="s">
        <v>34</v>
      </c>
      <c r="DL5" s="177" t="s">
        <v>35</v>
      </c>
      <c r="DM5" s="177" t="s">
        <v>34</v>
      </c>
      <c r="DN5" s="451" t="s">
        <v>35</v>
      </c>
      <c r="DO5" s="176" t="s">
        <v>34</v>
      </c>
      <c r="DP5" s="177" t="s">
        <v>35</v>
      </c>
      <c r="DQ5" s="177" t="s">
        <v>34</v>
      </c>
      <c r="DR5" s="177" t="s">
        <v>35</v>
      </c>
      <c r="DS5" s="177" t="s">
        <v>34</v>
      </c>
      <c r="DT5" s="177" t="s">
        <v>35</v>
      </c>
      <c r="DU5" s="177" t="s">
        <v>34</v>
      </c>
      <c r="DV5" s="177" t="s">
        <v>35</v>
      </c>
      <c r="DW5" s="177" t="s">
        <v>34</v>
      </c>
      <c r="DX5" s="177" t="s">
        <v>35</v>
      </c>
      <c r="DY5" s="177" t="s">
        <v>34</v>
      </c>
      <c r="DZ5" s="179" t="s">
        <v>35</v>
      </c>
      <c r="EA5" s="176" t="s">
        <v>34</v>
      </c>
      <c r="EB5" s="177" t="s">
        <v>35</v>
      </c>
      <c r="EC5" s="177" t="s">
        <v>34</v>
      </c>
      <c r="ED5" s="452"/>
      <c r="EE5" s="453"/>
    </row>
    <row r="6" spans="1:138" s="182" customFormat="1" ht="18.600000000000001" customHeight="1" x14ac:dyDescent="0.2">
      <c r="A6" s="454"/>
      <c r="B6" s="271">
        <f>SUM(B7:B67)</f>
        <v>21909388.899999995</v>
      </c>
      <c r="C6" s="270">
        <f t="shared" ref="C6:BJ6" si="0">SUM(C7:C67)</f>
        <v>20816159.000000004</v>
      </c>
      <c r="D6" s="271">
        <f>SUM(D7:D67)</f>
        <v>731682.59999999963</v>
      </c>
      <c r="E6" s="271">
        <f t="shared" si="0"/>
        <v>718429.20000000007</v>
      </c>
      <c r="F6" s="271">
        <f t="shared" si="0"/>
        <v>754137.5</v>
      </c>
      <c r="G6" s="271">
        <f t="shared" si="0"/>
        <v>731203.70000000019</v>
      </c>
      <c r="H6" s="271">
        <f t="shared" si="0"/>
        <v>9734682.4999999981</v>
      </c>
      <c r="I6" s="271">
        <f t="shared" si="0"/>
        <v>9315399.200000003</v>
      </c>
      <c r="J6" s="271">
        <f t="shared" si="0"/>
        <v>427.4</v>
      </c>
      <c r="K6" s="271">
        <f t="shared" si="0"/>
        <v>406.40000000000003</v>
      </c>
      <c r="L6" s="271">
        <f t="shared" si="0"/>
        <v>1769329.3000000007</v>
      </c>
      <c r="M6" s="271">
        <f t="shared" si="0"/>
        <v>1711286.4000000006</v>
      </c>
      <c r="N6" s="271">
        <f t="shared" si="0"/>
        <v>215647.09999999998</v>
      </c>
      <c r="O6" s="271">
        <f t="shared" si="0"/>
        <v>204021.4</v>
      </c>
      <c r="P6" s="271">
        <f t="shared" si="0"/>
        <v>72906.800000000017</v>
      </c>
      <c r="Q6" s="271">
        <f t="shared" si="0"/>
        <v>0</v>
      </c>
      <c r="R6" s="271">
        <f t="shared" si="0"/>
        <v>1992.9</v>
      </c>
      <c r="S6" s="271">
        <f t="shared" si="0"/>
        <v>1992.9</v>
      </c>
      <c r="T6" s="271">
        <f t="shared" si="0"/>
        <v>8628582.7999999989</v>
      </c>
      <c r="U6" s="271">
        <f t="shared" si="0"/>
        <v>8133419.799999998</v>
      </c>
      <c r="V6" s="271">
        <f t="shared" si="0"/>
        <v>124981.69999999998</v>
      </c>
      <c r="W6" s="270">
        <f t="shared" si="0"/>
        <v>121177.59999999998</v>
      </c>
      <c r="X6" s="271">
        <f t="shared" si="0"/>
        <v>124981.69999999998</v>
      </c>
      <c r="Y6" s="271">
        <f t="shared" si="0"/>
        <v>121177.59999999998</v>
      </c>
      <c r="Z6" s="271">
        <f t="shared" si="0"/>
        <v>2529077.4</v>
      </c>
      <c r="AA6" s="270">
        <f t="shared" si="0"/>
        <v>2406922.4000000004</v>
      </c>
      <c r="AB6" s="271">
        <f t="shared" si="0"/>
        <v>322490.19999999995</v>
      </c>
      <c r="AC6" s="271">
        <f t="shared" si="0"/>
        <v>315883.90000000008</v>
      </c>
      <c r="AD6" s="270">
        <f t="shared" si="0"/>
        <v>1715012.1000000003</v>
      </c>
      <c r="AE6" s="271">
        <f t="shared" si="0"/>
        <v>1618753.3000000005</v>
      </c>
      <c r="AF6" s="181">
        <f t="shared" si="0"/>
        <v>491575.10000000003</v>
      </c>
      <c r="AG6" s="271">
        <f t="shared" si="0"/>
        <v>472285.2</v>
      </c>
      <c r="AH6" s="270">
        <f>SUM(AH7:AH67)</f>
        <v>28727028.899999995</v>
      </c>
      <c r="AI6" s="270">
        <f>SUM(AI7:AI67)</f>
        <v>26841422.900000002</v>
      </c>
      <c r="AJ6" s="271">
        <f t="shared" si="0"/>
        <v>672.3</v>
      </c>
      <c r="AK6" s="271">
        <f t="shared" si="0"/>
        <v>609.79999999999995</v>
      </c>
      <c r="AL6" s="271">
        <f t="shared" si="0"/>
        <v>198636</v>
      </c>
      <c r="AM6" s="271">
        <f t="shared" si="0"/>
        <v>195440.4</v>
      </c>
      <c r="AN6" s="271">
        <f t="shared" si="0"/>
        <v>100306.79999999999</v>
      </c>
      <c r="AO6" s="271">
        <f t="shared" si="0"/>
        <v>78252.89999999998</v>
      </c>
      <c r="AP6" s="271">
        <f t="shared" si="0"/>
        <v>30657.4</v>
      </c>
      <c r="AQ6" s="271">
        <f t="shared" si="0"/>
        <v>28492.199999999997</v>
      </c>
      <c r="AR6" s="271">
        <f t="shared" si="0"/>
        <v>7138321.9999999981</v>
      </c>
      <c r="AS6" s="271">
        <f t="shared" si="0"/>
        <v>6733743.799999997</v>
      </c>
      <c r="AT6" s="271">
        <f t="shared" si="0"/>
        <v>19039337.499999996</v>
      </c>
      <c r="AU6" s="271">
        <f t="shared" si="0"/>
        <v>17774818.100000005</v>
      </c>
      <c r="AV6" s="271">
        <f t="shared" si="0"/>
        <v>448307.50000000012</v>
      </c>
      <c r="AW6" s="271">
        <f t="shared" si="0"/>
        <v>444453.60000000003</v>
      </c>
      <c r="AX6" s="271">
        <f t="shared" si="0"/>
        <v>1770789.3999999994</v>
      </c>
      <c r="AY6" s="271">
        <f t="shared" si="0"/>
        <v>1585612.0999999994</v>
      </c>
      <c r="AZ6" s="271">
        <f t="shared" si="0"/>
        <v>38975220.299999997</v>
      </c>
      <c r="BA6" s="271">
        <f t="shared" si="0"/>
        <v>33185297.199999999</v>
      </c>
      <c r="BB6" s="271">
        <f t="shared" si="0"/>
        <v>14425489.600000007</v>
      </c>
      <c r="BC6" s="271">
        <f t="shared" si="0"/>
        <v>10531177.499999993</v>
      </c>
      <c r="BD6" s="271">
        <f t="shared" si="0"/>
        <v>13354606.000000004</v>
      </c>
      <c r="BE6" s="271">
        <f t="shared" si="0"/>
        <v>12403450.699999999</v>
      </c>
      <c r="BF6" s="271">
        <f t="shared" si="0"/>
        <v>8277475.2000000011</v>
      </c>
      <c r="BG6" s="271">
        <f t="shared" si="0"/>
        <v>7572412.4000000022</v>
      </c>
      <c r="BH6" s="271">
        <f t="shared" si="0"/>
        <v>2917649.5</v>
      </c>
      <c r="BI6" s="271">
        <f t="shared" si="0"/>
        <v>2678256.6</v>
      </c>
      <c r="BJ6" s="271">
        <f t="shared" si="0"/>
        <v>1192705.2999999998</v>
      </c>
      <c r="BK6" s="271">
        <f>SUM(BK7:BK67)</f>
        <v>611329.39999999991</v>
      </c>
      <c r="BL6" s="271">
        <f>SUM(BL7:BL67)</f>
        <v>550446.69999999995</v>
      </c>
      <c r="BM6" s="271">
        <f>SUM(BM7:BM67)</f>
        <v>208238.30000000002</v>
      </c>
      <c r="BN6" s="271">
        <f t="shared" ref="BN6:DY6" si="1">SUM(BN7:BN67)</f>
        <v>114408.20000000001</v>
      </c>
      <c r="BO6" s="270">
        <f t="shared" si="1"/>
        <v>109957.00000000003</v>
      </c>
      <c r="BP6" s="271">
        <f t="shared" si="1"/>
        <v>527850.4</v>
      </c>
      <c r="BQ6" s="271">
        <f t="shared" si="1"/>
        <v>293134.10000000003</v>
      </c>
      <c r="BR6" s="271">
        <f t="shared" si="1"/>
        <v>105206452.40000002</v>
      </c>
      <c r="BS6" s="271">
        <f t="shared" si="1"/>
        <v>103728010.49999997</v>
      </c>
      <c r="BT6" s="271">
        <f t="shared" si="1"/>
        <v>33224538.199999999</v>
      </c>
      <c r="BU6" s="271">
        <f t="shared" si="1"/>
        <v>32781328.400000002</v>
      </c>
      <c r="BV6" s="271">
        <f t="shared" si="1"/>
        <v>55134182.499999978</v>
      </c>
      <c r="BW6" s="271">
        <f>SUM(BW7:BW67)</f>
        <v>54549426.500000015</v>
      </c>
      <c r="BX6" s="271">
        <f>SUM(BX7:BX67)</f>
        <v>9019141.1999999993</v>
      </c>
      <c r="BY6" s="271">
        <f>SUM(BY7:BY67)</f>
        <v>8789635.6000000034</v>
      </c>
      <c r="BZ6" s="271">
        <f>SUM(BZ7:BZ67)</f>
        <v>48991.600000000006</v>
      </c>
      <c r="CA6" s="271">
        <f>SUM(CA7:CA67)</f>
        <v>45660.7</v>
      </c>
      <c r="CB6" s="271">
        <f t="shared" si="1"/>
        <v>1524915.3000000005</v>
      </c>
      <c r="CC6" s="271">
        <f t="shared" si="1"/>
        <v>1482612.2000000009</v>
      </c>
      <c r="CD6" s="271">
        <f t="shared" si="1"/>
        <v>6254683.5999999978</v>
      </c>
      <c r="CE6" s="271">
        <f t="shared" si="1"/>
        <v>6079347.0999999987</v>
      </c>
      <c r="CF6" s="271">
        <f t="shared" si="1"/>
        <v>13216192.999999998</v>
      </c>
      <c r="CG6" s="271">
        <f t="shared" si="1"/>
        <v>12873951.699999999</v>
      </c>
      <c r="CH6" s="271">
        <f t="shared" si="1"/>
        <v>10753955.299999999</v>
      </c>
      <c r="CI6" s="271">
        <f t="shared" si="1"/>
        <v>10463813.1</v>
      </c>
      <c r="CJ6" s="271">
        <f t="shared" si="1"/>
        <v>36540.9</v>
      </c>
      <c r="CK6" s="271">
        <f t="shared" si="1"/>
        <v>36540.9</v>
      </c>
      <c r="CL6" s="271">
        <f t="shared" si="1"/>
        <v>2425696.7999999998</v>
      </c>
      <c r="CM6" s="271">
        <f t="shared" si="1"/>
        <v>2373597.7000000002</v>
      </c>
      <c r="CN6" s="270" t="e">
        <f>SUM(CN7:CN67)</f>
        <v>#REF!</v>
      </c>
      <c r="CO6" s="270" t="e">
        <f>SUM(CO7:CO67)</f>
        <v>#REF!</v>
      </c>
      <c r="CP6" s="271" t="e">
        <f t="shared" ref="CP6:CS6" si="2">SUM(CP7:CP67)</f>
        <v>#REF!</v>
      </c>
      <c r="CQ6" s="271" t="e">
        <f t="shared" si="2"/>
        <v>#REF!</v>
      </c>
      <c r="CR6" s="271" t="e">
        <f t="shared" si="2"/>
        <v>#REF!</v>
      </c>
      <c r="CS6" s="271" t="e">
        <f t="shared" si="2"/>
        <v>#REF!</v>
      </c>
      <c r="CT6" s="271">
        <f t="shared" si="1"/>
        <v>9371421.8000000007</v>
      </c>
      <c r="CU6" s="270">
        <f t="shared" si="1"/>
        <v>8566485.3000000007</v>
      </c>
      <c r="CV6" s="271">
        <f t="shared" si="1"/>
        <v>374566.29999999993</v>
      </c>
      <c r="CW6" s="271">
        <f t="shared" si="1"/>
        <v>369834.69999999995</v>
      </c>
      <c r="CX6" s="271">
        <f t="shared" si="1"/>
        <v>6968953.200000003</v>
      </c>
      <c r="CY6" s="271">
        <f t="shared" si="1"/>
        <v>6301385.5000000009</v>
      </c>
      <c r="CZ6" s="271">
        <f t="shared" si="1"/>
        <v>1603152.3000000005</v>
      </c>
      <c r="DA6" s="271">
        <f t="shared" si="1"/>
        <v>1519483.4999999998</v>
      </c>
      <c r="DB6" s="271">
        <f t="shared" si="1"/>
        <v>424749.99999999983</v>
      </c>
      <c r="DC6" s="271">
        <f t="shared" si="1"/>
        <v>375781.59999999992</v>
      </c>
      <c r="DD6" s="271">
        <f t="shared" si="1"/>
        <v>7963154.5000000019</v>
      </c>
      <c r="DE6" s="270">
        <f t="shared" si="1"/>
        <v>7572501.7000000002</v>
      </c>
      <c r="DF6" s="271">
        <f>SUM(DF7:DF67)</f>
        <v>2852506.9999999986</v>
      </c>
      <c r="DG6" s="271">
        <f t="shared" si="1"/>
        <v>2676395.2999999993</v>
      </c>
      <c r="DH6" s="271">
        <f t="shared" si="1"/>
        <v>2301630.3000000003</v>
      </c>
      <c r="DI6" s="271">
        <f t="shared" si="1"/>
        <v>2131359</v>
      </c>
      <c r="DJ6" s="271">
        <f t="shared" si="1"/>
        <v>2227722.9</v>
      </c>
      <c r="DK6" s="271">
        <f t="shared" si="1"/>
        <v>2215696.1999999993</v>
      </c>
      <c r="DL6" s="271">
        <f t="shared" si="1"/>
        <v>581294.30000000005</v>
      </c>
      <c r="DM6" s="271">
        <f t="shared" si="1"/>
        <v>549051.19999999995</v>
      </c>
      <c r="DN6" s="271">
        <f t="shared" si="1"/>
        <v>299027.39999999997</v>
      </c>
      <c r="DO6" s="270">
        <f t="shared" si="1"/>
        <v>296022.3</v>
      </c>
      <c r="DP6" s="271">
        <f t="shared" si="1"/>
        <v>48522</v>
      </c>
      <c r="DQ6" s="271">
        <f t="shared" si="1"/>
        <v>48505.599999999999</v>
      </c>
      <c r="DR6" s="271">
        <f t="shared" si="1"/>
        <v>244853.9</v>
      </c>
      <c r="DS6" s="271">
        <f t="shared" si="1"/>
        <v>241871.59999999998</v>
      </c>
      <c r="DT6" s="271">
        <f t="shared" si="1"/>
        <v>5651.5</v>
      </c>
      <c r="DU6" s="271">
        <f t="shared" si="1"/>
        <v>5645.1</v>
      </c>
      <c r="DV6" s="271">
        <f t="shared" si="1"/>
        <v>634633.5</v>
      </c>
      <c r="DW6" s="181">
        <f t="shared" si="1"/>
        <v>447794.09999999986</v>
      </c>
      <c r="DX6" s="270">
        <f>SUM(DX7:DX67)</f>
        <v>1055714.5</v>
      </c>
      <c r="DY6" s="271">
        <f t="shared" si="1"/>
        <v>1053591.2</v>
      </c>
      <c r="DZ6" s="181" t="e">
        <f>SUM(DZ7:DZ67)</f>
        <v>#REF!</v>
      </c>
      <c r="EA6" s="270" t="e">
        <f>SUM(EA7:EA67)</f>
        <v>#REF!</v>
      </c>
      <c r="EB6" s="271">
        <f>SUM(EB7:EB67)</f>
        <v>-12445071.799999999</v>
      </c>
      <c r="EC6" s="271">
        <f>SUM(EC7:EC67)</f>
        <v>538491.6</v>
      </c>
      <c r="ED6" s="181">
        <f t="shared" ref="ED6:EM6" si="3">SUM(ED7:ED67)</f>
        <v>13561763.200000003</v>
      </c>
      <c r="EE6" s="271">
        <f t="shared" si="3"/>
        <v>13666295.100000005</v>
      </c>
    </row>
    <row r="7" spans="1:138" s="102" customFormat="1" hidden="1" x14ac:dyDescent="0.25">
      <c r="A7" s="455" t="s">
        <v>254</v>
      </c>
      <c r="B7" s="194">
        <f>D7+F7+H7+J7+L7+N7+P7+T7+R7</f>
        <v>342061.79999999993</v>
      </c>
      <c r="C7" s="184">
        <f>E7+G7+I7+K7+M7+O7+Q7+U7+S7</f>
        <v>334943</v>
      </c>
      <c r="D7" s="185">
        <v>2765.1</v>
      </c>
      <c r="E7" s="185">
        <v>2708.7</v>
      </c>
      <c r="F7" s="185">
        <v>17086.2</v>
      </c>
      <c r="G7" s="185">
        <v>17013.2</v>
      </c>
      <c r="H7" s="185">
        <v>158264.6</v>
      </c>
      <c r="I7" s="185">
        <v>156369.70000000001</v>
      </c>
      <c r="J7" s="185">
        <v>102.9</v>
      </c>
      <c r="K7" s="185">
        <v>102.9</v>
      </c>
      <c r="L7" s="185">
        <v>23929.8</v>
      </c>
      <c r="M7" s="185">
        <v>23316.400000000001</v>
      </c>
      <c r="N7" s="185">
        <v>0</v>
      </c>
      <c r="O7" s="185">
        <v>0</v>
      </c>
      <c r="P7" s="185">
        <v>2112.4</v>
      </c>
      <c r="Q7" s="185">
        <v>0</v>
      </c>
      <c r="R7" s="185">
        <v>0</v>
      </c>
      <c r="S7" s="185">
        <v>0</v>
      </c>
      <c r="T7" s="185">
        <v>137800.79999999999</v>
      </c>
      <c r="U7" s="456">
        <v>135432.1</v>
      </c>
      <c r="V7" s="457">
        <f t="shared" ref="V7:W22" si="4">X7</f>
        <v>0</v>
      </c>
      <c r="W7" s="188">
        <f t="shared" si="4"/>
        <v>0</v>
      </c>
      <c r="X7" s="185">
        <v>0</v>
      </c>
      <c r="Y7" s="456">
        <v>0</v>
      </c>
      <c r="Z7" s="195">
        <f>AB7+AD7+AF7</f>
        <v>37407.600000000006</v>
      </c>
      <c r="AA7" s="195">
        <f>AC7+AE7+AG7</f>
        <v>37397.599999999999</v>
      </c>
      <c r="AB7" s="458">
        <v>0</v>
      </c>
      <c r="AC7" s="459">
        <v>0</v>
      </c>
      <c r="AD7" s="460">
        <v>34876.300000000003</v>
      </c>
      <c r="AE7" s="461">
        <v>34869.699999999997</v>
      </c>
      <c r="AF7" s="460">
        <v>2531.3000000000002</v>
      </c>
      <c r="AG7" s="459">
        <v>2527.9</v>
      </c>
      <c r="AH7" s="195">
        <f t="shared" ref="AH7:AI38" si="5">AJ7+AL7+AN7+AP7+AR7+AT7+AV7+AX7</f>
        <v>398109.8</v>
      </c>
      <c r="AI7" s="194">
        <f t="shared" si="5"/>
        <v>394271.2</v>
      </c>
      <c r="AJ7" s="197">
        <v>0</v>
      </c>
      <c r="AK7" s="197">
        <v>0</v>
      </c>
      <c r="AL7" s="197">
        <v>0</v>
      </c>
      <c r="AM7" s="197">
        <v>0</v>
      </c>
      <c r="AN7" s="197">
        <v>0</v>
      </c>
      <c r="AO7" s="197">
        <v>0</v>
      </c>
      <c r="AP7" s="197">
        <v>0</v>
      </c>
      <c r="AQ7" s="197">
        <v>0</v>
      </c>
      <c r="AR7" s="197">
        <v>111012.7</v>
      </c>
      <c r="AS7" s="197">
        <v>110242.7</v>
      </c>
      <c r="AT7" s="197">
        <v>275544.8</v>
      </c>
      <c r="AU7" s="197">
        <v>272691.09999999998</v>
      </c>
      <c r="AV7" s="197">
        <v>0</v>
      </c>
      <c r="AW7" s="197">
        <v>0</v>
      </c>
      <c r="AX7" s="197">
        <v>11552.3</v>
      </c>
      <c r="AY7" s="461">
        <v>11337.4</v>
      </c>
      <c r="AZ7" s="195">
        <f>BB7+BD7+BF7+BH7</f>
        <v>388112.3</v>
      </c>
      <c r="BA7" s="462">
        <f>BC7+BE7+BG7+BI7</f>
        <v>348097.9</v>
      </c>
      <c r="BB7" s="185">
        <v>57445.3</v>
      </c>
      <c r="BC7" s="185">
        <v>47259.1</v>
      </c>
      <c r="BD7" s="185">
        <v>20689.099999999999</v>
      </c>
      <c r="BE7" s="185">
        <v>18625.099999999999</v>
      </c>
      <c r="BF7" s="185">
        <v>201226.7</v>
      </c>
      <c r="BG7" s="185">
        <v>174978.5</v>
      </c>
      <c r="BH7" s="185">
        <v>108751.2</v>
      </c>
      <c r="BI7" s="456">
        <v>107235.2</v>
      </c>
      <c r="BJ7" s="195">
        <f>BL7+BN7+BP7</f>
        <v>8827.5</v>
      </c>
      <c r="BK7" s="462">
        <f>BM7+BO7+BQ7</f>
        <v>2618.3999999999996</v>
      </c>
      <c r="BL7" s="185">
        <v>0</v>
      </c>
      <c r="BM7" s="185">
        <v>0</v>
      </c>
      <c r="BN7" s="185">
        <v>2594.6</v>
      </c>
      <c r="BO7" s="185">
        <v>2557.1999999999998</v>
      </c>
      <c r="BP7" s="185">
        <v>6232.9</v>
      </c>
      <c r="BQ7" s="456">
        <v>61.2</v>
      </c>
      <c r="BR7" s="195">
        <f>BT7+BV7+BX7+BZ7+CB7+CD7</f>
        <v>2954557.1999999997</v>
      </c>
      <c r="BS7" s="462">
        <f>BU7+BW7+BY7+CA7+CC7+CE7</f>
        <v>2950443.1999999997</v>
      </c>
      <c r="BT7" s="185">
        <v>1304658.5</v>
      </c>
      <c r="BU7" s="185">
        <v>1304658.5</v>
      </c>
      <c r="BV7" s="185">
        <v>1154230.3999999999</v>
      </c>
      <c r="BW7" s="185">
        <v>1153425.8999999999</v>
      </c>
      <c r="BX7" s="185">
        <v>175957.9</v>
      </c>
      <c r="BY7" s="185">
        <v>174811</v>
      </c>
      <c r="BZ7" s="185">
        <v>0</v>
      </c>
      <c r="CA7" s="185">
        <v>0</v>
      </c>
      <c r="CB7" s="185">
        <v>21879.599999999999</v>
      </c>
      <c r="CC7" s="185">
        <v>20792.8</v>
      </c>
      <c r="CD7" s="185">
        <v>297830.8</v>
      </c>
      <c r="CE7" s="456">
        <v>296755</v>
      </c>
      <c r="CF7" s="195">
        <f>CH7+CJ7+CL7</f>
        <v>161199.9</v>
      </c>
      <c r="CG7" s="462">
        <f>CI7+CK7+CM7</f>
        <v>147512.1</v>
      </c>
      <c r="CH7" s="185">
        <v>161199.9</v>
      </c>
      <c r="CI7" s="185">
        <v>147512.1</v>
      </c>
      <c r="CJ7" s="185">
        <v>0</v>
      </c>
      <c r="CK7" s="185">
        <v>0</v>
      </c>
      <c r="CL7" s="185">
        <v>0</v>
      </c>
      <c r="CM7" s="456">
        <v>0</v>
      </c>
      <c r="CN7" s="195" t="e">
        <f>CP7+CR7</f>
        <v>#REF!</v>
      </c>
      <c r="CO7" s="194" t="e">
        <f>CQ7+CS7</f>
        <v>#REF!</v>
      </c>
      <c r="CP7" s="197" t="e">
        <f>ROUND([3]Лист1!BY7/1000,1)</f>
        <v>#REF!</v>
      </c>
      <c r="CQ7" s="197" t="e">
        <f>ROUND([3]Лист1!BZ7/1000,1)</f>
        <v>#REF!</v>
      </c>
      <c r="CR7" s="197">
        <f>ROUND([3]Лист1!CA7/1000,1)</f>
        <v>11930.4</v>
      </c>
      <c r="CS7" s="461">
        <f>ROUND([3]Лист1!CB7/1000,1)</f>
        <v>5164.3999999999996</v>
      </c>
      <c r="CT7" s="195">
        <f>CV7+CX7+CZ7+DB7</f>
        <v>247379.1</v>
      </c>
      <c r="CU7" s="462">
        <f>CW7+CY7+DA7+DC7</f>
        <v>242848.80000000002</v>
      </c>
      <c r="CV7" s="185">
        <v>5749.9</v>
      </c>
      <c r="CW7" s="185">
        <v>5749.9</v>
      </c>
      <c r="CX7" s="185">
        <v>239689</v>
      </c>
      <c r="CY7" s="185">
        <v>235343.2</v>
      </c>
      <c r="CZ7" s="185">
        <v>1940.2</v>
      </c>
      <c r="DA7" s="185">
        <v>1755.7</v>
      </c>
      <c r="DB7" s="185">
        <v>0</v>
      </c>
      <c r="DC7" s="456">
        <v>0</v>
      </c>
      <c r="DD7" s="195">
        <f>DF7+DH7+DJ7+DL7</f>
        <v>278911.8</v>
      </c>
      <c r="DE7" s="462">
        <f>DG7+DI7+DK7+DM7</f>
        <v>276024.7</v>
      </c>
      <c r="DF7" s="185">
        <v>194761.8</v>
      </c>
      <c r="DG7" s="185">
        <v>192519.1</v>
      </c>
      <c r="DH7" s="185">
        <v>2511.9</v>
      </c>
      <c r="DI7" s="185">
        <v>2511.9</v>
      </c>
      <c r="DJ7" s="185">
        <v>80137.899999999994</v>
      </c>
      <c r="DK7" s="185">
        <v>79738</v>
      </c>
      <c r="DL7" s="185">
        <v>1500.2</v>
      </c>
      <c r="DM7" s="456">
        <v>1255.7</v>
      </c>
      <c r="DN7" s="195">
        <f>DP7+DR7+DT7</f>
        <v>1200</v>
      </c>
      <c r="DO7" s="462">
        <f>DQ7+DS7+DU7</f>
        <v>1200</v>
      </c>
      <c r="DP7" s="185">
        <v>0</v>
      </c>
      <c r="DQ7" s="185">
        <v>0</v>
      </c>
      <c r="DR7" s="185">
        <v>1200</v>
      </c>
      <c r="DS7" s="185">
        <v>1200</v>
      </c>
      <c r="DT7" s="185">
        <v>0</v>
      </c>
      <c r="DU7" s="456">
        <v>0</v>
      </c>
      <c r="DV7" s="463">
        <v>5470.5</v>
      </c>
      <c r="DW7" s="464">
        <v>5123.3999999999996</v>
      </c>
      <c r="DX7" s="463">
        <v>0</v>
      </c>
      <c r="DY7" s="464">
        <v>0</v>
      </c>
      <c r="DZ7" s="196" t="e">
        <f>B7+V7+Z7+AH7+AZ7+BJ7+BR7+CF7+CN7+CT7+DD7+DN7+DV7+DX7</f>
        <v>#REF!</v>
      </c>
      <c r="EA7" s="195" t="e">
        <f>C7+W7+AA7+AI7+BA7+BK7+BS7+CG7+CO7+CU7+DE7+DO7+DW7+DY7</f>
        <v>#REF!</v>
      </c>
      <c r="EB7" s="465">
        <v>-108314.4</v>
      </c>
      <c r="EC7" s="465">
        <v>-24676.5</v>
      </c>
      <c r="ED7" s="466">
        <v>118706.9</v>
      </c>
      <c r="EE7" s="467">
        <v>166769.70000000001</v>
      </c>
      <c r="EF7" s="120"/>
      <c r="EG7" s="100"/>
      <c r="EH7" s="100"/>
    </row>
    <row r="8" spans="1:138" s="102" customFormat="1" hidden="1" x14ac:dyDescent="0.25">
      <c r="A8" s="455" t="s">
        <v>255</v>
      </c>
      <c r="B8" s="194">
        <f t="shared" ref="B8:C67" si="6">D8+F8+H8+J8+L8+N8+P8+T8+R8</f>
        <v>86287.1</v>
      </c>
      <c r="C8" s="184">
        <f t="shared" si="6"/>
        <v>83471.600000000006</v>
      </c>
      <c r="D8" s="185">
        <v>1954.3</v>
      </c>
      <c r="E8" s="185">
        <v>1954.3</v>
      </c>
      <c r="F8" s="185">
        <v>4431.8</v>
      </c>
      <c r="G8" s="185">
        <v>4429.3</v>
      </c>
      <c r="H8" s="185">
        <v>44948.6</v>
      </c>
      <c r="I8" s="185">
        <v>44095.9</v>
      </c>
      <c r="J8" s="185">
        <v>5.5</v>
      </c>
      <c r="K8" s="185">
        <v>5.5</v>
      </c>
      <c r="L8" s="185">
        <v>11493.4</v>
      </c>
      <c r="M8" s="185">
        <v>11493.2</v>
      </c>
      <c r="N8" s="185">
        <v>0</v>
      </c>
      <c r="O8" s="185">
        <v>0</v>
      </c>
      <c r="P8" s="185">
        <v>170.5</v>
      </c>
      <c r="Q8" s="185">
        <v>0</v>
      </c>
      <c r="R8" s="185">
        <v>0</v>
      </c>
      <c r="S8" s="185">
        <v>0</v>
      </c>
      <c r="T8" s="185">
        <v>23283</v>
      </c>
      <c r="U8" s="456">
        <v>21493.4</v>
      </c>
      <c r="V8" s="457">
        <f t="shared" si="4"/>
        <v>0</v>
      </c>
      <c r="W8" s="188">
        <f t="shared" si="4"/>
        <v>0</v>
      </c>
      <c r="X8" s="185">
        <v>0</v>
      </c>
      <c r="Y8" s="456">
        <v>0</v>
      </c>
      <c r="Z8" s="195">
        <f t="shared" ref="Z8:AA67" si="7">AB8+AD8+AF8</f>
        <v>5711.4</v>
      </c>
      <c r="AA8" s="195">
        <f t="shared" si="7"/>
        <v>5687.7000000000007</v>
      </c>
      <c r="AB8" s="458">
        <v>0</v>
      </c>
      <c r="AC8" s="459">
        <v>0</v>
      </c>
      <c r="AD8" s="460">
        <v>3936.8</v>
      </c>
      <c r="AE8" s="461">
        <v>3936.8</v>
      </c>
      <c r="AF8" s="460">
        <v>1774.6</v>
      </c>
      <c r="AG8" s="461">
        <v>1750.9</v>
      </c>
      <c r="AH8" s="195">
        <f t="shared" si="5"/>
        <v>92356.099999999991</v>
      </c>
      <c r="AI8" s="194">
        <f t="shared" si="5"/>
        <v>78950.899999999994</v>
      </c>
      <c r="AJ8" s="197">
        <v>0</v>
      </c>
      <c r="AK8" s="197">
        <v>0</v>
      </c>
      <c r="AL8" s="197">
        <v>0</v>
      </c>
      <c r="AM8" s="197">
        <v>0</v>
      </c>
      <c r="AN8" s="197">
        <v>0</v>
      </c>
      <c r="AO8" s="197">
        <v>0</v>
      </c>
      <c r="AP8" s="197">
        <v>0</v>
      </c>
      <c r="AQ8" s="197">
        <v>0</v>
      </c>
      <c r="AR8" s="197">
        <v>13990</v>
      </c>
      <c r="AS8" s="197">
        <v>13990</v>
      </c>
      <c r="AT8" s="197">
        <v>74963.899999999994</v>
      </c>
      <c r="AU8" s="197">
        <v>62037.7</v>
      </c>
      <c r="AV8" s="197">
        <v>0</v>
      </c>
      <c r="AW8" s="197">
        <v>0</v>
      </c>
      <c r="AX8" s="197">
        <v>3402.2</v>
      </c>
      <c r="AY8" s="461">
        <v>2923.2</v>
      </c>
      <c r="AZ8" s="195">
        <f t="shared" ref="AZ8:BA67" si="8">BB8+BD8+BF8+BH8</f>
        <v>1718134.3</v>
      </c>
      <c r="BA8" s="462">
        <f t="shared" si="8"/>
        <v>877647.79999999993</v>
      </c>
      <c r="BB8" s="185">
        <v>1635182.3</v>
      </c>
      <c r="BC8" s="185">
        <v>799768</v>
      </c>
      <c r="BD8" s="185">
        <v>31417</v>
      </c>
      <c r="BE8" s="185">
        <v>28200.2</v>
      </c>
      <c r="BF8" s="185">
        <v>44172.1</v>
      </c>
      <c r="BG8" s="185">
        <v>42325.7</v>
      </c>
      <c r="BH8" s="185">
        <v>7362.9</v>
      </c>
      <c r="BI8" s="456">
        <v>7353.9</v>
      </c>
      <c r="BJ8" s="195">
        <f t="shared" ref="BJ8:BK67" si="9">BL8+BN8+BP8</f>
        <v>1594.2</v>
      </c>
      <c r="BK8" s="462">
        <f t="shared" si="9"/>
        <v>1590.9</v>
      </c>
      <c r="BL8" s="185">
        <v>0</v>
      </c>
      <c r="BM8" s="185">
        <v>0</v>
      </c>
      <c r="BN8" s="185">
        <v>997.7</v>
      </c>
      <c r="BO8" s="185">
        <v>994.4</v>
      </c>
      <c r="BP8" s="185">
        <v>596.5</v>
      </c>
      <c r="BQ8" s="456">
        <v>596.5</v>
      </c>
      <c r="BR8" s="195">
        <f t="shared" ref="BR8:BS67" si="10">BT8+BV8+BX8+BZ8+CB8+CD8</f>
        <v>528812.5</v>
      </c>
      <c r="BS8" s="462">
        <f t="shared" si="10"/>
        <v>525831.5</v>
      </c>
      <c r="BT8" s="185">
        <v>177644.9</v>
      </c>
      <c r="BU8" s="185">
        <v>177640.5</v>
      </c>
      <c r="BV8" s="185">
        <v>252511.8</v>
      </c>
      <c r="BW8" s="185">
        <v>251736.8</v>
      </c>
      <c r="BX8" s="185">
        <v>42247.7</v>
      </c>
      <c r="BY8" s="185">
        <v>42247.7</v>
      </c>
      <c r="BZ8" s="185">
        <v>0</v>
      </c>
      <c r="CA8" s="185">
        <v>0</v>
      </c>
      <c r="CB8" s="185">
        <v>10132.6</v>
      </c>
      <c r="CC8" s="185">
        <v>10132.200000000001</v>
      </c>
      <c r="CD8" s="185">
        <v>46275.5</v>
      </c>
      <c r="CE8" s="456">
        <v>44074.3</v>
      </c>
      <c r="CF8" s="195">
        <f t="shared" ref="CF8:CG67" si="11">CH8+CJ8+CL8</f>
        <v>94917.3</v>
      </c>
      <c r="CG8" s="462">
        <f t="shared" si="11"/>
        <v>89910.5</v>
      </c>
      <c r="CH8" s="185">
        <v>94917.3</v>
      </c>
      <c r="CI8" s="185">
        <v>89910.5</v>
      </c>
      <c r="CJ8" s="185">
        <v>0</v>
      </c>
      <c r="CK8" s="185">
        <v>0</v>
      </c>
      <c r="CL8" s="185">
        <v>0</v>
      </c>
      <c r="CM8" s="456">
        <v>0</v>
      </c>
      <c r="CN8" s="195" t="e">
        <f t="shared" ref="CN8:CO67" si="12">CP8+CR8</f>
        <v>#REF!</v>
      </c>
      <c r="CO8" s="194" t="e">
        <f t="shared" si="12"/>
        <v>#REF!</v>
      </c>
      <c r="CP8" s="197" t="e">
        <f>ROUND([3]Лист1!BY8/1000,1)</f>
        <v>#REF!</v>
      </c>
      <c r="CQ8" s="197" t="e">
        <f>ROUND([3]Лист1!BZ8/1000,1)</f>
        <v>#REF!</v>
      </c>
      <c r="CR8" s="197">
        <f>ROUND([3]Лист1!CA8/1000,1)</f>
        <v>66.7</v>
      </c>
      <c r="CS8" s="461">
        <f>ROUND([3]Лист1!CB8/1000,1)</f>
        <v>66.7</v>
      </c>
      <c r="CT8" s="195">
        <f t="shared" ref="CT8:CU67" si="13">CV8+CX8+CZ8+DB8</f>
        <v>45200.4</v>
      </c>
      <c r="CU8" s="462">
        <f t="shared" si="13"/>
        <v>41438.800000000003</v>
      </c>
      <c r="CV8" s="185">
        <v>2096.3000000000002</v>
      </c>
      <c r="CW8" s="185">
        <v>2096.3000000000002</v>
      </c>
      <c r="CX8" s="185">
        <v>41453.5</v>
      </c>
      <c r="CY8" s="185">
        <v>37967.1</v>
      </c>
      <c r="CZ8" s="185">
        <v>754.1</v>
      </c>
      <c r="DA8" s="185">
        <v>480.1</v>
      </c>
      <c r="DB8" s="185">
        <v>896.5</v>
      </c>
      <c r="DC8" s="456">
        <v>895.3</v>
      </c>
      <c r="DD8" s="195">
        <f t="shared" ref="DD8:DE67" si="14">DF8+DH8+DJ8+DL8</f>
        <v>36349.200000000004</v>
      </c>
      <c r="DE8" s="462">
        <f t="shared" si="14"/>
        <v>36296</v>
      </c>
      <c r="DF8" s="185">
        <v>30989</v>
      </c>
      <c r="DG8" s="185">
        <v>30989</v>
      </c>
      <c r="DH8" s="185">
        <v>4751.3999999999996</v>
      </c>
      <c r="DI8" s="185">
        <v>4740</v>
      </c>
      <c r="DJ8" s="185">
        <v>0</v>
      </c>
      <c r="DK8" s="185">
        <v>0</v>
      </c>
      <c r="DL8" s="185">
        <v>608.79999999999995</v>
      </c>
      <c r="DM8" s="456">
        <v>567</v>
      </c>
      <c r="DN8" s="195">
        <f t="shared" ref="DN8:DO67" si="15">DP8+DR8+DT8</f>
        <v>0</v>
      </c>
      <c r="DO8" s="462">
        <f t="shared" si="15"/>
        <v>0</v>
      </c>
      <c r="DP8" s="185">
        <v>0</v>
      </c>
      <c r="DQ8" s="185">
        <v>0</v>
      </c>
      <c r="DR8" s="185">
        <v>0</v>
      </c>
      <c r="DS8" s="185">
        <v>0</v>
      </c>
      <c r="DT8" s="185">
        <v>0</v>
      </c>
      <c r="DU8" s="456">
        <v>0</v>
      </c>
      <c r="DV8" s="463">
        <v>0.6</v>
      </c>
      <c r="DW8" s="464">
        <v>0.6</v>
      </c>
      <c r="DX8" s="463">
        <v>0</v>
      </c>
      <c r="DY8" s="464">
        <v>0</v>
      </c>
      <c r="DZ8" s="196" t="e">
        <f t="shared" ref="DZ8:EA67" si="16">B8+V8+Z8+AH8+AZ8+BJ8+BR8+CF8+CN8+CT8+DD8+DN8+DV8+DX8</f>
        <v>#REF!</v>
      </c>
      <c r="EA8" s="195" t="e">
        <f t="shared" si="16"/>
        <v>#REF!</v>
      </c>
      <c r="EB8" s="465">
        <v>-543167.19999999995</v>
      </c>
      <c r="EC8" s="465">
        <v>302926.2</v>
      </c>
      <c r="ED8" s="466">
        <v>547167.19999999995</v>
      </c>
      <c r="EE8" s="467">
        <v>846093.4</v>
      </c>
      <c r="EF8" s="120"/>
      <c r="EG8" s="100"/>
      <c r="EH8" s="100"/>
    </row>
    <row r="9" spans="1:138" s="102" customFormat="1" hidden="1" x14ac:dyDescent="0.25">
      <c r="A9" s="455" t="s">
        <v>256</v>
      </c>
      <c r="B9" s="194">
        <f t="shared" si="6"/>
        <v>61635.299999999996</v>
      </c>
      <c r="C9" s="184">
        <f t="shared" si="6"/>
        <v>59907.5</v>
      </c>
      <c r="D9" s="185">
        <v>2423.6999999999998</v>
      </c>
      <c r="E9" s="185">
        <v>2422.4</v>
      </c>
      <c r="F9" s="185">
        <v>4679.8</v>
      </c>
      <c r="G9" s="185">
        <v>4674.3</v>
      </c>
      <c r="H9" s="185">
        <v>23884</v>
      </c>
      <c r="I9" s="185">
        <v>23652.9</v>
      </c>
      <c r="J9" s="185">
        <v>1.8</v>
      </c>
      <c r="K9" s="185">
        <v>0.6</v>
      </c>
      <c r="L9" s="185">
        <v>15998.9</v>
      </c>
      <c r="M9" s="185">
        <v>15998.9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185">
        <v>14647.1</v>
      </c>
      <c r="U9" s="456">
        <v>13158.4</v>
      </c>
      <c r="V9" s="457">
        <f t="shared" si="4"/>
        <v>2620.1999999999998</v>
      </c>
      <c r="W9" s="188">
        <f t="shared" si="4"/>
        <v>2572.1999999999998</v>
      </c>
      <c r="X9" s="185">
        <v>2620.1999999999998</v>
      </c>
      <c r="Y9" s="456">
        <v>2572.1999999999998</v>
      </c>
      <c r="Z9" s="195">
        <f t="shared" si="7"/>
        <v>5932.2</v>
      </c>
      <c r="AA9" s="195">
        <f t="shared" si="7"/>
        <v>5893</v>
      </c>
      <c r="AB9" s="458">
        <v>5932.2</v>
      </c>
      <c r="AC9" s="459">
        <v>5893</v>
      </c>
      <c r="AD9" s="460">
        <v>0</v>
      </c>
      <c r="AE9" s="461">
        <v>0</v>
      </c>
      <c r="AF9" s="460">
        <v>0</v>
      </c>
      <c r="AG9" s="461">
        <v>0</v>
      </c>
      <c r="AH9" s="195">
        <f t="shared" si="5"/>
        <v>42266.7</v>
      </c>
      <c r="AI9" s="194">
        <f t="shared" si="5"/>
        <v>41313.1</v>
      </c>
      <c r="AJ9" s="197">
        <v>0</v>
      </c>
      <c r="AK9" s="197">
        <v>0</v>
      </c>
      <c r="AL9" s="197">
        <v>0</v>
      </c>
      <c r="AM9" s="197">
        <v>0</v>
      </c>
      <c r="AN9" s="197">
        <v>0</v>
      </c>
      <c r="AO9" s="197">
        <v>0</v>
      </c>
      <c r="AP9" s="197">
        <v>0</v>
      </c>
      <c r="AQ9" s="197">
        <v>0</v>
      </c>
      <c r="AR9" s="197">
        <v>9213.1</v>
      </c>
      <c r="AS9" s="197">
        <v>9213.1</v>
      </c>
      <c r="AT9" s="197">
        <v>31043.599999999999</v>
      </c>
      <c r="AU9" s="197">
        <v>31042</v>
      </c>
      <c r="AV9" s="197">
        <v>0</v>
      </c>
      <c r="AW9" s="197">
        <v>0</v>
      </c>
      <c r="AX9" s="197">
        <v>2010</v>
      </c>
      <c r="AY9" s="461">
        <v>1058</v>
      </c>
      <c r="AZ9" s="195">
        <f t="shared" si="8"/>
        <v>260861.1</v>
      </c>
      <c r="BA9" s="462">
        <f t="shared" si="8"/>
        <v>253355.19999999998</v>
      </c>
      <c r="BB9" s="185">
        <v>73033.2</v>
      </c>
      <c r="BC9" s="185">
        <v>72999</v>
      </c>
      <c r="BD9" s="185">
        <v>40326.400000000001</v>
      </c>
      <c r="BE9" s="185">
        <v>33840.300000000003</v>
      </c>
      <c r="BF9" s="185">
        <v>102329</v>
      </c>
      <c r="BG9" s="185">
        <v>101344</v>
      </c>
      <c r="BH9" s="185">
        <v>45172.5</v>
      </c>
      <c r="BI9" s="456">
        <v>45171.9</v>
      </c>
      <c r="BJ9" s="195">
        <f t="shared" si="9"/>
        <v>3664.6</v>
      </c>
      <c r="BK9" s="462">
        <f t="shared" si="9"/>
        <v>3554.5</v>
      </c>
      <c r="BL9" s="185">
        <v>0</v>
      </c>
      <c r="BM9" s="185">
        <v>0</v>
      </c>
      <c r="BN9" s="185">
        <v>965.6</v>
      </c>
      <c r="BO9" s="185">
        <v>962.8</v>
      </c>
      <c r="BP9" s="185">
        <v>2699</v>
      </c>
      <c r="BQ9" s="456">
        <v>2591.6999999999998</v>
      </c>
      <c r="BR9" s="195">
        <f t="shared" si="10"/>
        <v>492911.00000000006</v>
      </c>
      <c r="BS9" s="462">
        <f t="shared" si="10"/>
        <v>490687.39999999997</v>
      </c>
      <c r="BT9" s="185">
        <v>166665.70000000001</v>
      </c>
      <c r="BU9" s="185">
        <v>165831.70000000001</v>
      </c>
      <c r="BV9" s="185">
        <v>230129.6</v>
      </c>
      <c r="BW9" s="185">
        <v>229972.3</v>
      </c>
      <c r="BX9" s="185">
        <v>48860</v>
      </c>
      <c r="BY9" s="185">
        <v>48736.1</v>
      </c>
      <c r="BZ9" s="185">
        <v>0</v>
      </c>
      <c r="CA9" s="185">
        <v>0</v>
      </c>
      <c r="CB9" s="185">
        <v>6390.8</v>
      </c>
      <c r="CC9" s="185">
        <v>6351.5</v>
      </c>
      <c r="CD9" s="185">
        <v>40864.9</v>
      </c>
      <c r="CE9" s="456">
        <v>39795.800000000003</v>
      </c>
      <c r="CF9" s="195">
        <f t="shared" si="11"/>
        <v>85672.2</v>
      </c>
      <c r="CG9" s="462">
        <f t="shared" si="11"/>
        <v>85647</v>
      </c>
      <c r="CH9" s="185">
        <v>82345</v>
      </c>
      <c r="CI9" s="185">
        <v>82320</v>
      </c>
      <c r="CJ9" s="185">
        <v>0</v>
      </c>
      <c r="CK9" s="185">
        <v>0</v>
      </c>
      <c r="CL9" s="185">
        <v>3327.2</v>
      </c>
      <c r="CM9" s="456">
        <v>3327</v>
      </c>
      <c r="CN9" s="195" t="e">
        <f t="shared" si="12"/>
        <v>#REF!</v>
      </c>
      <c r="CO9" s="194" t="e">
        <f t="shared" si="12"/>
        <v>#REF!</v>
      </c>
      <c r="CP9" s="197" t="e">
        <f>ROUND([3]Лист1!BY9/1000,1)</f>
        <v>#REF!</v>
      </c>
      <c r="CQ9" s="197" t="e">
        <f>ROUND([3]Лист1!BZ9/1000,1)</f>
        <v>#REF!</v>
      </c>
      <c r="CR9" s="197">
        <f>ROUND([3]Лист1!CA9/1000,1)</f>
        <v>21.8</v>
      </c>
      <c r="CS9" s="461">
        <f>ROUND([3]Лист1!CB9/1000,1)</f>
        <v>21.8</v>
      </c>
      <c r="CT9" s="195">
        <f t="shared" si="13"/>
        <v>35057.800000000003</v>
      </c>
      <c r="CU9" s="462">
        <f t="shared" si="13"/>
        <v>31218.199999999997</v>
      </c>
      <c r="CV9" s="185">
        <v>1596.1</v>
      </c>
      <c r="CW9" s="185">
        <v>1596.1</v>
      </c>
      <c r="CX9" s="185">
        <v>31182.2</v>
      </c>
      <c r="CY9" s="185">
        <v>27958.6</v>
      </c>
      <c r="CZ9" s="185">
        <v>1383</v>
      </c>
      <c r="DA9" s="185">
        <v>819</v>
      </c>
      <c r="DB9" s="185">
        <v>896.5</v>
      </c>
      <c r="DC9" s="456">
        <v>844.5</v>
      </c>
      <c r="DD9" s="195">
        <f t="shared" si="14"/>
        <v>68758.3</v>
      </c>
      <c r="DE9" s="462">
        <f t="shared" si="14"/>
        <v>68757.600000000006</v>
      </c>
      <c r="DF9" s="185">
        <v>49815.5</v>
      </c>
      <c r="DG9" s="185">
        <v>49814.8</v>
      </c>
      <c r="DH9" s="185">
        <v>18100.3</v>
      </c>
      <c r="DI9" s="185">
        <v>18100.3</v>
      </c>
      <c r="DJ9" s="185">
        <v>0</v>
      </c>
      <c r="DK9" s="185">
        <v>0</v>
      </c>
      <c r="DL9" s="185">
        <v>842.5</v>
      </c>
      <c r="DM9" s="456">
        <v>842.5</v>
      </c>
      <c r="DN9" s="195">
        <f t="shared" si="15"/>
        <v>6439.6</v>
      </c>
      <c r="DO9" s="462">
        <f t="shared" si="15"/>
        <v>6355</v>
      </c>
      <c r="DP9" s="185">
        <v>0</v>
      </c>
      <c r="DQ9" s="185">
        <v>0</v>
      </c>
      <c r="DR9" s="185">
        <v>6439.6</v>
      </c>
      <c r="DS9" s="185">
        <v>6355</v>
      </c>
      <c r="DT9" s="185">
        <v>0</v>
      </c>
      <c r="DU9" s="456">
        <v>0</v>
      </c>
      <c r="DV9" s="463">
        <v>48.4</v>
      </c>
      <c r="DW9" s="464">
        <v>48.4</v>
      </c>
      <c r="DX9" s="463">
        <v>0</v>
      </c>
      <c r="DY9" s="464">
        <v>0</v>
      </c>
      <c r="DZ9" s="196" t="e">
        <f t="shared" si="16"/>
        <v>#REF!</v>
      </c>
      <c r="EA9" s="195" t="e">
        <f t="shared" si="16"/>
        <v>#REF!</v>
      </c>
      <c r="EB9" s="465">
        <v>-16139.3</v>
      </c>
      <c r="EC9" s="465">
        <v>-17517.400000000001</v>
      </c>
      <c r="ED9" s="466">
        <v>3728</v>
      </c>
      <c r="EE9" s="467">
        <v>7004.6</v>
      </c>
      <c r="EF9" s="120"/>
      <c r="EG9" s="100"/>
      <c r="EH9" s="100"/>
    </row>
    <row r="10" spans="1:138" s="102" customFormat="1" hidden="1" x14ac:dyDescent="0.25">
      <c r="A10" s="455" t="s">
        <v>257</v>
      </c>
      <c r="B10" s="194">
        <f t="shared" si="6"/>
        <v>92294.7</v>
      </c>
      <c r="C10" s="184">
        <f t="shared" si="6"/>
        <v>83324.600000000006</v>
      </c>
      <c r="D10" s="185">
        <v>2758.3</v>
      </c>
      <c r="E10" s="185">
        <v>2689.2</v>
      </c>
      <c r="F10" s="185">
        <v>4806.2</v>
      </c>
      <c r="G10" s="185">
        <v>4806.2</v>
      </c>
      <c r="H10" s="185">
        <v>56284.3</v>
      </c>
      <c r="I10" s="185">
        <v>54164.7</v>
      </c>
      <c r="J10" s="185">
        <v>3.6</v>
      </c>
      <c r="K10" s="185">
        <v>3.6</v>
      </c>
      <c r="L10" s="185">
        <v>14770.8</v>
      </c>
      <c r="M10" s="185">
        <v>14648.3</v>
      </c>
      <c r="N10" s="185">
        <v>0</v>
      </c>
      <c r="O10" s="185">
        <v>0</v>
      </c>
      <c r="P10" s="185">
        <v>1109.4000000000001</v>
      </c>
      <c r="Q10" s="185">
        <v>0</v>
      </c>
      <c r="R10" s="185">
        <v>0</v>
      </c>
      <c r="S10" s="185">
        <v>0</v>
      </c>
      <c r="T10" s="185">
        <v>12562.1</v>
      </c>
      <c r="U10" s="456">
        <v>7012.6</v>
      </c>
      <c r="V10" s="457">
        <f t="shared" si="4"/>
        <v>4585.3999999999996</v>
      </c>
      <c r="W10" s="188">
        <f t="shared" si="4"/>
        <v>4585.3999999999996</v>
      </c>
      <c r="X10" s="185">
        <v>4585.3999999999996</v>
      </c>
      <c r="Y10" s="456">
        <v>4585.3999999999996</v>
      </c>
      <c r="Z10" s="195">
        <f t="shared" si="7"/>
        <v>6317.3</v>
      </c>
      <c r="AA10" s="195">
        <f t="shared" si="7"/>
        <v>6214.1</v>
      </c>
      <c r="AB10" s="458">
        <v>0</v>
      </c>
      <c r="AC10" s="459">
        <v>0</v>
      </c>
      <c r="AD10" s="460">
        <v>6287.3</v>
      </c>
      <c r="AE10" s="461">
        <v>6184.1</v>
      </c>
      <c r="AF10" s="460">
        <v>30</v>
      </c>
      <c r="AG10" s="461">
        <v>30</v>
      </c>
      <c r="AH10" s="195">
        <f t="shared" si="5"/>
        <v>207823.2</v>
      </c>
      <c r="AI10" s="194">
        <f t="shared" si="5"/>
        <v>197070.9</v>
      </c>
      <c r="AJ10" s="197">
        <v>0</v>
      </c>
      <c r="AK10" s="197">
        <v>0</v>
      </c>
      <c r="AL10" s="197">
        <v>0</v>
      </c>
      <c r="AM10" s="197">
        <v>0</v>
      </c>
      <c r="AN10" s="197">
        <v>0</v>
      </c>
      <c r="AO10" s="197">
        <v>0</v>
      </c>
      <c r="AP10" s="197">
        <v>0</v>
      </c>
      <c r="AQ10" s="197">
        <v>0</v>
      </c>
      <c r="AR10" s="197">
        <v>22722.400000000001</v>
      </c>
      <c r="AS10" s="197">
        <v>22660.400000000001</v>
      </c>
      <c r="AT10" s="197">
        <v>177000.1</v>
      </c>
      <c r="AU10" s="197">
        <v>166949.4</v>
      </c>
      <c r="AV10" s="197">
        <v>0</v>
      </c>
      <c r="AW10" s="197">
        <v>0</v>
      </c>
      <c r="AX10" s="197">
        <v>8100.7</v>
      </c>
      <c r="AY10" s="461">
        <v>7461.1</v>
      </c>
      <c r="AZ10" s="195">
        <f t="shared" si="8"/>
        <v>781743.20000000007</v>
      </c>
      <c r="BA10" s="462">
        <f t="shared" si="8"/>
        <v>424589.5</v>
      </c>
      <c r="BB10" s="185">
        <v>417280.9</v>
      </c>
      <c r="BC10" s="185">
        <v>102497.7</v>
      </c>
      <c r="BD10" s="185">
        <v>35688.400000000001</v>
      </c>
      <c r="BE10" s="185">
        <v>29119.1</v>
      </c>
      <c r="BF10" s="185">
        <v>302129.90000000002</v>
      </c>
      <c r="BG10" s="185">
        <v>266428.3</v>
      </c>
      <c r="BH10" s="185">
        <v>26644</v>
      </c>
      <c r="BI10" s="456">
        <v>26544.400000000001</v>
      </c>
      <c r="BJ10" s="195">
        <f t="shared" si="9"/>
        <v>2524</v>
      </c>
      <c r="BK10" s="462">
        <f t="shared" si="9"/>
        <v>2524</v>
      </c>
      <c r="BL10" s="185">
        <v>0</v>
      </c>
      <c r="BM10" s="185">
        <v>0</v>
      </c>
      <c r="BN10" s="185">
        <v>0</v>
      </c>
      <c r="BO10" s="185">
        <v>0</v>
      </c>
      <c r="BP10" s="185">
        <v>2524</v>
      </c>
      <c r="BQ10" s="456">
        <v>2524</v>
      </c>
      <c r="BR10" s="195">
        <f t="shared" si="10"/>
        <v>879585.7</v>
      </c>
      <c r="BS10" s="462">
        <f t="shared" si="10"/>
        <v>870227.3</v>
      </c>
      <c r="BT10" s="185">
        <v>328706.3</v>
      </c>
      <c r="BU10" s="185">
        <v>323892.2</v>
      </c>
      <c r="BV10" s="185">
        <v>331443.8</v>
      </c>
      <c r="BW10" s="185">
        <v>330541.59999999998</v>
      </c>
      <c r="BX10" s="185">
        <v>125715.6</v>
      </c>
      <c r="BY10" s="185">
        <v>123805.9</v>
      </c>
      <c r="BZ10" s="185">
        <v>0</v>
      </c>
      <c r="CA10" s="185">
        <v>0</v>
      </c>
      <c r="CB10" s="185">
        <v>19918.8</v>
      </c>
      <c r="CC10" s="185">
        <v>19059.2</v>
      </c>
      <c r="CD10" s="185">
        <v>73801.2</v>
      </c>
      <c r="CE10" s="456">
        <v>72928.399999999994</v>
      </c>
      <c r="CF10" s="195">
        <f t="shared" si="11"/>
        <v>160280.20000000001</v>
      </c>
      <c r="CG10" s="462">
        <f t="shared" si="11"/>
        <v>159312.9</v>
      </c>
      <c r="CH10" s="185">
        <v>117387.9</v>
      </c>
      <c r="CI10" s="185">
        <v>117109.3</v>
      </c>
      <c r="CJ10" s="185">
        <v>0</v>
      </c>
      <c r="CK10" s="185">
        <v>0</v>
      </c>
      <c r="CL10" s="185">
        <v>42892.3</v>
      </c>
      <c r="CM10" s="456">
        <v>42203.6</v>
      </c>
      <c r="CN10" s="195" t="e">
        <f t="shared" si="12"/>
        <v>#REF!</v>
      </c>
      <c r="CO10" s="194" t="e">
        <f t="shared" si="12"/>
        <v>#REF!</v>
      </c>
      <c r="CP10" s="197" t="e">
        <f>ROUND([3]Лист1!BY10/1000,1)</f>
        <v>#REF!</v>
      </c>
      <c r="CQ10" s="197" t="e">
        <f>ROUND([3]Лист1!BZ10/1000,1)</f>
        <v>#REF!</v>
      </c>
      <c r="CR10" s="197">
        <f>ROUND([3]Лист1!CA10/1000,1)</f>
        <v>151.19999999999999</v>
      </c>
      <c r="CS10" s="461">
        <f>ROUND([3]Лист1!CB10/1000,1)</f>
        <v>151.19999999999999</v>
      </c>
      <c r="CT10" s="195">
        <f t="shared" si="13"/>
        <v>63139.199999999997</v>
      </c>
      <c r="CU10" s="462">
        <f t="shared" si="13"/>
        <v>51201.899999999994</v>
      </c>
      <c r="CV10" s="185">
        <v>2310.6</v>
      </c>
      <c r="CW10" s="185">
        <v>2307.1</v>
      </c>
      <c r="CX10" s="185">
        <v>32062</v>
      </c>
      <c r="CY10" s="185">
        <v>31301.5</v>
      </c>
      <c r="CZ10" s="185">
        <v>27372.3</v>
      </c>
      <c r="DA10" s="185">
        <v>16392.599999999999</v>
      </c>
      <c r="DB10" s="185">
        <v>1394.3</v>
      </c>
      <c r="DC10" s="456">
        <v>1200.7</v>
      </c>
      <c r="DD10" s="195">
        <f t="shared" si="14"/>
        <v>105458.20000000001</v>
      </c>
      <c r="DE10" s="462">
        <f t="shared" si="14"/>
        <v>104089.5</v>
      </c>
      <c r="DF10" s="185">
        <v>670.4</v>
      </c>
      <c r="DG10" s="185">
        <v>670.4</v>
      </c>
      <c r="DH10" s="185">
        <v>57152.3</v>
      </c>
      <c r="DI10" s="185">
        <v>57095.5</v>
      </c>
      <c r="DJ10" s="185">
        <v>44293</v>
      </c>
      <c r="DK10" s="185">
        <v>43290.7</v>
      </c>
      <c r="DL10" s="185">
        <v>3342.5</v>
      </c>
      <c r="DM10" s="456">
        <v>3032.9</v>
      </c>
      <c r="DN10" s="195">
        <f t="shared" si="15"/>
        <v>0</v>
      </c>
      <c r="DO10" s="462">
        <f t="shared" si="15"/>
        <v>0</v>
      </c>
      <c r="DP10" s="185">
        <v>0</v>
      </c>
      <c r="DQ10" s="185">
        <v>0</v>
      </c>
      <c r="DR10" s="185">
        <v>0</v>
      </c>
      <c r="DS10" s="185">
        <v>0</v>
      </c>
      <c r="DT10" s="185">
        <v>0</v>
      </c>
      <c r="DU10" s="456">
        <v>0</v>
      </c>
      <c r="DV10" s="463">
        <v>7.6</v>
      </c>
      <c r="DW10" s="464">
        <v>7.6</v>
      </c>
      <c r="DX10" s="463">
        <v>0</v>
      </c>
      <c r="DY10" s="464">
        <v>0</v>
      </c>
      <c r="DZ10" s="196" t="e">
        <f t="shared" si="16"/>
        <v>#REF!</v>
      </c>
      <c r="EA10" s="195" t="e">
        <f t="shared" si="16"/>
        <v>#REF!</v>
      </c>
      <c r="EB10" s="465">
        <v>-155928.4</v>
      </c>
      <c r="EC10" s="465">
        <v>13937</v>
      </c>
      <c r="ED10" s="466">
        <v>134253.4</v>
      </c>
      <c r="EE10" s="467">
        <v>163190.39999999999</v>
      </c>
      <c r="EF10" s="120"/>
      <c r="EG10" s="100"/>
      <c r="EH10" s="100"/>
    </row>
    <row r="11" spans="1:138" s="102" customFormat="1" hidden="1" x14ac:dyDescent="0.25">
      <c r="A11" s="455" t="s">
        <v>258</v>
      </c>
      <c r="B11" s="194">
        <f t="shared" si="6"/>
        <v>162311.79999999999</v>
      </c>
      <c r="C11" s="184">
        <f t="shared" si="6"/>
        <v>156097.5</v>
      </c>
      <c r="D11" s="185">
        <v>3505.4</v>
      </c>
      <c r="E11" s="185">
        <v>3351.5</v>
      </c>
      <c r="F11" s="185">
        <v>7678</v>
      </c>
      <c r="G11" s="185">
        <v>7528.7</v>
      </c>
      <c r="H11" s="185">
        <v>53406.3</v>
      </c>
      <c r="I11" s="185">
        <v>51985.599999999999</v>
      </c>
      <c r="J11" s="185">
        <v>5.6</v>
      </c>
      <c r="K11" s="185">
        <v>5.6</v>
      </c>
      <c r="L11" s="185">
        <v>17098.2</v>
      </c>
      <c r="M11" s="185">
        <v>16099.2</v>
      </c>
      <c r="N11" s="185">
        <v>0</v>
      </c>
      <c r="O11" s="185">
        <v>0</v>
      </c>
      <c r="P11" s="185">
        <v>350</v>
      </c>
      <c r="Q11" s="185">
        <v>0</v>
      </c>
      <c r="R11" s="185">
        <v>0</v>
      </c>
      <c r="S11" s="185">
        <v>0</v>
      </c>
      <c r="T11" s="185">
        <v>80268.3</v>
      </c>
      <c r="U11" s="456">
        <v>77126.899999999994</v>
      </c>
      <c r="V11" s="457">
        <f t="shared" si="4"/>
        <v>0</v>
      </c>
      <c r="W11" s="188">
        <f t="shared" si="4"/>
        <v>0</v>
      </c>
      <c r="X11" s="185">
        <v>0</v>
      </c>
      <c r="Y11" s="456">
        <v>0</v>
      </c>
      <c r="Z11" s="195">
        <f t="shared" si="7"/>
        <v>490</v>
      </c>
      <c r="AA11" s="195">
        <f t="shared" si="7"/>
        <v>300</v>
      </c>
      <c r="AB11" s="458">
        <v>0</v>
      </c>
      <c r="AC11" s="459">
        <v>0</v>
      </c>
      <c r="AD11" s="460">
        <v>300</v>
      </c>
      <c r="AE11" s="461">
        <v>300</v>
      </c>
      <c r="AF11" s="460">
        <v>190</v>
      </c>
      <c r="AG11" s="461">
        <v>0</v>
      </c>
      <c r="AH11" s="195">
        <f t="shared" si="5"/>
        <v>119863.1</v>
      </c>
      <c r="AI11" s="194">
        <f t="shared" si="5"/>
        <v>114036.3</v>
      </c>
      <c r="AJ11" s="197">
        <v>0</v>
      </c>
      <c r="AK11" s="197">
        <v>0</v>
      </c>
      <c r="AL11" s="197">
        <v>0</v>
      </c>
      <c r="AM11" s="197">
        <v>0</v>
      </c>
      <c r="AN11" s="197">
        <v>0</v>
      </c>
      <c r="AO11" s="197">
        <v>0</v>
      </c>
      <c r="AP11" s="197">
        <v>0</v>
      </c>
      <c r="AQ11" s="197">
        <v>0</v>
      </c>
      <c r="AR11" s="197">
        <v>30496.799999999999</v>
      </c>
      <c r="AS11" s="197">
        <v>25380.799999999999</v>
      </c>
      <c r="AT11" s="197">
        <v>77022.5</v>
      </c>
      <c r="AU11" s="197">
        <v>76748.5</v>
      </c>
      <c r="AV11" s="197">
        <v>0</v>
      </c>
      <c r="AW11" s="197">
        <v>0</v>
      </c>
      <c r="AX11" s="197">
        <v>12343.8</v>
      </c>
      <c r="AY11" s="461">
        <v>11907</v>
      </c>
      <c r="AZ11" s="195">
        <f t="shared" si="8"/>
        <v>170847.50000000003</v>
      </c>
      <c r="BA11" s="462">
        <f t="shared" si="8"/>
        <v>167633.59999999998</v>
      </c>
      <c r="BB11" s="185">
        <v>13286.1</v>
      </c>
      <c r="BC11" s="185">
        <v>13264.7</v>
      </c>
      <c r="BD11" s="185">
        <v>86135.3</v>
      </c>
      <c r="BE11" s="185">
        <v>83787.399999999994</v>
      </c>
      <c r="BF11" s="185">
        <v>62594.9</v>
      </c>
      <c r="BG11" s="185">
        <v>62037.1</v>
      </c>
      <c r="BH11" s="185">
        <v>8831.2000000000007</v>
      </c>
      <c r="BI11" s="456">
        <v>8544.4</v>
      </c>
      <c r="BJ11" s="195">
        <f t="shared" si="9"/>
        <v>4978</v>
      </c>
      <c r="BK11" s="462">
        <f t="shared" si="9"/>
        <v>4899.3999999999996</v>
      </c>
      <c r="BL11" s="185">
        <v>0</v>
      </c>
      <c r="BM11" s="185">
        <v>0</v>
      </c>
      <c r="BN11" s="185">
        <v>567</v>
      </c>
      <c r="BO11" s="185">
        <v>567</v>
      </c>
      <c r="BP11" s="185">
        <v>4411</v>
      </c>
      <c r="BQ11" s="456">
        <v>4332.3999999999996</v>
      </c>
      <c r="BR11" s="195">
        <f t="shared" si="10"/>
        <v>575023</v>
      </c>
      <c r="BS11" s="462">
        <f t="shared" si="10"/>
        <v>572514.80000000005</v>
      </c>
      <c r="BT11" s="185">
        <v>186341.8</v>
      </c>
      <c r="BU11" s="185">
        <v>186341.8</v>
      </c>
      <c r="BV11" s="185">
        <v>265675.40000000002</v>
      </c>
      <c r="BW11" s="185">
        <v>265325</v>
      </c>
      <c r="BX11" s="185">
        <v>85482.8</v>
      </c>
      <c r="BY11" s="185">
        <v>85234</v>
      </c>
      <c r="BZ11" s="185">
        <v>0</v>
      </c>
      <c r="CA11" s="185">
        <v>0</v>
      </c>
      <c r="CB11" s="185">
        <v>8420.2000000000007</v>
      </c>
      <c r="CC11" s="185">
        <v>8289.2000000000007</v>
      </c>
      <c r="CD11" s="185">
        <v>29102.799999999999</v>
      </c>
      <c r="CE11" s="456">
        <v>27324.799999999999</v>
      </c>
      <c r="CF11" s="195">
        <f t="shared" si="11"/>
        <v>82789</v>
      </c>
      <c r="CG11" s="462">
        <f t="shared" si="11"/>
        <v>81930.7</v>
      </c>
      <c r="CH11" s="185">
        <v>53110.3</v>
      </c>
      <c r="CI11" s="185">
        <v>53094.2</v>
      </c>
      <c r="CJ11" s="185">
        <v>0</v>
      </c>
      <c r="CK11" s="185">
        <v>0</v>
      </c>
      <c r="CL11" s="185">
        <v>29678.7</v>
      </c>
      <c r="CM11" s="456">
        <v>28836.5</v>
      </c>
      <c r="CN11" s="195" t="e">
        <f t="shared" si="12"/>
        <v>#REF!</v>
      </c>
      <c r="CO11" s="194" t="e">
        <f t="shared" si="12"/>
        <v>#REF!</v>
      </c>
      <c r="CP11" s="197" t="e">
        <f>ROUND([3]Лист1!BY11/1000,1)</f>
        <v>#REF!</v>
      </c>
      <c r="CQ11" s="197" t="e">
        <f>ROUND([3]Лист1!BZ11/1000,1)</f>
        <v>#REF!</v>
      </c>
      <c r="CR11" s="197">
        <f>ROUND([3]Лист1!CA11/1000,1)</f>
        <v>36.4</v>
      </c>
      <c r="CS11" s="461">
        <f>ROUND([3]Лист1!CB11/1000,1)</f>
        <v>36.4</v>
      </c>
      <c r="CT11" s="195">
        <f t="shared" si="13"/>
        <v>44346.30000000001</v>
      </c>
      <c r="CU11" s="462">
        <f t="shared" si="13"/>
        <v>38401.500000000007</v>
      </c>
      <c r="CV11" s="185">
        <v>1132.3</v>
      </c>
      <c r="CW11" s="185">
        <v>1131.9000000000001</v>
      </c>
      <c r="CX11" s="185">
        <v>38395.9</v>
      </c>
      <c r="CY11" s="185">
        <v>34413.300000000003</v>
      </c>
      <c r="CZ11" s="185">
        <v>3718.8</v>
      </c>
      <c r="DA11" s="185">
        <v>1810.3</v>
      </c>
      <c r="DB11" s="185">
        <v>1099.3</v>
      </c>
      <c r="DC11" s="456">
        <v>1046</v>
      </c>
      <c r="DD11" s="195">
        <f t="shared" si="14"/>
        <v>49225.5</v>
      </c>
      <c r="DE11" s="462">
        <f t="shared" si="14"/>
        <v>49147.1</v>
      </c>
      <c r="DF11" s="185">
        <v>42662.3</v>
      </c>
      <c r="DG11" s="185">
        <v>42598.6</v>
      </c>
      <c r="DH11" s="185">
        <v>6563.2</v>
      </c>
      <c r="DI11" s="185">
        <v>6548.5</v>
      </c>
      <c r="DJ11" s="185">
        <v>0</v>
      </c>
      <c r="DK11" s="185">
        <v>0</v>
      </c>
      <c r="DL11" s="185">
        <v>0</v>
      </c>
      <c r="DM11" s="456">
        <v>0</v>
      </c>
      <c r="DN11" s="195">
        <f t="shared" si="15"/>
        <v>5651.5</v>
      </c>
      <c r="DO11" s="462">
        <f t="shared" si="15"/>
        <v>5645.1</v>
      </c>
      <c r="DP11" s="185">
        <v>0</v>
      </c>
      <c r="DQ11" s="185">
        <v>0</v>
      </c>
      <c r="DR11" s="185">
        <v>0</v>
      </c>
      <c r="DS11" s="185">
        <v>0</v>
      </c>
      <c r="DT11" s="185">
        <v>5651.5</v>
      </c>
      <c r="DU11" s="456">
        <v>5645.1</v>
      </c>
      <c r="DV11" s="463">
        <v>0</v>
      </c>
      <c r="DW11" s="464">
        <v>0</v>
      </c>
      <c r="DX11" s="463">
        <v>0</v>
      </c>
      <c r="DY11" s="464">
        <v>0</v>
      </c>
      <c r="DZ11" s="196" t="e">
        <f t="shared" si="16"/>
        <v>#REF!</v>
      </c>
      <c r="EA11" s="195" t="e">
        <f t="shared" si="16"/>
        <v>#REF!</v>
      </c>
      <c r="EB11" s="465">
        <v>-10273.700000000001</v>
      </c>
      <c r="EC11" s="465">
        <v>-4237.1000000000004</v>
      </c>
      <c r="ED11" s="466">
        <v>10273.700000000001</v>
      </c>
      <c r="EE11" s="467">
        <v>6036.6</v>
      </c>
      <c r="EF11" s="120"/>
      <c r="EG11" s="100"/>
      <c r="EH11" s="100"/>
    </row>
    <row r="12" spans="1:138" s="102" customFormat="1" hidden="1" x14ac:dyDescent="0.25">
      <c r="A12" s="455" t="s">
        <v>259</v>
      </c>
      <c r="B12" s="194">
        <f t="shared" si="6"/>
        <v>159786.5</v>
      </c>
      <c r="C12" s="184">
        <f t="shared" si="6"/>
        <v>159528.1</v>
      </c>
      <c r="D12" s="185">
        <v>2791.4</v>
      </c>
      <c r="E12" s="185">
        <v>2791.4</v>
      </c>
      <c r="F12" s="185">
        <v>9625</v>
      </c>
      <c r="G12" s="185">
        <v>9625</v>
      </c>
      <c r="H12" s="185">
        <v>57639</v>
      </c>
      <c r="I12" s="185">
        <v>57637.1</v>
      </c>
      <c r="J12" s="185">
        <v>10.1</v>
      </c>
      <c r="K12" s="185">
        <v>10.1</v>
      </c>
      <c r="L12" s="185">
        <v>21888.400000000001</v>
      </c>
      <c r="M12" s="185">
        <v>21888.3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185">
        <v>67832.600000000006</v>
      </c>
      <c r="U12" s="456">
        <v>67576.2</v>
      </c>
      <c r="V12" s="457">
        <f t="shared" si="4"/>
        <v>0</v>
      </c>
      <c r="W12" s="188">
        <f t="shared" si="4"/>
        <v>0</v>
      </c>
      <c r="X12" s="185">
        <v>0</v>
      </c>
      <c r="Y12" s="456">
        <v>0</v>
      </c>
      <c r="Z12" s="195">
        <f t="shared" si="7"/>
        <v>51151</v>
      </c>
      <c r="AA12" s="195">
        <f t="shared" si="7"/>
        <v>50870.899999999994</v>
      </c>
      <c r="AB12" s="458">
        <v>2524.6999999999998</v>
      </c>
      <c r="AC12" s="459">
        <v>2524.6999999999998</v>
      </c>
      <c r="AD12" s="460">
        <v>48626.3</v>
      </c>
      <c r="AE12" s="461">
        <v>48346.2</v>
      </c>
      <c r="AF12" s="460">
        <v>0</v>
      </c>
      <c r="AG12" s="461">
        <v>0</v>
      </c>
      <c r="AH12" s="195">
        <f t="shared" si="5"/>
        <v>400086.8</v>
      </c>
      <c r="AI12" s="194">
        <f t="shared" si="5"/>
        <v>393110.39999999997</v>
      </c>
      <c r="AJ12" s="197">
        <v>0</v>
      </c>
      <c r="AK12" s="197">
        <v>0</v>
      </c>
      <c r="AL12" s="197">
        <v>0</v>
      </c>
      <c r="AM12" s="197">
        <v>0</v>
      </c>
      <c r="AN12" s="197">
        <v>0</v>
      </c>
      <c r="AO12" s="197">
        <v>0</v>
      </c>
      <c r="AP12" s="197">
        <v>0</v>
      </c>
      <c r="AQ12" s="197">
        <v>0</v>
      </c>
      <c r="AR12" s="197">
        <v>67353</v>
      </c>
      <c r="AS12" s="197">
        <v>67318.899999999994</v>
      </c>
      <c r="AT12" s="197">
        <v>318079.59999999998</v>
      </c>
      <c r="AU12" s="197">
        <v>311137.3</v>
      </c>
      <c r="AV12" s="197">
        <v>0</v>
      </c>
      <c r="AW12" s="197">
        <v>0</v>
      </c>
      <c r="AX12" s="197">
        <v>14654.2</v>
      </c>
      <c r="AY12" s="461">
        <v>14654.2</v>
      </c>
      <c r="AZ12" s="195">
        <f t="shared" si="8"/>
        <v>359177.3</v>
      </c>
      <c r="BA12" s="462">
        <f t="shared" si="8"/>
        <v>352920.69999999995</v>
      </c>
      <c r="BB12" s="185">
        <v>24594.9</v>
      </c>
      <c r="BC12" s="185">
        <v>24582.6</v>
      </c>
      <c r="BD12" s="185">
        <v>35080.5</v>
      </c>
      <c r="BE12" s="185">
        <v>29113.200000000001</v>
      </c>
      <c r="BF12" s="185">
        <v>257692.3</v>
      </c>
      <c r="BG12" s="185">
        <v>257683.3</v>
      </c>
      <c r="BH12" s="185">
        <v>41809.599999999999</v>
      </c>
      <c r="BI12" s="456">
        <v>41541.599999999999</v>
      </c>
      <c r="BJ12" s="195">
        <f t="shared" si="9"/>
        <v>9070.5</v>
      </c>
      <c r="BK12" s="462">
        <f t="shared" si="9"/>
        <v>8854.0999999999985</v>
      </c>
      <c r="BL12" s="185">
        <v>0</v>
      </c>
      <c r="BM12" s="185">
        <v>0</v>
      </c>
      <c r="BN12" s="185">
        <v>2706.9</v>
      </c>
      <c r="BO12" s="185">
        <v>2621.7</v>
      </c>
      <c r="BP12" s="185">
        <v>6363.6</v>
      </c>
      <c r="BQ12" s="456">
        <v>6232.4</v>
      </c>
      <c r="BR12" s="195">
        <f t="shared" si="10"/>
        <v>2130337.4</v>
      </c>
      <c r="BS12" s="462">
        <f t="shared" si="10"/>
        <v>2113973.3000000003</v>
      </c>
      <c r="BT12" s="185">
        <v>753816.1</v>
      </c>
      <c r="BU12" s="185">
        <v>751492.5</v>
      </c>
      <c r="BV12" s="185">
        <v>1039705.3</v>
      </c>
      <c r="BW12" s="185">
        <v>1031107.3</v>
      </c>
      <c r="BX12" s="185">
        <v>157016.5</v>
      </c>
      <c r="BY12" s="185">
        <v>152999.5</v>
      </c>
      <c r="BZ12" s="185">
        <v>0</v>
      </c>
      <c r="CA12" s="185">
        <v>0</v>
      </c>
      <c r="CB12" s="185">
        <v>64388.1</v>
      </c>
      <c r="CC12" s="185">
        <v>63786.3</v>
      </c>
      <c r="CD12" s="185">
        <v>115411.4</v>
      </c>
      <c r="CE12" s="456">
        <v>114587.7</v>
      </c>
      <c r="CF12" s="195">
        <f t="shared" si="11"/>
        <v>131183.20000000001</v>
      </c>
      <c r="CG12" s="462">
        <f t="shared" si="11"/>
        <v>127912.4</v>
      </c>
      <c r="CH12" s="185">
        <v>125091.5</v>
      </c>
      <c r="CI12" s="185">
        <v>121947.2</v>
      </c>
      <c r="CJ12" s="185">
        <v>0</v>
      </c>
      <c r="CK12" s="185">
        <v>0</v>
      </c>
      <c r="CL12" s="185">
        <v>6091.7</v>
      </c>
      <c r="CM12" s="456">
        <v>5965.2</v>
      </c>
      <c r="CN12" s="195" t="e">
        <f t="shared" si="12"/>
        <v>#REF!</v>
      </c>
      <c r="CO12" s="194" t="e">
        <f t="shared" si="12"/>
        <v>#REF!</v>
      </c>
      <c r="CP12" s="197" t="e">
        <f>ROUND([3]Лист1!BY12/1000,1)</f>
        <v>#REF!</v>
      </c>
      <c r="CQ12" s="197" t="e">
        <f>ROUND([3]Лист1!BZ12/1000,1)</f>
        <v>#REF!</v>
      </c>
      <c r="CR12" s="197" t="e">
        <f>ROUND([3]Лист1!CA12/1000,1)</f>
        <v>#REF!</v>
      </c>
      <c r="CS12" s="461" t="e">
        <f>ROUND([3]Лист1!CB12/1000,1)</f>
        <v>#REF!</v>
      </c>
      <c r="CT12" s="195">
        <f t="shared" si="13"/>
        <v>140066.20000000001</v>
      </c>
      <c r="CU12" s="462">
        <f t="shared" si="13"/>
        <v>139978.1</v>
      </c>
      <c r="CV12" s="185">
        <v>3664.2</v>
      </c>
      <c r="CW12" s="185">
        <v>3664.2</v>
      </c>
      <c r="CX12" s="185">
        <v>6026</v>
      </c>
      <c r="CY12" s="185">
        <v>6026</v>
      </c>
      <c r="CZ12" s="185">
        <v>127772</v>
      </c>
      <c r="DA12" s="185">
        <v>127683.9</v>
      </c>
      <c r="DB12" s="185">
        <v>2604</v>
      </c>
      <c r="DC12" s="456">
        <v>2604</v>
      </c>
      <c r="DD12" s="195">
        <f t="shared" si="14"/>
        <v>143032.20000000001</v>
      </c>
      <c r="DE12" s="462">
        <f t="shared" si="14"/>
        <v>140711.29999999999</v>
      </c>
      <c r="DF12" s="185">
        <v>31735.3</v>
      </c>
      <c r="DG12" s="185">
        <v>31249.5</v>
      </c>
      <c r="DH12" s="185">
        <v>0</v>
      </c>
      <c r="DI12" s="185">
        <v>0</v>
      </c>
      <c r="DJ12" s="185">
        <v>72080.600000000006</v>
      </c>
      <c r="DK12" s="185">
        <v>70348.7</v>
      </c>
      <c r="DL12" s="185">
        <v>39216.300000000003</v>
      </c>
      <c r="DM12" s="456">
        <v>39113.1</v>
      </c>
      <c r="DN12" s="195">
        <f t="shared" si="15"/>
        <v>0</v>
      </c>
      <c r="DO12" s="462">
        <f t="shared" si="15"/>
        <v>0</v>
      </c>
      <c r="DP12" s="185">
        <v>0</v>
      </c>
      <c r="DQ12" s="185">
        <v>0</v>
      </c>
      <c r="DR12" s="185">
        <v>0</v>
      </c>
      <c r="DS12" s="185">
        <v>0</v>
      </c>
      <c r="DT12" s="185">
        <v>0</v>
      </c>
      <c r="DU12" s="456">
        <v>0</v>
      </c>
      <c r="DV12" s="463">
        <v>3.5</v>
      </c>
      <c r="DW12" s="464">
        <v>3.5</v>
      </c>
      <c r="DX12" s="463">
        <v>0</v>
      </c>
      <c r="DY12" s="464">
        <v>0</v>
      </c>
      <c r="DZ12" s="196" t="e">
        <f t="shared" si="16"/>
        <v>#REF!</v>
      </c>
      <c r="EA12" s="195" t="e">
        <f t="shared" si="16"/>
        <v>#REF!</v>
      </c>
      <c r="EB12" s="465">
        <v>-7516.4</v>
      </c>
      <c r="EC12" s="465">
        <v>3883.7</v>
      </c>
      <c r="ED12" s="466">
        <v>35516.400000000001</v>
      </c>
      <c r="EE12" s="467">
        <v>56841.3</v>
      </c>
      <c r="EF12" s="120"/>
      <c r="EG12" s="100"/>
      <c r="EH12" s="100"/>
    </row>
    <row r="13" spans="1:138" s="102" customFormat="1" hidden="1" x14ac:dyDescent="0.25">
      <c r="A13" s="455" t="s">
        <v>260</v>
      </c>
      <c r="B13" s="194">
        <f t="shared" si="6"/>
        <v>3587819.8</v>
      </c>
      <c r="C13" s="184">
        <f t="shared" si="6"/>
        <v>3480094.3</v>
      </c>
      <c r="D13" s="185">
        <v>6353.7</v>
      </c>
      <c r="E13" s="185">
        <v>6268.9</v>
      </c>
      <c r="F13" s="185">
        <v>116704.9</v>
      </c>
      <c r="G13" s="185">
        <v>113991</v>
      </c>
      <c r="H13" s="185">
        <v>1400082.5</v>
      </c>
      <c r="I13" s="185">
        <v>1387382.3</v>
      </c>
      <c r="J13" s="185">
        <v>82.7</v>
      </c>
      <c r="K13" s="185">
        <v>76.2</v>
      </c>
      <c r="L13" s="185">
        <v>320789.2</v>
      </c>
      <c r="M13" s="185">
        <v>307537.2</v>
      </c>
      <c r="N13" s="185">
        <v>159992.9</v>
      </c>
      <c r="O13" s="185">
        <v>148708.70000000001</v>
      </c>
      <c r="P13" s="185">
        <v>5635.3</v>
      </c>
      <c r="Q13" s="185">
        <v>0</v>
      </c>
      <c r="R13" s="185">
        <v>1992.9</v>
      </c>
      <c r="S13" s="185">
        <v>1992.9</v>
      </c>
      <c r="T13" s="185">
        <v>1576185.7</v>
      </c>
      <c r="U13" s="456">
        <v>1514137.1</v>
      </c>
      <c r="V13" s="457">
        <f t="shared" si="4"/>
        <v>0</v>
      </c>
      <c r="W13" s="188">
        <f t="shared" si="4"/>
        <v>0</v>
      </c>
      <c r="X13" s="185">
        <v>0</v>
      </c>
      <c r="Y13" s="456">
        <v>0</v>
      </c>
      <c r="Z13" s="195">
        <f t="shared" si="7"/>
        <v>172344.09999999998</v>
      </c>
      <c r="AA13" s="195">
        <f t="shared" si="7"/>
        <v>169301.6</v>
      </c>
      <c r="AB13" s="458">
        <v>23568.799999999999</v>
      </c>
      <c r="AC13" s="459">
        <v>23514.1</v>
      </c>
      <c r="AD13" s="460">
        <v>148775.29999999999</v>
      </c>
      <c r="AE13" s="461">
        <v>145787.5</v>
      </c>
      <c r="AF13" s="460">
        <v>0</v>
      </c>
      <c r="AG13" s="461">
        <v>0</v>
      </c>
      <c r="AH13" s="195">
        <f t="shared" si="5"/>
        <v>11298255.799999999</v>
      </c>
      <c r="AI13" s="194">
        <f t="shared" si="5"/>
        <v>10592265.499999998</v>
      </c>
      <c r="AJ13" s="197">
        <v>0</v>
      </c>
      <c r="AK13" s="197">
        <v>0</v>
      </c>
      <c r="AL13" s="197">
        <v>0</v>
      </c>
      <c r="AM13" s="197">
        <v>0</v>
      </c>
      <c r="AN13" s="197">
        <v>0</v>
      </c>
      <c r="AO13" s="197">
        <v>0</v>
      </c>
      <c r="AP13" s="197">
        <v>0</v>
      </c>
      <c r="AQ13" s="197">
        <v>0</v>
      </c>
      <c r="AR13" s="197">
        <v>2869627.6</v>
      </c>
      <c r="AS13" s="197">
        <v>2668369.7999999998</v>
      </c>
      <c r="AT13" s="197">
        <v>8133027.0999999996</v>
      </c>
      <c r="AU13" s="197">
        <v>7706336.0999999996</v>
      </c>
      <c r="AV13" s="197">
        <v>0</v>
      </c>
      <c r="AW13" s="197">
        <v>0</v>
      </c>
      <c r="AX13" s="197">
        <v>295601.09999999998</v>
      </c>
      <c r="AY13" s="461">
        <v>217559.6</v>
      </c>
      <c r="AZ13" s="195">
        <f t="shared" si="8"/>
        <v>5039971.7</v>
      </c>
      <c r="BA13" s="462">
        <f t="shared" si="8"/>
        <v>4598856.2</v>
      </c>
      <c r="BB13" s="185">
        <v>1235962.3</v>
      </c>
      <c r="BC13" s="185">
        <v>1056036.8</v>
      </c>
      <c r="BD13" s="185">
        <v>1079093.1000000001</v>
      </c>
      <c r="BE13" s="185">
        <v>906557.5</v>
      </c>
      <c r="BF13" s="185">
        <v>2063027.5</v>
      </c>
      <c r="BG13" s="185">
        <v>1997195.6</v>
      </c>
      <c r="BH13" s="185">
        <v>661888.80000000005</v>
      </c>
      <c r="BI13" s="456">
        <v>639066.30000000005</v>
      </c>
      <c r="BJ13" s="195">
        <f t="shared" si="9"/>
        <v>12297.599999999999</v>
      </c>
      <c r="BK13" s="462">
        <f t="shared" si="9"/>
        <v>12163</v>
      </c>
      <c r="BL13" s="185">
        <v>318</v>
      </c>
      <c r="BM13" s="185">
        <v>318</v>
      </c>
      <c r="BN13" s="185">
        <v>3648.8</v>
      </c>
      <c r="BO13" s="185">
        <v>3514.2</v>
      </c>
      <c r="BP13" s="185">
        <v>8330.7999999999993</v>
      </c>
      <c r="BQ13" s="456">
        <v>8330.7999999999993</v>
      </c>
      <c r="BR13" s="195">
        <f t="shared" si="10"/>
        <v>29097570.399999999</v>
      </c>
      <c r="BS13" s="462">
        <f t="shared" si="10"/>
        <v>28892211.700000003</v>
      </c>
      <c r="BT13" s="185">
        <v>10558546.199999999</v>
      </c>
      <c r="BU13" s="185">
        <v>10417485</v>
      </c>
      <c r="BV13" s="185">
        <v>14399693.4</v>
      </c>
      <c r="BW13" s="185">
        <v>14379975.699999999</v>
      </c>
      <c r="BX13" s="185">
        <v>2072193</v>
      </c>
      <c r="BY13" s="185">
        <v>2039581.1</v>
      </c>
      <c r="BZ13" s="185">
        <v>0</v>
      </c>
      <c r="CA13" s="185">
        <v>0</v>
      </c>
      <c r="CB13" s="185">
        <v>458979.4</v>
      </c>
      <c r="CC13" s="185">
        <v>458889.8</v>
      </c>
      <c r="CD13" s="185">
        <v>1608158.4</v>
      </c>
      <c r="CE13" s="456">
        <v>1596280.1</v>
      </c>
      <c r="CF13" s="195">
        <f t="shared" si="11"/>
        <v>1789989.5</v>
      </c>
      <c r="CG13" s="462">
        <f t="shared" si="11"/>
        <v>1782788.1</v>
      </c>
      <c r="CH13" s="185">
        <v>1642049.5</v>
      </c>
      <c r="CI13" s="185">
        <v>1636220.1</v>
      </c>
      <c r="CJ13" s="185">
        <v>36540.9</v>
      </c>
      <c r="CK13" s="185">
        <v>36540.9</v>
      </c>
      <c r="CL13" s="185">
        <v>111399.1</v>
      </c>
      <c r="CM13" s="456">
        <v>110027.1</v>
      </c>
      <c r="CN13" s="195" t="e">
        <f t="shared" si="12"/>
        <v>#REF!</v>
      </c>
      <c r="CO13" s="194" t="e">
        <f t="shared" si="12"/>
        <v>#REF!</v>
      </c>
      <c r="CP13" s="197" t="e">
        <f>ROUND([3]Лист1!BY13/1000,1)</f>
        <v>#REF!</v>
      </c>
      <c r="CQ13" s="197" t="e">
        <f>ROUND([3]Лист1!BZ13/1000,1)</f>
        <v>#REF!</v>
      </c>
      <c r="CR13" s="197" t="e">
        <f>ROUND([3]Лист1!CA13/1000,1)</f>
        <v>#REF!</v>
      </c>
      <c r="CS13" s="461" t="e">
        <f>ROUND([3]Лист1!CB13/1000,1)</f>
        <v>#REF!</v>
      </c>
      <c r="CT13" s="195">
        <f t="shared" si="13"/>
        <v>3190599.3</v>
      </c>
      <c r="CU13" s="462">
        <f t="shared" si="13"/>
        <v>2974604.4</v>
      </c>
      <c r="CV13" s="185">
        <v>95170</v>
      </c>
      <c r="CW13" s="185">
        <v>94436.9</v>
      </c>
      <c r="CX13" s="185">
        <v>1937676.5</v>
      </c>
      <c r="CY13" s="185">
        <v>1728581.4</v>
      </c>
      <c r="CZ13" s="185">
        <v>1064877.8999999999</v>
      </c>
      <c r="DA13" s="185">
        <v>1059373.2</v>
      </c>
      <c r="DB13" s="185">
        <v>92874.9</v>
      </c>
      <c r="DC13" s="456">
        <v>92212.9</v>
      </c>
      <c r="DD13" s="195">
        <f t="shared" si="14"/>
        <v>2665888.9000000004</v>
      </c>
      <c r="DE13" s="462">
        <f t="shared" si="14"/>
        <v>2610284.6</v>
      </c>
      <c r="DF13" s="185">
        <v>0</v>
      </c>
      <c r="DG13" s="185">
        <v>0</v>
      </c>
      <c r="DH13" s="185">
        <v>793546.4</v>
      </c>
      <c r="DI13" s="185">
        <v>770436.8</v>
      </c>
      <c r="DJ13" s="185">
        <v>1587011.3</v>
      </c>
      <c r="DK13" s="185">
        <v>1579526.2</v>
      </c>
      <c r="DL13" s="185">
        <v>285331.20000000001</v>
      </c>
      <c r="DM13" s="456">
        <v>260321.6</v>
      </c>
      <c r="DN13" s="195">
        <f t="shared" si="15"/>
        <v>57782</v>
      </c>
      <c r="DO13" s="462">
        <f t="shared" si="15"/>
        <v>57782</v>
      </c>
      <c r="DP13" s="185">
        <v>0</v>
      </c>
      <c r="DQ13" s="185">
        <v>0</v>
      </c>
      <c r="DR13" s="185">
        <v>57782</v>
      </c>
      <c r="DS13" s="185">
        <v>57782</v>
      </c>
      <c r="DT13" s="185">
        <v>0</v>
      </c>
      <c r="DU13" s="456">
        <v>0</v>
      </c>
      <c r="DV13" s="463">
        <v>590139.5</v>
      </c>
      <c r="DW13" s="464">
        <v>416816.8</v>
      </c>
      <c r="DX13" s="463">
        <v>0</v>
      </c>
      <c r="DY13" s="464">
        <v>0</v>
      </c>
      <c r="DZ13" s="196" t="e">
        <f t="shared" si="16"/>
        <v>#REF!</v>
      </c>
      <c r="EA13" s="195" t="e">
        <f t="shared" si="16"/>
        <v>#REF!</v>
      </c>
      <c r="EB13" s="465">
        <v>-881619.1</v>
      </c>
      <c r="EC13" s="465">
        <v>564707.4</v>
      </c>
      <c r="ED13" s="466">
        <v>1535780.2</v>
      </c>
      <c r="EE13" s="467">
        <v>1711392</v>
      </c>
      <c r="EF13" s="120"/>
      <c r="EG13" s="100"/>
      <c r="EH13" s="100"/>
    </row>
    <row r="14" spans="1:138" s="102" customFormat="1" hidden="1" x14ac:dyDescent="0.25">
      <c r="A14" s="455" t="s">
        <v>261</v>
      </c>
      <c r="B14" s="194">
        <f t="shared" si="6"/>
        <v>311102.90000000002</v>
      </c>
      <c r="C14" s="184">
        <f t="shared" si="6"/>
        <v>295363</v>
      </c>
      <c r="D14" s="185">
        <v>3191.9</v>
      </c>
      <c r="E14" s="185">
        <v>3086.3</v>
      </c>
      <c r="F14" s="185">
        <v>9016.4</v>
      </c>
      <c r="G14" s="185">
        <v>8913.5</v>
      </c>
      <c r="H14" s="185">
        <v>69618.7</v>
      </c>
      <c r="I14" s="185">
        <v>68212.399999999994</v>
      </c>
      <c r="J14" s="185">
        <v>9.8000000000000007</v>
      </c>
      <c r="K14" s="185">
        <v>9.8000000000000007</v>
      </c>
      <c r="L14" s="185">
        <v>18920.900000000001</v>
      </c>
      <c r="M14" s="185">
        <v>18760.5</v>
      </c>
      <c r="N14" s="185">
        <v>0</v>
      </c>
      <c r="O14" s="185">
        <v>0</v>
      </c>
      <c r="P14" s="185">
        <v>3985.3</v>
      </c>
      <c r="Q14" s="185">
        <v>0</v>
      </c>
      <c r="R14" s="185">
        <v>0</v>
      </c>
      <c r="S14" s="185">
        <v>0</v>
      </c>
      <c r="T14" s="185">
        <v>206359.9</v>
      </c>
      <c r="U14" s="456">
        <v>196380.5</v>
      </c>
      <c r="V14" s="457">
        <f t="shared" si="4"/>
        <v>607.70000000000005</v>
      </c>
      <c r="W14" s="188">
        <f t="shared" si="4"/>
        <v>457.7</v>
      </c>
      <c r="X14" s="185">
        <v>607.70000000000005</v>
      </c>
      <c r="Y14" s="456">
        <v>457.7</v>
      </c>
      <c r="Z14" s="195">
        <f t="shared" si="7"/>
        <v>17217.599999999999</v>
      </c>
      <c r="AA14" s="195">
        <f t="shared" si="7"/>
        <v>17120.099999999999</v>
      </c>
      <c r="AB14" s="458">
        <v>13805.8</v>
      </c>
      <c r="AC14" s="459">
        <v>13710.5</v>
      </c>
      <c r="AD14" s="460">
        <v>3311.8</v>
      </c>
      <c r="AE14" s="461">
        <v>3309.6</v>
      </c>
      <c r="AF14" s="460">
        <v>100</v>
      </c>
      <c r="AG14" s="461">
        <v>100</v>
      </c>
      <c r="AH14" s="195">
        <f t="shared" si="5"/>
        <v>205577.9</v>
      </c>
      <c r="AI14" s="194">
        <f t="shared" si="5"/>
        <v>178820.1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  <c r="AP14" s="197">
        <v>768.7</v>
      </c>
      <c r="AQ14" s="197">
        <v>34.200000000000003</v>
      </c>
      <c r="AR14" s="197">
        <v>19661.2</v>
      </c>
      <c r="AS14" s="197">
        <v>19214.400000000001</v>
      </c>
      <c r="AT14" s="197">
        <v>178018</v>
      </c>
      <c r="AU14" s="197">
        <v>152887.79999999999</v>
      </c>
      <c r="AV14" s="197">
        <v>0</v>
      </c>
      <c r="AW14" s="197">
        <v>0</v>
      </c>
      <c r="AX14" s="197">
        <v>7130</v>
      </c>
      <c r="AY14" s="461">
        <v>6683.7</v>
      </c>
      <c r="AZ14" s="195">
        <f t="shared" si="8"/>
        <v>3303294.9000000004</v>
      </c>
      <c r="BA14" s="462">
        <f t="shared" si="8"/>
        <v>2293384.9000000004</v>
      </c>
      <c r="BB14" s="185">
        <v>2955104</v>
      </c>
      <c r="BC14" s="185">
        <v>1982794.2</v>
      </c>
      <c r="BD14" s="185">
        <v>215979</v>
      </c>
      <c r="BE14" s="185">
        <v>191682.4</v>
      </c>
      <c r="BF14" s="185">
        <v>129796.2</v>
      </c>
      <c r="BG14" s="185">
        <v>116492.6</v>
      </c>
      <c r="BH14" s="185">
        <v>2415.6999999999998</v>
      </c>
      <c r="BI14" s="456">
        <v>2415.6999999999998</v>
      </c>
      <c r="BJ14" s="195">
        <f t="shared" si="9"/>
        <v>26759.699999999997</v>
      </c>
      <c r="BK14" s="462">
        <f t="shared" si="9"/>
        <v>13804.5</v>
      </c>
      <c r="BL14" s="185">
        <v>0</v>
      </c>
      <c r="BM14" s="185">
        <v>0</v>
      </c>
      <c r="BN14" s="185">
        <v>1979.1</v>
      </c>
      <c r="BO14" s="185">
        <v>1795.8</v>
      </c>
      <c r="BP14" s="185">
        <v>24780.6</v>
      </c>
      <c r="BQ14" s="456">
        <v>12008.7</v>
      </c>
      <c r="BR14" s="195">
        <f t="shared" si="10"/>
        <v>1687289.4</v>
      </c>
      <c r="BS14" s="462">
        <f t="shared" si="10"/>
        <v>1680829.1000000003</v>
      </c>
      <c r="BT14" s="185">
        <v>674250.6</v>
      </c>
      <c r="BU14" s="185">
        <v>672765.8</v>
      </c>
      <c r="BV14" s="185">
        <v>757572.4</v>
      </c>
      <c r="BW14" s="185">
        <v>756126.9</v>
      </c>
      <c r="BX14" s="185">
        <v>139826</v>
      </c>
      <c r="BY14" s="185">
        <v>138816.6</v>
      </c>
      <c r="BZ14" s="185">
        <v>0</v>
      </c>
      <c r="CA14" s="185">
        <v>0</v>
      </c>
      <c r="CB14" s="185">
        <v>19634.5</v>
      </c>
      <c r="CC14" s="185">
        <v>18145.5</v>
      </c>
      <c r="CD14" s="185">
        <v>96005.9</v>
      </c>
      <c r="CE14" s="456">
        <v>94974.3</v>
      </c>
      <c r="CF14" s="195">
        <f t="shared" si="11"/>
        <v>171494.5</v>
      </c>
      <c r="CG14" s="462">
        <f t="shared" si="11"/>
        <v>170384.6</v>
      </c>
      <c r="CH14" s="185">
        <v>160408.1</v>
      </c>
      <c r="CI14" s="185">
        <v>160150.39999999999</v>
      </c>
      <c r="CJ14" s="185">
        <v>0</v>
      </c>
      <c r="CK14" s="185">
        <v>0</v>
      </c>
      <c r="CL14" s="185">
        <v>11086.4</v>
      </c>
      <c r="CM14" s="456">
        <v>10234.200000000001</v>
      </c>
      <c r="CN14" s="195" t="e">
        <f t="shared" si="12"/>
        <v>#REF!</v>
      </c>
      <c r="CO14" s="194" t="e">
        <f t="shared" si="12"/>
        <v>#REF!</v>
      </c>
      <c r="CP14" s="197" t="e">
        <f>ROUND([3]Лист1!BY14/1000,1)</f>
        <v>#REF!</v>
      </c>
      <c r="CQ14" s="197" t="e">
        <f>ROUND([3]Лист1!BZ14/1000,1)</f>
        <v>#REF!</v>
      </c>
      <c r="CR14" s="197" t="e">
        <f>ROUND([3]Лист1!CA14/1000,1)</f>
        <v>#REF!</v>
      </c>
      <c r="CS14" s="461" t="e">
        <f>ROUND([3]Лист1!CB14/1000,1)</f>
        <v>#REF!</v>
      </c>
      <c r="CT14" s="195">
        <f t="shared" si="13"/>
        <v>96105.2</v>
      </c>
      <c r="CU14" s="462">
        <f t="shared" si="13"/>
        <v>90942.599999999991</v>
      </c>
      <c r="CV14" s="185">
        <v>4545.8</v>
      </c>
      <c r="CW14" s="185">
        <v>4539.8999999999996</v>
      </c>
      <c r="CX14" s="185">
        <v>88439.4</v>
      </c>
      <c r="CY14" s="185">
        <v>84108.7</v>
      </c>
      <c r="CZ14" s="185">
        <v>3120</v>
      </c>
      <c r="DA14" s="185">
        <v>2294</v>
      </c>
      <c r="DB14" s="185">
        <v>0</v>
      </c>
      <c r="DC14" s="456">
        <v>0</v>
      </c>
      <c r="DD14" s="195">
        <f t="shared" si="14"/>
        <v>108978.4</v>
      </c>
      <c r="DE14" s="462">
        <f t="shared" si="14"/>
        <v>105622.7</v>
      </c>
      <c r="DF14" s="185">
        <v>61712.800000000003</v>
      </c>
      <c r="DG14" s="185">
        <v>61625.5</v>
      </c>
      <c r="DH14" s="185">
        <v>23171.7</v>
      </c>
      <c r="DI14" s="185">
        <v>19957.099999999999</v>
      </c>
      <c r="DJ14" s="185">
        <v>19667.900000000001</v>
      </c>
      <c r="DK14" s="185">
        <v>19667.900000000001</v>
      </c>
      <c r="DL14" s="185">
        <v>4426</v>
      </c>
      <c r="DM14" s="456">
        <v>4372.2</v>
      </c>
      <c r="DN14" s="195">
        <f t="shared" si="15"/>
        <v>0</v>
      </c>
      <c r="DO14" s="462">
        <f t="shared" si="15"/>
        <v>0</v>
      </c>
      <c r="DP14" s="185">
        <v>0</v>
      </c>
      <c r="DQ14" s="185">
        <v>0</v>
      </c>
      <c r="DR14" s="185">
        <v>0</v>
      </c>
      <c r="DS14" s="185">
        <v>0</v>
      </c>
      <c r="DT14" s="185">
        <v>0</v>
      </c>
      <c r="DU14" s="456">
        <v>0</v>
      </c>
      <c r="DV14" s="463">
        <v>0</v>
      </c>
      <c r="DW14" s="464">
        <v>0</v>
      </c>
      <c r="DX14" s="463">
        <v>0</v>
      </c>
      <c r="DY14" s="464">
        <v>0</v>
      </c>
      <c r="DZ14" s="196" t="e">
        <f t="shared" si="16"/>
        <v>#REF!</v>
      </c>
      <c r="EA14" s="195" t="e">
        <f t="shared" si="16"/>
        <v>#REF!</v>
      </c>
      <c r="EB14" s="465">
        <v>-599611.30000000005</v>
      </c>
      <c r="EC14" s="465">
        <v>265287.90000000002</v>
      </c>
      <c r="ED14" s="466">
        <v>552767.1</v>
      </c>
      <c r="EE14" s="467">
        <v>818055</v>
      </c>
      <c r="EF14" s="120"/>
      <c r="EG14" s="100"/>
      <c r="EH14" s="100"/>
    </row>
    <row r="15" spans="1:138" s="102" customFormat="1" ht="13.15" hidden="1" customHeight="1" x14ac:dyDescent="0.25">
      <c r="A15" s="455" t="s">
        <v>262</v>
      </c>
      <c r="B15" s="194">
        <f t="shared" si="6"/>
        <v>657737</v>
      </c>
      <c r="C15" s="184">
        <f t="shared" si="6"/>
        <v>579741</v>
      </c>
      <c r="D15" s="185">
        <v>3453.9</v>
      </c>
      <c r="E15" s="185">
        <v>3446.1</v>
      </c>
      <c r="F15" s="185">
        <v>7341.5</v>
      </c>
      <c r="G15" s="185">
        <v>7334.3</v>
      </c>
      <c r="H15" s="185">
        <v>74902.3</v>
      </c>
      <c r="I15" s="185">
        <v>74710.7</v>
      </c>
      <c r="J15" s="185">
        <v>12.8</v>
      </c>
      <c r="K15" s="185">
        <v>12.8</v>
      </c>
      <c r="L15" s="185">
        <v>17897.8</v>
      </c>
      <c r="M15" s="185">
        <v>17894.599999999999</v>
      </c>
      <c r="N15" s="185">
        <v>0</v>
      </c>
      <c r="O15" s="185">
        <v>0</v>
      </c>
      <c r="P15" s="185">
        <v>377.5</v>
      </c>
      <c r="Q15" s="185">
        <v>0</v>
      </c>
      <c r="R15" s="185">
        <v>0</v>
      </c>
      <c r="S15" s="185">
        <v>0</v>
      </c>
      <c r="T15" s="185">
        <v>553751.19999999995</v>
      </c>
      <c r="U15" s="456">
        <v>476342.5</v>
      </c>
      <c r="V15" s="457">
        <f t="shared" si="4"/>
        <v>527.70000000000005</v>
      </c>
      <c r="W15" s="188">
        <f t="shared" si="4"/>
        <v>527.70000000000005</v>
      </c>
      <c r="X15" s="185">
        <v>527.70000000000005</v>
      </c>
      <c r="Y15" s="456">
        <v>527.70000000000005</v>
      </c>
      <c r="Z15" s="195">
        <f t="shared" si="7"/>
        <v>37791.9</v>
      </c>
      <c r="AA15" s="195">
        <f t="shared" si="7"/>
        <v>37525.300000000003</v>
      </c>
      <c r="AB15" s="458">
        <v>0</v>
      </c>
      <c r="AC15" s="459">
        <v>0</v>
      </c>
      <c r="AD15" s="460">
        <v>37209.1</v>
      </c>
      <c r="AE15" s="461">
        <v>36942.5</v>
      </c>
      <c r="AF15" s="460">
        <v>582.79999999999995</v>
      </c>
      <c r="AG15" s="461">
        <v>582.79999999999995</v>
      </c>
      <c r="AH15" s="195">
        <f t="shared" si="5"/>
        <v>639526.40000000002</v>
      </c>
      <c r="AI15" s="194">
        <f t="shared" si="5"/>
        <v>614785.4</v>
      </c>
      <c r="AJ15" s="197">
        <v>0</v>
      </c>
      <c r="AK15" s="197">
        <v>0</v>
      </c>
      <c r="AL15" s="197">
        <v>0</v>
      </c>
      <c r="AM15" s="197">
        <v>0</v>
      </c>
      <c r="AN15" s="197">
        <v>14152.1</v>
      </c>
      <c r="AO15" s="197">
        <v>1430.6</v>
      </c>
      <c r="AP15" s="197">
        <v>0</v>
      </c>
      <c r="AQ15" s="197">
        <v>0</v>
      </c>
      <c r="AR15" s="197">
        <v>28990.2</v>
      </c>
      <c r="AS15" s="197">
        <v>28989.7</v>
      </c>
      <c r="AT15" s="197">
        <v>551669.1</v>
      </c>
      <c r="AU15" s="197">
        <v>539650.1</v>
      </c>
      <c r="AV15" s="197">
        <v>0</v>
      </c>
      <c r="AW15" s="197">
        <v>0</v>
      </c>
      <c r="AX15" s="197">
        <v>44715</v>
      </c>
      <c r="AY15" s="461">
        <v>44715</v>
      </c>
      <c r="AZ15" s="195">
        <f t="shared" si="8"/>
        <v>496173</v>
      </c>
      <c r="BA15" s="462">
        <f t="shared" si="8"/>
        <v>408435</v>
      </c>
      <c r="BB15" s="185">
        <v>86957.7</v>
      </c>
      <c r="BC15" s="185">
        <v>81109.7</v>
      </c>
      <c r="BD15" s="185">
        <v>4032.3</v>
      </c>
      <c r="BE15" s="185">
        <v>3264.9</v>
      </c>
      <c r="BF15" s="185">
        <v>295192.59999999998</v>
      </c>
      <c r="BG15" s="185">
        <v>245978.6</v>
      </c>
      <c r="BH15" s="185">
        <v>109990.39999999999</v>
      </c>
      <c r="BI15" s="456">
        <v>78081.8</v>
      </c>
      <c r="BJ15" s="195">
        <f t="shared" si="9"/>
        <v>17177.100000000002</v>
      </c>
      <c r="BK15" s="462">
        <f t="shared" si="9"/>
        <v>5125.3999999999996</v>
      </c>
      <c r="BL15" s="185">
        <v>0</v>
      </c>
      <c r="BM15" s="185">
        <v>0</v>
      </c>
      <c r="BN15" s="185">
        <v>3101.9</v>
      </c>
      <c r="BO15" s="185">
        <v>3035.6</v>
      </c>
      <c r="BP15" s="185">
        <v>14075.2</v>
      </c>
      <c r="BQ15" s="456">
        <v>2089.8000000000002</v>
      </c>
      <c r="BR15" s="195">
        <f t="shared" si="10"/>
        <v>1990425.6000000001</v>
      </c>
      <c r="BS15" s="462">
        <f t="shared" si="10"/>
        <v>1988413.6</v>
      </c>
      <c r="BT15" s="185">
        <v>765055.8</v>
      </c>
      <c r="BU15" s="185">
        <v>765055.8</v>
      </c>
      <c r="BV15" s="185">
        <v>814512.4</v>
      </c>
      <c r="BW15" s="185">
        <v>814383.7</v>
      </c>
      <c r="BX15" s="185">
        <v>153443.4</v>
      </c>
      <c r="BY15" s="185">
        <v>152461.6</v>
      </c>
      <c r="BZ15" s="185">
        <v>182.2</v>
      </c>
      <c r="CA15" s="185">
        <v>182.2</v>
      </c>
      <c r="CB15" s="185">
        <v>24217.7</v>
      </c>
      <c r="CC15" s="185">
        <v>24217.7</v>
      </c>
      <c r="CD15" s="185">
        <v>233014.1</v>
      </c>
      <c r="CE15" s="456">
        <v>232112.6</v>
      </c>
      <c r="CF15" s="195">
        <f t="shared" si="11"/>
        <v>377842.8</v>
      </c>
      <c r="CG15" s="462">
        <f t="shared" si="11"/>
        <v>356138.5</v>
      </c>
      <c r="CH15" s="185">
        <v>246777.60000000001</v>
      </c>
      <c r="CI15" s="185">
        <v>242234.8</v>
      </c>
      <c r="CJ15" s="185">
        <v>0</v>
      </c>
      <c r="CK15" s="185">
        <v>0</v>
      </c>
      <c r="CL15" s="185">
        <v>131065.2</v>
      </c>
      <c r="CM15" s="456">
        <v>113903.7</v>
      </c>
      <c r="CN15" s="195" t="e">
        <f t="shared" si="12"/>
        <v>#REF!</v>
      </c>
      <c r="CO15" s="194" t="e">
        <f t="shared" si="12"/>
        <v>#REF!</v>
      </c>
      <c r="CP15" s="197" t="e">
        <f>ROUND([3]Лист1!BY15/1000,1)</f>
        <v>#REF!</v>
      </c>
      <c r="CQ15" s="197" t="e">
        <f>ROUND([3]Лист1!BZ15/1000,1)</f>
        <v>#REF!</v>
      </c>
      <c r="CR15" s="197">
        <f>ROUND([3]Лист1!CA15/1000,1)</f>
        <v>163.5</v>
      </c>
      <c r="CS15" s="461">
        <f>ROUND([3]Лист1!CB15/1000,1)</f>
        <v>163.5</v>
      </c>
      <c r="CT15" s="195">
        <f t="shared" si="13"/>
        <v>147541.29999999999</v>
      </c>
      <c r="CU15" s="462">
        <f t="shared" si="13"/>
        <v>138802.09999999998</v>
      </c>
      <c r="CV15" s="185">
        <v>3141.4</v>
      </c>
      <c r="CW15" s="185">
        <v>3141.4</v>
      </c>
      <c r="CX15" s="185">
        <v>88350.9</v>
      </c>
      <c r="CY15" s="185">
        <v>85896.9</v>
      </c>
      <c r="CZ15" s="185">
        <v>53445</v>
      </c>
      <c r="DA15" s="185">
        <v>47159.8</v>
      </c>
      <c r="DB15" s="185">
        <v>2604</v>
      </c>
      <c r="DC15" s="456">
        <v>2604</v>
      </c>
      <c r="DD15" s="195">
        <f t="shared" si="14"/>
        <v>360710.89999999997</v>
      </c>
      <c r="DE15" s="462">
        <f t="shared" si="14"/>
        <v>252848.90000000002</v>
      </c>
      <c r="DF15" s="185">
        <v>0</v>
      </c>
      <c r="DG15" s="185">
        <v>0</v>
      </c>
      <c r="DH15" s="185">
        <v>294701.59999999998</v>
      </c>
      <c r="DI15" s="185">
        <v>186839.6</v>
      </c>
      <c r="DJ15" s="185">
        <v>61290.3</v>
      </c>
      <c r="DK15" s="185">
        <v>61290.3</v>
      </c>
      <c r="DL15" s="185">
        <v>4719</v>
      </c>
      <c r="DM15" s="456">
        <v>4719</v>
      </c>
      <c r="DN15" s="195">
        <f t="shared" si="15"/>
        <v>0</v>
      </c>
      <c r="DO15" s="462">
        <f t="shared" si="15"/>
        <v>0</v>
      </c>
      <c r="DP15" s="185">
        <v>0</v>
      </c>
      <c r="DQ15" s="185">
        <v>0</v>
      </c>
      <c r="DR15" s="185">
        <v>0</v>
      </c>
      <c r="DS15" s="185">
        <v>0</v>
      </c>
      <c r="DT15" s="185">
        <v>0</v>
      </c>
      <c r="DU15" s="456">
        <v>0</v>
      </c>
      <c r="DV15" s="463">
        <v>5.8</v>
      </c>
      <c r="DW15" s="464">
        <v>5.8</v>
      </c>
      <c r="DX15" s="463">
        <v>0</v>
      </c>
      <c r="DY15" s="464">
        <v>0</v>
      </c>
      <c r="DZ15" s="196" t="e">
        <f t="shared" si="16"/>
        <v>#REF!</v>
      </c>
      <c r="EA15" s="195" t="e">
        <f t="shared" si="16"/>
        <v>#REF!</v>
      </c>
      <c r="EB15" s="465">
        <v>-159133.6</v>
      </c>
      <c r="EC15" s="465">
        <v>-30755.8</v>
      </c>
      <c r="ED15" s="466">
        <v>99223.6</v>
      </c>
      <c r="EE15" s="467">
        <v>123467.8</v>
      </c>
      <c r="EF15" s="120"/>
      <c r="EG15" s="100"/>
      <c r="EH15" s="100"/>
    </row>
    <row r="16" spans="1:138" s="102" customFormat="1" hidden="1" x14ac:dyDescent="0.25">
      <c r="A16" s="455" t="s">
        <v>263</v>
      </c>
      <c r="B16" s="194">
        <f t="shared" si="6"/>
        <v>131503.90000000002</v>
      </c>
      <c r="C16" s="184">
        <f t="shared" si="6"/>
        <v>122850.9</v>
      </c>
      <c r="D16" s="185">
        <v>2316.9</v>
      </c>
      <c r="E16" s="185">
        <v>2268.8000000000002</v>
      </c>
      <c r="F16" s="185">
        <v>2900.8</v>
      </c>
      <c r="G16" s="185">
        <v>2837.3</v>
      </c>
      <c r="H16" s="185">
        <v>57377.4</v>
      </c>
      <c r="I16" s="185">
        <v>54860.6</v>
      </c>
      <c r="J16" s="185">
        <v>10.6</v>
      </c>
      <c r="K16" s="185">
        <v>10.6</v>
      </c>
      <c r="L16" s="185">
        <v>14534</v>
      </c>
      <c r="M16" s="185">
        <v>14472.9</v>
      </c>
      <c r="N16" s="185">
        <v>1438.6</v>
      </c>
      <c r="O16" s="185">
        <v>1228.0999999999999</v>
      </c>
      <c r="P16" s="185">
        <v>300</v>
      </c>
      <c r="Q16" s="185">
        <v>0</v>
      </c>
      <c r="R16" s="185">
        <v>0</v>
      </c>
      <c r="S16" s="185">
        <v>0</v>
      </c>
      <c r="T16" s="185">
        <v>52625.599999999999</v>
      </c>
      <c r="U16" s="456">
        <v>47172.6</v>
      </c>
      <c r="V16" s="457">
        <f t="shared" si="4"/>
        <v>0</v>
      </c>
      <c r="W16" s="188">
        <f t="shared" si="4"/>
        <v>0</v>
      </c>
      <c r="X16" s="185">
        <v>0</v>
      </c>
      <c r="Y16" s="456">
        <v>0</v>
      </c>
      <c r="Z16" s="195">
        <f t="shared" si="7"/>
        <v>7008.8</v>
      </c>
      <c r="AA16" s="195">
        <f t="shared" si="7"/>
        <v>6589.5</v>
      </c>
      <c r="AB16" s="458">
        <v>0</v>
      </c>
      <c r="AC16" s="459">
        <v>0</v>
      </c>
      <c r="AD16" s="460">
        <v>7008.8</v>
      </c>
      <c r="AE16" s="461">
        <v>6589.5</v>
      </c>
      <c r="AF16" s="460">
        <v>0</v>
      </c>
      <c r="AG16" s="461">
        <v>0</v>
      </c>
      <c r="AH16" s="195">
        <f t="shared" si="5"/>
        <v>245429.9</v>
      </c>
      <c r="AI16" s="194">
        <f t="shared" si="5"/>
        <v>240611.90000000002</v>
      </c>
      <c r="AJ16" s="197">
        <v>0</v>
      </c>
      <c r="AK16" s="197">
        <v>0</v>
      </c>
      <c r="AL16" s="197">
        <v>0</v>
      </c>
      <c r="AM16" s="197">
        <v>0</v>
      </c>
      <c r="AN16" s="197">
        <v>0</v>
      </c>
      <c r="AO16" s="197">
        <v>0</v>
      </c>
      <c r="AP16" s="197">
        <v>0</v>
      </c>
      <c r="AQ16" s="197">
        <v>0</v>
      </c>
      <c r="AR16" s="197">
        <v>36045.4</v>
      </c>
      <c r="AS16" s="197">
        <v>33233.5</v>
      </c>
      <c r="AT16" s="197">
        <v>200351.4</v>
      </c>
      <c r="AU16" s="197">
        <v>198577.7</v>
      </c>
      <c r="AV16" s="197">
        <v>0</v>
      </c>
      <c r="AW16" s="197">
        <v>0</v>
      </c>
      <c r="AX16" s="197">
        <v>9033.1</v>
      </c>
      <c r="AY16" s="461">
        <v>8800.7000000000007</v>
      </c>
      <c r="AZ16" s="195">
        <f t="shared" si="8"/>
        <v>146231</v>
      </c>
      <c r="BA16" s="462">
        <f t="shared" si="8"/>
        <v>130734.2</v>
      </c>
      <c r="BB16" s="185">
        <v>15337.3</v>
      </c>
      <c r="BC16" s="185">
        <v>11738.5</v>
      </c>
      <c r="BD16" s="185">
        <v>41487.199999999997</v>
      </c>
      <c r="BE16" s="185">
        <v>40666.199999999997</v>
      </c>
      <c r="BF16" s="185">
        <v>89406.5</v>
      </c>
      <c r="BG16" s="185">
        <v>78329.5</v>
      </c>
      <c r="BH16" s="185">
        <v>0</v>
      </c>
      <c r="BI16" s="456">
        <v>0</v>
      </c>
      <c r="BJ16" s="195">
        <f t="shared" si="9"/>
        <v>1236</v>
      </c>
      <c r="BK16" s="462">
        <f t="shared" si="9"/>
        <v>1236</v>
      </c>
      <c r="BL16" s="185">
        <v>0</v>
      </c>
      <c r="BM16" s="185">
        <v>0</v>
      </c>
      <c r="BN16" s="185">
        <v>1236</v>
      </c>
      <c r="BO16" s="185">
        <v>1236</v>
      </c>
      <c r="BP16" s="185">
        <v>0</v>
      </c>
      <c r="BQ16" s="456">
        <v>0</v>
      </c>
      <c r="BR16" s="195">
        <f t="shared" si="10"/>
        <v>1190374.5</v>
      </c>
      <c r="BS16" s="462">
        <f t="shared" si="10"/>
        <v>1186333.2</v>
      </c>
      <c r="BT16" s="185">
        <v>478124.6</v>
      </c>
      <c r="BU16" s="185">
        <v>478124.6</v>
      </c>
      <c r="BV16" s="185">
        <v>485215.9</v>
      </c>
      <c r="BW16" s="185">
        <v>484745.1</v>
      </c>
      <c r="BX16" s="185">
        <v>92105.7</v>
      </c>
      <c r="BY16" s="185">
        <v>91652.4</v>
      </c>
      <c r="BZ16" s="185">
        <v>43.7</v>
      </c>
      <c r="CA16" s="185">
        <v>43.7</v>
      </c>
      <c r="CB16" s="185">
        <v>47254.3</v>
      </c>
      <c r="CC16" s="185">
        <v>46133.3</v>
      </c>
      <c r="CD16" s="185">
        <v>87630.3</v>
      </c>
      <c r="CE16" s="456">
        <v>85634.1</v>
      </c>
      <c r="CF16" s="195">
        <f t="shared" si="11"/>
        <v>136377.70000000001</v>
      </c>
      <c r="CG16" s="462">
        <f t="shared" si="11"/>
        <v>134242.4</v>
      </c>
      <c r="CH16" s="185">
        <v>98950.2</v>
      </c>
      <c r="CI16" s="185">
        <v>97582.5</v>
      </c>
      <c r="CJ16" s="185">
        <v>0</v>
      </c>
      <c r="CK16" s="185">
        <v>0</v>
      </c>
      <c r="CL16" s="185">
        <v>37427.5</v>
      </c>
      <c r="CM16" s="456">
        <v>36659.9</v>
      </c>
      <c r="CN16" s="195" t="e">
        <f t="shared" si="12"/>
        <v>#REF!</v>
      </c>
      <c r="CO16" s="194" t="e">
        <f t="shared" si="12"/>
        <v>#REF!</v>
      </c>
      <c r="CP16" s="197" t="e">
        <f>ROUND([3]Лист1!BY16/1000,1)</f>
        <v>#REF!</v>
      </c>
      <c r="CQ16" s="197" t="e">
        <f>ROUND([3]Лист1!BZ16/1000,1)</f>
        <v>#REF!</v>
      </c>
      <c r="CR16" s="197" t="e">
        <f>ROUND([3]Лист1!CA16/1000,1)</f>
        <v>#REF!</v>
      </c>
      <c r="CS16" s="461" t="e">
        <f>ROUND([3]Лист1!CB16/1000,1)</f>
        <v>#REF!</v>
      </c>
      <c r="CT16" s="195">
        <f t="shared" si="13"/>
        <v>94063.1</v>
      </c>
      <c r="CU16" s="462">
        <f t="shared" si="13"/>
        <v>84548</v>
      </c>
      <c r="CV16" s="185">
        <v>2045</v>
      </c>
      <c r="CW16" s="185">
        <v>2045</v>
      </c>
      <c r="CX16" s="185">
        <v>56835.5</v>
      </c>
      <c r="CY16" s="185">
        <v>49538.6</v>
      </c>
      <c r="CZ16" s="185">
        <v>35182.6</v>
      </c>
      <c r="DA16" s="185">
        <v>32964.400000000001</v>
      </c>
      <c r="DB16" s="185">
        <v>0</v>
      </c>
      <c r="DC16" s="456">
        <v>0</v>
      </c>
      <c r="DD16" s="195">
        <f t="shared" si="14"/>
        <v>144326.9</v>
      </c>
      <c r="DE16" s="462">
        <f t="shared" si="14"/>
        <v>142762.29999999999</v>
      </c>
      <c r="DF16" s="185">
        <v>113957.2</v>
      </c>
      <c r="DG16" s="185">
        <v>113164.5</v>
      </c>
      <c r="DH16" s="185">
        <v>0</v>
      </c>
      <c r="DI16" s="185">
        <v>0</v>
      </c>
      <c r="DJ16" s="185">
        <v>30369.7</v>
      </c>
      <c r="DK16" s="185">
        <v>29597.8</v>
      </c>
      <c r="DL16" s="185">
        <v>0</v>
      </c>
      <c r="DM16" s="456">
        <v>0</v>
      </c>
      <c r="DN16" s="195">
        <f t="shared" si="15"/>
        <v>0</v>
      </c>
      <c r="DO16" s="462">
        <f t="shared" si="15"/>
        <v>0</v>
      </c>
      <c r="DP16" s="185">
        <v>0</v>
      </c>
      <c r="DQ16" s="185">
        <v>0</v>
      </c>
      <c r="DR16" s="185">
        <v>0</v>
      </c>
      <c r="DS16" s="185">
        <v>0</v>
      </c>
      <c r="DT16" s="185">
        <v>0</v>
      </c>
      <c r="DU16" s="456">
        <v>0</v>
      </c>
      <c r="DV16" s="463">
        <v>0</v>
      </c>
      <c r="DW16" s="464">
        <v>0</v>
      </c>
      <c r="DX16" s="463">
        <v>0</v>
      </c>
      <c r="DY16" s="464">
        <v>0</v>
      </c>
      <c r="DZ16" s="196" t="e">
        <f t="shared" si="16"/>
        <v>#REF!</v>
      </c>
      <c r="EA16" s="195" t="e">
        <f t="shared" si="16"/>
        <v>#REF!</v>
      </c>
      <c r="EB16" s="465">
        <v>-56882</v>
      </c>
      <c r="EC16" s="465">
        <v>-47105.9</v>
      </c>
      <c r="ED16" s="466">
        <v>16766.7</v>
      </c>
      <c r="EE16" s="467">
        <v>9660.7999999999993</v>
      </c>
      <c r="EF16" s="120"/>
      <c r="EG16" s="100"/>
      <c r="EH16" s="100"/>
    </row>
    <row r="17" spans="1:138" s="102" customFormat="1" hidden="1" x14ac:dyDescent="0.25">
      <c r="A17" s="455" t="s">
        <v>264</v>
      </c>
      <c r="B17" s="194">
        <f t="shared" si="6"/>
        <v>3242391.4000000004</v>
      </c>
      <c r="C17" s="184">
        <f t="shared" si="6"/>
        <v>2946449</v>
      </c>
      <c r="D17" s="185">
        <v>13749.5</v>
      </c>
      <c r="E17" s="185">
        <v>13749.3</v>
      </c>
      <c r="F17" s="185">
        <v>156627.6</v>
      </c>
      <c r="G17" s="185">
        <v>146301.6</v>
      </c>
      <c r="H17" s="185">
        <v>1189935.1000000001</v>
      </c>
      <c r="I17" s="185">
        <v>1050380.7</v>
      </c>
      <c r="J17" s="185">
        <v>0</v>
      </c>
      <c r="K17" s="185">
        <v>0</v>
      </c>
      <c r="L17" s="185">
        <v>204980.1</v>
      </c>
      <c r="M17" s="185">
        <v>184554.6</v>
      </c>
      <c r="N17" s="185">
        <v>0</v>
      </c>
      <c r="O17" s="185">
        <v>0</v>
      </c>
      <c r="P17" s="185">
        <v>2291</v>
      </c>
      <c r="Q17" s="185">
        <v>0</v>
      </c>
      <c r="R17" s="185">
        <v>0</v>
      </c>
      <c r="S17" s="185">
        <v>0</v>
      </c>
      <c r="T17" s="185">
        <v>1674808.1</v>
      </c>
      <c r="U17" s="456">
        <v>1551462.8</v>
      </c>
      <c r="V17" s="457">
        <f t="shared" si="4"/>
        <v>0</v>
      </c>
      <c r="W17" s="188">
        <f t="shared" si="4"/>
        <v>0</v>
      </c>
      <c r="X17" s="185">
        <v>0</v>
      </c>
      <c r="Y17" s="456">
        <v>0</v>
      </c>
      <c r="Z17" s="195">
        <f t="shared" si="7"/>
        <v>1041760.1</v>
      </c>
      <c r="AA17" s="195">
        <f t="shared" si="7"/>
        <v>967130.5</v>
      </c>
      <c r="AB17" s="458">
        <v>144662.9</v>
      </c>
      <c r="AC17" s="459">
        <v>141384.79999999999</v>
      </c>
      <c r="AD17" s="460">
        <v>424016.6</v>
      </c>
      <c r="AE17" s="461">
        <v>370733.7</v>
      </c>
      <c r="AF17" s="460">
        <v>473080.6</v>
      </c>
      <c r="AG17" s="461">
        <v>455012</v>
      </c>
      <c r="AH17" s="195">
        <f t="shared" si="5"/>
        <v>5524842.2000000002</v>
      </c>
      <c r="AI17" s="194">
        <f t="shared" si="5"/>
        <v>5276423.6000000006</v>
      </c>
      <c r="AJ17" s="197">
        <v>0</v>
      </c>
      <c r="AK17" s="197">
        <v>0</v>
      </c>
      <c r="AL17" s="197">
        <v>0</v>
      </c>
      <c r="AM17" s="197">
        <v>0</v>
      </c>
      <c r="AN17" s="197">
        <v>0</v>
      </c>
      <c r="AO17" s="197">
        <v>0</v>
      </c>
      <c r="AP17" s="197">
        <v>0</v>
      </c>
      <c r="AQ17" s="197">
        <v>0</v>
      </c>
      <c r="AR17" s="197">
        <v>1300757.8</v>
      </c>
      <c r="AS17" s="197">
        <v>1237142.1000000001</v>
      </c>
      <c r="AT17" s="197">
        <v>3978416.7</v>
      </c>
      <c r="AU17" s="197">
        <v>3799208.6</v>
      </c>
      <c r="AV17" s="197">
        <v>158838.70000000001</v>
      </c>
      <c r="AW17" s="197">
        <v>157873.70000000001</v>
      </c>
      <c r="AX17" s="197">
        <v>86829</v>
      </c>
      <c r="AY17" s="461">
        <v>82199.199999999997</v>
      </c>
      <c r="AZ17" s="195">
        <f t="shared" si="8"/>
        <v>7666837.5</v>
      </c>
      <c r="BA17" s="462">
        <f t="shared" si="8"/>
        <v>6577618.5999999996</v>
      </c>
      <c r="BB17" s="185">
        <v>4569978.7</v>
      </c>
      <c r="BC17" s="185">
        <v>4079442.5</v>
      </c>
      <c r="BD17" s="185">
        <v>1457435.1</v>
      </c>
      <c r="BE17" s="185">
        <v>1221475.8</v>
      </c>
      <c r="BF17" s="185">
        <v>1167148.1000000001</v>
      </c>
      <c r="BG17" s="185">
        <v>830626.5</v>
      </c>
      <c r="BH17" s="185">
        <v>472275.6</v>
      </c>
      <c r="BI17" s="456">
        <v>446073.8</v>
      </c>
      <c r="BJ17" s="195">
        <f t="shared" si="9"/>
        <v>596226.39999999991</v>
      </c>
      <c r="BK17" s="462">
        <f t="shared" si="9"/>
        <v>244899</v>
      </c>
      <c r="BL17" s="185">
        <v>533728.6</v>
      </c>
      <c r="BM17" s="185">
        <v>191520.2</v>
      </c>
      <c r="BN17" s="185">
        <v>18144.2</v>
      </c>
      <c r="BO17" s="185">
        <v>17121.8</v>
      </c>
      <c r="BP17" s="185">
        <v>44353.599999999999</v>
      </c>
      <c r="BQ17" s="456">
        <v>36257</v>
      </c>
      <c r="BR17" s="195">
        <f t="shared" si="10"/>
        <v>14636472.700000001</v>
      </c>
      <c r="BS17" s="462">
        <f t="shared" si="10"/>
        <v>14143719.999999998</v>
      </c>
      <c r="BT17" s="185">
        <v>5297703</v>
      </c>
      <c r="BU17" s="185">
        <v>5172127.9000000004</v>
      </c>
      <c r="BV17" s="185">
        <v>6471614.5</v>
      </c>
      <c r="BW17" s="185">
        <v>6265487.0999999996</v>
      </c>
      <c r="BX17" s="185">
        <v>1911402.4</v>
      </c>
      <c r="BY17" s="185">
        <v>1822204.2</v>
      </c>
      <c r="BZ17" s="185">
        <v>5957</v>
      </c>
      <c r="CA17" s="185">
        <v>3784.1</v>
      </c>
      <c r="CB17" s="185">
        <v>152580.9</v>
      </c>
      <c r="CC17" s="185">
        <v>144569.5</v>
      </c>
      <c r="CD17" s="185">
        <v>797214.9</v>
      </c>
      <c r="CE17" s="456">
        <v>735547.2</v>
      </c>
      <c r="CF17" s="195">
        <f t="shared" si="11"/>
        <v>1366373.7999999998</v>
      </c>
      <c r="CG17" s="462">
        <f t="shared" si="11"/>
        <v>1265748.6000000001</v>
      </c>
      <c r="CH17" s="185">
        <v>993879.7</v>
      </c>
      <c r="CI17" s="185">
        <v>905449.2</v>
      </c>
      <c r="CJ17" s="185">
        <v>0</v>
      </c>
      <c r="CK17" s="185">
        <v>0</v>
      </c>
      <c r="CL17" s="185">
        <v>372494.1</v>
      </c>
      <c r="CM17" s="456">
        <v>360299.4</v>
      </c>
      <c r="CN17" s="195" t="e">
        <f t="shared" si="12"/>
        <v>#REF!</v>
      </c>
      <c r="CO17" s="194" t="e">
        <f t="shared" si="12"/>
        <v>#REF!</v>
      </c>
      <c r="CP17" s="197" t="e">
        <f>ROUND([3]Лист1!BY17/1000,1)</f>
        <v>#REF!</v>
      </c>
      <c r="CQ17" s="197" t="e">
        <f>ROUND([3]Лист1!BZ17/1000,1)</f>
        <v>#REF!</v>
      </c>
      <c r="CR17" s="197">
        <f>ROUND([3]Лист1!CA17/1000,1)</f>
        <v>18550.2</v>
      </c>
      <c r="CS17" s="461" t="e">
        <f>ROUND([3]Лист1!CB17/1000,1)</f>
        <v>#REF!</v>
      </c>
      <c r="CT17" s="195">
        <f t="shared" si="13"/>
        <v>963431.5</v>
      </c>
      <c r="CU17" s="462">
        <f t="shared" si="13"/>
        <v>880487.8</v>
      </c>
      <c r="CV17" s="185">
        <v>44552.1</v>
      </c>
      <c r="CW17" s="185">
        <v>44192.2</v>
      </c>
      <c r="CX17" s="185">
        <v>769587.1</v>
      </c>
      <c r="CY17" s="185">
        <v>712797.4</v>
      </c>
      <c r="CZ17" s="185">
        <v>4084.5</v>
      </c>
      <c r="DA17" s="185">
        <v>2542.3000000000002</v>
      </c>
      <c r="DB17" s="185">
        <v>145207.79999999999</v>
      </c>
      <c r="DC17" s="456">
        <v>120955.9</v>
      </c>
      <c r="DD17" s="195">
        <f t="shared" si="14"/>
        <v>1351050.2</v>
      </c>
      <c r="DE17" s="462">
        <f t="shared" si="14"/>
        <v>1281487.2999999998</v>
      </c>
      <c r="DF17" s="185">
        <v>1213994</v>
      </c>
      <c r="DG17" s="185">
        <v>1151846.8999999999</v>
      </c>
      <c r="DH17" s="185">
        <v>13697</v>
      </c>
      <c r="DI17" s="185">
        <v>11603.4</v>
      </c>
      <c r="DJ17" s="185">
        <v>0</v>
      </c>
      <c r="DK17" s="185">
        <v>0</v>
      </c>
      <c r="DL17" s="185">
        <v>123359.2</v>
      </c>
      <c r="DM17" s="456">
        <v>118037</v>
      </c>
      <c r="DN17" s="195">
        <f t="shared" si="15"/>
        <v>130211.3</v>
      </c>
      <c r="DO17" s="462">
        <f t="shared" si="15"/>
        <v>130190.9</v>
      </c>
      <c r="DP17" s="185">
        <v>48522</v>
      </c>
      <c r="DQ17" s="185">
        <v>48505.599999999999</v>
      </c>
      <c r="DR17" s="185">
        <v>81689.3</v>
      </c>
      <c r="DS17" s="185">
        <v>81685.3</v>
      </c>
      <c r="DT17" s="185">
        <v>0</v>
      </c>
      <c r="DU17" s="456">
        <v>0</v>
      </c>
      <c r="DV17" s="463">
        <v>13029.9</v>
      </c>
      <c r="DW17" s="464">
        <v>0</v>
      </c>
      <c r="DX17" s="463">
        <v>0</v>
      </c>
      <c r="DY17" s="464">
        <v>0</v>
      </c>
      <c r="DZ17" s="196" t="e">
        <f t="shared" si="16"/>
        <v>#REF!</v>
      </c>
      <c r="EA17" s="195" t="e">
        <f t="shared" si="16"/>
        <v>#REF!</v>
      </c>
      <c r="EB17" s="465">
        <v>-6535380.5</v>
      </c>
      <c r="EC17" s="465">
        <v>-1790933.3</v>
      </c>
      <c r="ED17" s="466">
        <v>5091920.9000000004</v>
      </c>
      <c r="EE17" s="467">
        <v>3300987.6</v>
      </c>
      <c r="EF17" s="120"/>
      <c r="EG17" s="100"/>
      <c r="EH17" s="100"/>
    </row>
    <row r="18" spans="1:138" s="102" customFormat="1" hidden="1" x14ac:dyDescent="0.25">
      <c r="A18" s="455" t="s">
        <v>265</v>
      </c>
      <c r="B18" s="194">
        <f t="shared" si="6"/>
        <v>81436.400000000009</v>
      </c>
      <c r="C18" s="184">
        <f t="shared" si="6"/>
        <v>79990.7</v>
      </c>
      <c r="D18" s="185">
        <v>2375.6</v>
      </c>
      <c r="E18" s="185">
        <v>2339.4</v>
      </c>
      <c r="F18" s="185">
        <v>2242.6</v>
      </c>
      <c r="G18" s="185">
        <v>2239.5</v>
      </c>
      <c r="H18" s="185">
        <v>61495.5</v>
      </c>
      <c r="I18" s="185">
        <v>61222</v>
      </c>
      <c r="J18" s="185">
        <v>1.1000000000000001</v>
      </c>
      <c r="K18" s="185">
        <v>0</v>
      </c>
      <c r="L18" s="185">
        <v>11110.6</v>
      </c>
      <c r="M18" s="185">
        <v>10903.3</v>
      </c>
      <c r="N18" s="185">
        <v>0</v>
      </c>
      <c r="O18" s="185">
        <v>0</v>
      </c>
      <c r="P18" s="185">
        <v>200</v>
      </c>
      <c r="Q18" s="185">
        <v>0</v>
      </c>
      <c r="R18" s="185">
        <v>0</v>
      </c>
      <c r="S18" s="185">
        <v>0</v>
      </c>
      <c r="T18" s="185">
        <v>4011</v>
      </c>
      <c r="U18" s="456">
        <v>3286.5</v>
      </c>
      <c r="V18" s="457">
        <f t="shared" si="4"/>
        <v>4585.3999999999996</v>
      </c>
      <c r="W18" s="188">
        <f t="shared" si="4"/>
        <v>4411.1000000000004</v>
      </c>
      <c r="X18" s="185">
        <v>4585.3999999999996</v>
      </c>
      <c r="Y18" s="456">
        <v>4411.1000000000004</v>
      </c>
      <c r="Z18" s="195">
        <f t="shared" si="7"/>
        <v>5419.7</v>
      </c>
      <c r="AA18" s="195">
        <f t="shared" si="7"/>
        <v>5407.5</v>
      </c>
      <c r="AB18" s="458">
        <v>72.900000000000006</v>
      </c>
      <c r="AC18" s="459">
        <v>65.3</v>
      </c>
      <c r="AD18" s="460">
        <v>5321.8</v>
      </c>
      <c r="AE18" s="461">
        <v>5317.2</v>
      </c>
      <c r="AF18" s="460">
        <v>25</v>
      </c>
      <c r="AG18" s="461">
        <v>25</v>
      </c>
      <c r="AH18" s="195">
        <f t="shared" si="5"/>
        <v>221493.6</v>
      </c>
      <c r="AI18" s="194">
        <f t="shared" si="5"/>
        <v>198950.40000000002</v>
      </c>
      <c r="AJ18" s="197">
        <v>0</v>
      </c>
      <c r="AK18" s="197">
        <v>0</v>
      </c>
      <c r="AL18" s="197">
        <v>0</v>
      </c>
      <c r="AM18" s="197">
        <v>0</v>
      </c>
      <c r="AN18" s="197">
        <v>0</v>
      </c>
      <c r="AO18" s="197">
        <v>0</v>
      </c>
      <c r="AP18" s="197">
        <v>0</v>
      </c>
      <c r="AQ18" s="197">
        <v>0</v>
      </c>
      <c r="AR18" s="197">
        <v>4495</v>
      </c>
      <c r="AS18" s="197">
        <v>4493.6000000000004</v>
      </c>
      <c r="AT18" s="197">
        <v>199869.5</v>
      </c>
      <c r="AU18" s="197">
        <v>177327.7</v>
      </c>
      <c r="AV18" s="197">
        <v>0</v>
      </c>
      <c r="AW18" s="197">
        <v>0</v>
      </c>
      <c r="AX18" s="197">
        <v>17129.099999999999</v>
      </c>
      <c r="AY18" s="461">
        <v>17129.099999999999</v>
      </c>
      <c r="AZ18" s="195">
        <f t="shared" si="8"/>
        <v>84063.299999999988</v>
      </c>
      <c r="BA18" s="462">
        <f t="shared" si="8"/>
        <v>80100.600000000006</v>
      </c>
      <c r="BB18" s="185">
        <v>1224.8</v>
      </c>
      <c r="BC18" s="185">
        <v>1171.8</v>
      </c>
      <c r="BD18" s="185">
        <v>586.79999999999995</v>
      </c>
      <c r="BE18" s="185">
        <v>418</v>
      </c>
      <c r="BF18" s="185">
        <v>39811</v>
      </c>
      <c r="BG18" s="185">
        <v>39549.5</v>
      </c>
      <c r="BH18" s="185">
        <v>42440.7</v>
      </c>
      <c r="BI18" s="456">
        <v>38961.300000000003</v>
      </c>
      <c r="BJ18" s="195">
        <f t="shared" si="9"/>
        <v>5383.1</v>
      </c>
      <c r="BK18" s="462">
        <f t="shared" si="9"/>
        <v>5139.5</v>
      </c>
      <c r="BL18" s="185">
        <v>0</v>
      </c>
      <c r="BM18" s="185">
        <v>0</v>
      </c>
      <c r="BN18" s="185">
        <v>1348.4</v>
      </c>
      <c r="BO18" s="185">
        <v>1340.9</v>
      </c>
      <c r="BP18" s="185">
        <v>4034.7</v>
      </c>
      <c r="BQ18" s="456">
        <v>3798.6</v>
      </c>
      <c r="BR18" s="195">
        <f t="shared" si="10"/>
        <v>1024215.5</v>
      </c>
      <c r="BS18" s="462">
        <f t="shared" si="10"/>
        <v>1020993.1999999998</v>
      </c>
      <c r="BT18" s="185">
        <v>454306.8</v>
      </c>
      <c r="BU18" s="185">
        <v>452089</v>
      </c>
      <c r="BV18" s="185">
        <v>451880.8</v>
      </c>
      <c r="BW18" s="185">
        <v>451488.2</v>
      </c>
      <c r="BX18" s="185">
        <v>73272.5</v>
      </c>
      <c r="BY18" s="185">
        <v>73140.2</v>
      </c>
      <c r="BZ18" s="185">
        <v>0</v>
      </c>
      <c r="CA18" s="185">
        <v>0</v>
      </c>
      <c r="CB18" s="185">
        <v>11261.1</v>
      </c>
      <c r="CC18" s="185">
        <v>11229.1</v>
      </c>
      <c r="CD18" s="185">
        <v>33494.300000000003</v>
      </c>
      <c r="CE18" s="456">
        <v>33046.699999999997</v>
      </c>
      <c r="CF18" s="195">
        <f t="shared" si="11"/>
        <v>162575.5</v>
      </c>
      <c r="CG18" s="462">
        <f t="shared" si="11"/>
        <v>162197.20000000001</v>
      </c>
      <c r="CH18" s="185">
        <v>58776.4</v>
      </c>
      <c r="CI18" s="185">
        <v>58749.3</v>
      </c>
      <c r="CJ18" s="185">
        <v>0</v>
      </c>
      <c r="CK18" s="185">
        <v>0</v>
      </c>
      <c r="CL18" s="185">
        <v>103799.1</v>
      </c>
      <c r="CM18" s="456">
        <v>103447.9</v>
      </c>
      <c r="CN18" s="195" t="e">
        <f t="shared" si="12"/>
        <v>#REF!</v>
      </c>
      <c r="CO18" s="194" t="e">
        <f t="shared" si="12"/>
        <v>#REF!</v>
      </c>
      <c r="CP18" s="197" t="e">
        <f>ROUND([3]Лист1!BY18/1000,1)</f>
        <v>#REF!</v>
      </c>
      <c r="CQ18" s="197" t="e">
        <f>ROUND([3]Лист1!BZ18/1000,1)</f>
        <v>#REF!</v>
      </c>
      <c r="CR18" s="197">
        <f>ROUND([3]Лист1!CA18/1000,1)</f>
        <v>128.6</v>
      </c>
      <c r="CS18" s="461">
        <f>ROUND([3]Лист1!CB18/1000,1)</f>
        <v>128.6</v>
      </c>
      <c r="CT18" s="195">
        <f t="shared" si="13"/>
        <v>88295.6</v>
      </c>
      <c r="CU18" s="462">
        <f t="shared" si="13"/>
        <v>76836</v>
      </c>
      <c r="CV18" s="185">
        <v>950.3</v>
      </c>
      <c r="CW18" s="185">
        <v>950.3</v>
      </c>
      <c r="CX18" s="185">
        <v>64887.3</v>
      </c>
      <c r="CY18" s="185">
        <v>59799.3</v>
      </c>
      <c r="CZ18" s="185">
        <v>21536.9</v>
      </c>
      <c r="DA18" s="185">
        <v>15165.4</v>
      </c>
      <c r="DB18" s="185">
        <v>921.1</v>
      </c>
      <c r="DC18" s="456">
        <v>921</v>
      </c>
      <c r="DD18" s="195">
        <f t="shared" si="14"/>
        <v>68901.399999999994</v>
      </c>
      <c r="DE18" s="462">
        <f t="shared" si="14"/>
        <v>68870.200000000012</v>
      </c>
      <c r="DF18" s="185">
        <v>32393.4</v>
      </c>
      <c r="DG18" s="185">
        <v>32389.3</v>
      </c>
      <c r="DH18" s="185">
        <v>13423.6</v>
      </c>
      <c r="DI18" s="185">
        <v>13423.5</v>
      </c>
      <c r="DJ18" s="185">
        <v>23084.400000000001</v>
      </c>
      <c r="DK18" s="185">
        <v>23057.4</v>
      </c>
      <c r="DL18" s="185">
        <v>0</v>
      </c>
      <c r="DM18" s="456">
        <v>0</v>
      </c>
      <c r="DN18" s="195">
        <f t="shared" si="15"/>
        <v>0</v>
      </c>
      <c r="DO18" s="462">
        <f t="shared" si="15"/>
        <v>0</v>
      </c>
      <c r="DP18" s="185">
        <v>0</v>
      </c>
      <c r="DQ18" s="185">
        <v>0</v>
      </c>
      <c r="DR18" s="185">
        <v>0</v>
      </c>
      <c r="DS18" s="185">
        <v>0</v>
      </c>
      <c r="DT18" s="185">
        <v>0</v>
      </c>
      <c r="DU18" s="456">
        <v>0</v>
      </c>
      <c r="DV18" s="463">
        <v>6</v>
      </c>
      <c r="DW18" s="464">
        <v>1.8</v>
      </c>
      <c r="DX18" s="463">
        <v>0</v>
      </c>
      <c r="DY18" s="464">
        <v>0</v>
      </c>
      <c r="DZ18" s="196" t="e">
        <f t="shared" si="16"/>
        <v>#REF!</v>
      </c>
      <c r="EA18" s="195" t="e">
        <f t="shared" si="16"/>
        <v>#REF!</v>
      </c>
      <c r="EB18" s="465">
        <v>-96551.4</v>
      </c>
      <c r="EC18" s="465">
        <v>-66263.5</v>
      </c>
      <c r="ED18" s="466">
        <v>90134.5</v>
      </c>
      <c r="EE18" s="467">
        <v>36871</v>
      </c>
      <c r="EF18" s="120"/>
      <c r="EG18" s="100"/>
      <c r="EH18" s="100"/>
    </row>
    <row r="19" spans="1:138" s="102" customFormat="1" hidden="1" x14ac:dyDescent="0.25">
      <c r="A19" s="455" t="s">
        <v>266</v>
      </c>
      <c r="B19" s="194">
        <f t="shared" si="6"/>
        <v>177097.40000000002</v>
      </c>
      <c r="C19" s="184">
        <f t="shared" si="6"/>
        <v>174216.1</v>
      </c>
      <c r="D19" s="185">
        <v>2437.6</v>
      </c>
      <c r="E19" s="185">
        <v>2425.6</v>
      </c>
      <c r="F19" s="185">
        <v>6886.5</v>
      </c>
      <c r="G19" s="185">
        <v>6544</v>
      </c>
      <c r="H19" s="185">
        <v>40014.6</v>
      </c>
      <c r="I19" s="185">
        <v>39535</v>
      </c>
      <c r="J19" s="185">
        <v>5.4</v>
      </c>
      <c r="K19" s="185">
        <v>5.4</v>
      </c>
      <c r="L19" s="185">
        <v>17225.5</v>
      </c>
      <c r="M19" s="185">
        <v>16982.8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  <c r="S19" s="185">
        <v>0</v>
      </c>
      <c r="T19" s="185">
        <v>110527.8</v>
      </c>
      <c r="U19" s="456">
        <v>108723.3</v>
      </c>
      <c r="V19" s="457">
        <f t="shared" si="4"/>
        <v>996.2</v>
      </c>
      <c r="W19" s="188">
        <f t="shared" si="4"/>
        <v>765</v>
      </c>
      <c r="X19" s="185">
        <v>996.2</v>
      </c>
      <c r="Y19" s="456">
        <v>765</v>
      </c>
      <c r="Z19" s="195">
        <f t="shared" si="7"/>
        <v>7499.5</v>
      </c>
      <c r="AA19" s="195">
        <f t="shared" si="7"/>
        <v>7484.3</v>
      </c>
      <c r="AB19" s="458">
        <v>3323.7</v>
      </c>
      <c r="AC19" s="459">
        <v>3323.7</v>
      </c>
      <c r="AD19" s="460">
        <v>4175.8</v>
      </c>
      <c r="AE19" s="461">
        <v>4160.6000000000004</v>
      </c>
      <c r="AF19" s="460">
        <v>0</v>
      </c>
      <c r="AG19" s="461">
        <v>0</v>
      </c>
      <c r="AH19" s="195">
        <f t="shared" si="5"/>
        <v>178409.4</v>
      </c>
      <c r="AI19" s="194">
        <f t="shared" si="5"/>
        <v>177562</v>
      </c>
      <c r="AJ19" s="197">
        <v>173.9</v>
      </c>
      <c r="AK19" s="197">
        <v>144.5</v>
      </c>
      <c r="AL19" s="197">
        <v>0</v>
      </c>
      <c r="AM19" s="197">
        <v>0</v>
      </c>
      <c r="AN19" s="197">
        <v>0</v>
      </c>
      <c r="AO19" s="197">
        <v>0</v>
      </c>
      <c r="AP19" s="197">
        <v>0</v>
      </c>
      <c r="AQ19" s="197">
        <v>0</v>
      </c>
      <c r="AR19" s="197">
        <v>38855</v>
      </c>
      <c r="AS19" s="197">
        <v>38855</v>
      </c>
      <c r="AT19" s="197">
        <v>110743.1</v>
      </c>
      <c r="AU19" s="197">
        <v>110740.5</v>
      </c>
      <c r="AV19" s="197">
        <v>0</v>
      </c>
      <c r="AW19" s="197">
        <v>0</v>
      </c>
      <c r="AX19" s="197">
        <v>28637.4</v>
      </c>
      <c r="AY19" s="461">
        <v>27822</v>
      </c>
      <c r="AZ19" s="195">
        <f t="shared" si="8"/>
        <v>205852.3</v>
      </c>
      <c r="BA19" s="462">
        <f t="shared" si="8"/>
        <v>185766.69999999998</v>
      </c>
      <c r="BB19" s="185">
        <v>7940.6</v>
      </c>
      <c r="BC19" s="185">
        <v>7517.7</v>
      </c>
      <c r="BD19" s="185">
        <v>27483.9</v>
      </c>
      <c r="BE19" s="185">
        <v>9815.2000000000007</v>
      </c>
      <c r="BF19" s="185">
        <v>146401.9</v>
      </c>
      <c r="BG19" s="185">
        <v>144700.4</v>
      </c>
      <c r="BH19" s="185">
        <v>24025.9</v>
      </c>
      <c r="BI19" s="456">
        <v>23733.4</v>
      </c>
      <c r="BJ19" s="195">
        <f t="shared" si="9"/>
        <v>5163.5</v>
      </c>
      <c r="BK19" s="462">
        <f t="shared" si="9"/>
        <v>4647.3999999999996</v>
      </c>
      <c r="BL19" s="185">
        <v>0</v>
      </c>
      <c r="BM19" s="185">
        <v>0</v>
      </c>
      <c r="BN19" s="185">
        <v>2237.1999999999998</v>
      </c>
      <c r="BO19" s="185">
        <v>2237.1999999999998</v>
      </c>
      <c r="BP19" s="185">
        <v>2926.3</v>
      </c>
      <c r="BQ19" s="456">
        <v>2410.1999999999998</v>
      </c>
      <c r="BR19" s="195">
        <f t="shared" si="10"/>
        <v>1198839.9000000001</v>
      </c>
      <c r="BS19" s="462">
        <f t="shared" si="10"/>
        <v>1190067.2</v>
      </c>
      <c r="BT19" s="185">
        <v>498407</v>
      </c>
      <c r="BU19" s="185">
        <v>494869.9</v>
      </c>
      <c r="BV19" s="185">
        <v>537373.19999999995</v>
      </c>
      <c r="BW19" s="185">
        <v>533516.5</v>
      </c>
      <c r="BX19" s="185">
        <v>101717.6</v>
      </c>
      <c r="BY19" s="185">
        <v>100881</v>
      </c>
      <c r="BZ19" s="185">
        <v>0</v>
      </c>
      <c r="CA19" s="185">
        <v>0</v>
      </c>
      <c r="CB19" s="185">
        <v>13349.5</v>
      </c>
      <c r="CC19" s="185">
        <v>13247.6</v>
      </c>
      <c r="CD19" s="185">
        <v>47992.6</v>
      </c>
      <c r="CE19" s="456">
        <v>47552.2</v>
      </c>
      <c r="CF19" s="195">
        <f t="shared" si="11"/>
        <v>85785.7</v>
      </c>
      <c r="CG19" s="462">
        <f t="shared" si="11"/>
        <v>83583.5</v>
      </c>
      <c r="CH19" s="185">
        <v>82113</v>
      </c>
      <c r="CI19" s="185">
        <v>79941.100000000006</v>
      </c>
      <c r="CJ19" s="185">
        <v>0</v>
      </c>
      <c r="CK19" s="185">
        <v>0</v>
      </c>
      <c r="CL19" s="185">
        <v>3672.7</v>
      </c>
      <c r="CM19" s="456">
        <v>3642.4</v>
      </c>
      <c r="CN19" s="195" t="e">
        <f t="shared" si="12"/>
        <v>#REF!</v>
      </c>
      <c r="CO19" s="194" t="e">
        <f t="shared" si="12"/>
        <v>#REF!</v>
      </c>
      <c r="CP19" s="197" t="e">
        <f>ROUND([3]Лист1!BY19/1000,1)</f>
        <v>#REF!</v>
      </c>
      <c r="CQ19" s="197" t="e">
        <f>ROUND([3]Лист1!BZ19/1000,1)</f>
        <v>#REF!</v>
      </c>
      <c r="CR19" s="197">
        <f>ROUND([3]Лист1!CA19/1000,1)</f>
        <v>65.599999999999994</v>
      </c>
      <c r="CS19" s="461">
        <f>ROUND([3]Лист1!CB19/1000,1)</f>
        <v>65.599999999999994</v>
      </c>
      <c r="CT19" s="195">
        <f t="shared" si="13"/>
        <v>45807.6</v>
      </c>
      <c r="CU19" s="462">
        <f t="shared" si="13"/>
        <v>42094.2</v>
      </c>
      <c r="CV19" s="185">
        <v>2195.6</v>
      </c>
      <c r="CW19" s="185">
        <v>2139.6999999999998</v>
      </c>
      <c r="CX19" s="185">
        <v>40541.5</v>
      </c>
      <c r="CY19" s="185">
        <v>37492.1</v>
      </c>
      <c r="CZ19" s="185">
        <v>2149.4</v>
      </c>
      <c r="DA19" s="185">
        <v>1542.5</v>
      </c>
      <c r="DB19" s="185">
        <v>921.1</v>
      </c>
      <c r="DC19" s="456">
        <v>919.9</v>
      </c>
      <c r="DD19" s="195">
        <f t="shared" si="14"/>
        <v>109368.70000000001</v>
      </c>
      <c r="DE19" s="462">
        <f t="shared" si="14"/>
        <v>108226.29999999999</v>
      </c>
      <c r="DF19" s="185">
        <v>15458.9</v>
      </c>
      <c r="DG19" s="185">
        <v>14961.7</v>
      </c>
      <c r="DH19" s="185">
        <v>16815.8</v>
      </c>
      <c r="DI19" s="185">
        <v>16815.8</v>
      </c>
      <c r="DJ19" s="185">
        <v>38425.9</v>
      </c>
      <c r="DK19" s="185">
        <v>38030.400000000001</v>
      </c>
      <c r="DL19" s="185">
        <v>38668.1</v>
      </c>
      <c r="DM19" s="456">
        <v>38418.400000000001</v>
      </c>
      <c r="DN19" s="195">
        <f t="shared" si="15"/>
        <v>0</v>
      </c>
      <c r="DO19" s="462">
        <f t="shared" si="15"/>
        <v>0</v>
      </c>
      <c r="DP19" s="185">
        <v>0</v>
      </c>
      <c r="DQ19" s="185">
        <v>0</v>
      </c>
      <c r="DR19" s="185">
        <v>0</v>
      </c>
      <c r="DS19" s="185">
        <v>0</v>
      </c>
      <c r="DT19" s="185">
        <v>0</v>
      </c>
      <c r="DU19" s="456">
        <v>0</v>
      </c>
      <c r="DV19" s="463">
        <v>5.6</v>
      </c>
      <c r="DW19" s="464">
        <v>1.6</v>
      </c>
      <c r="DX19" s="463">
        <v>0</v>
      </c>
      <c r="DY19" s="464">
        <v>0</v>
      </c>
      <c r="DZ19" s="196" t="e">
        <f t="shared" si="16"/>
        <v>#REF!</v>
      </c>
      <c r="EA19" s="195" t="e">
        <f t="shared" si="16"/>
        <v>#REF!</v>
      </c>
      <c r="EB19" s="465">
        <v>-19617.099999999999</v>
      </c>
      <c r="EC19" s="465">
        <v>-19632.400000000001</v>
      </c>
      <c r="ED19" s="466">
        <v>41597.199999999997</v>
      </c>
      <c r="EE19" s="467">
        <v>21964.7</v>
      </c>
      <c r="EF19" s="120"/>
      <c r="EG19" s="100"/>
      <c r="EH19" s="100"/>
    </row>
    <row r="20" spans="1:138" s="102" customFormat="1" hidden="1" x14ac:dyDescent="0.25">
      <c r="A20" s="455" t="s">
        <v>203</v>
      </c>
      <c r="B20" s="194">
        <f t="shared" si="6"/>
        <v>266653.7</v>
      </c>
      <c r="C20" s="184">
        <f t="shared" si="6"/>
        <v>259850.3</v>
      </c>
      <c r="D20" s="185">
        <v>19097.400000000001</v>
      </c>
      <c r="E20" s="185">
        <v>19029.900000000001</v>
      </c>
      <c r="F20" s="185">
        <v>3212.1</v>
      </c>
      <c r="G20" s="185">
        <v>3128.5</v>
      </c>
      <c r="H20" s="185">
        <v>69861.3</v>
      </c>
      <c r="I20" s="185">
        <v>67637</v>
      </c>
      <c r="J20" s="185">
        <v>0</v>
      </c>
      <c r="K20" s="185">
        <v>0</v>
      </c>
      <c r="L20" s="185">
        <v>12155.5</v>
      </c>
      <c r="M20" s="185">
        <v>12130.5</v>
      </c>
      <c r="N20" s="185">
        <v>1166.3</v>
      </c>
      <c r="O20" s="185">
        <v>1166.3</v>
      </c>
      <c r="P20" s="185">
        <v>281</v>
      </c>
      <c r="Q20" s="185">
        <v>0</v>
      </c>
      <c r="R20" s="185">
        <v>0</v>
      </c>
      <c r="S20" s="185">
        <v>0</v>
      </c>
      <c r="T20" s="185">
        <v>160880.1</v>
      </c>
      <c r="U20" s="456">
        <v>156758.1</v>
      </c>
      <c r="V20" s="457">
        <f t="shared" si="4"/>
        <v>1639.9</v>
      </c>
      <c r="W20" s="188">
        <f t="shared" si="4"/>
        <v>1354.5</v>
      </c>
      <c r="X20" s="185">
        <v>1639.9</v>
      </c>
      <c r="Y20" s="456">
        <v>1354.5</v>
      </c>
      <c r="Z20" s="195">
        <f t="shared" si="7"/>
        <v>13882.3</v>
      </c>
      <c r="AA20" s="195">
        <f t="shared" si="7"/>
        <v>13480.9</v>
      </c>
      <c r="AB20" s="458">
        <v>0</v>
      </c>
      <c r="AC20" s="459">
        <v>0</v>
      </c>
      <c r="AD20" s="460">
        <v>13882.3</v>
      </c>
      <c r="AE20" s="461">
        <v>13480.9</v>
      </c>
      <c r="AF20" s="460">
        <v>0</v>
      </c>
      <c r="AG20" s="461">
        <v>0</v>
      </c>
      <c r="AH20" s="195">
        <f t="shared" si="5"/>
        <v>85117.2</v>
      </c>
      <c r="AI20" s="194">
        <f t="shared" si="5"/>
        <v>79761</v>
      </c>
      <c r="AJ20" s="197">
        <v>0</v>
      </c>
      <c r="AK20" s="197">
        <v>0</v>
      </c>
      <c r="AL20" s="197">
        <v>4521</v>
      </c>
      <c r="AM20" s="197">
        <v>4521</v>
      </c>
      <c r="AN20" s="197">
        <v>148.6</v>
      </c>
      <c r="AO20" s="197">
        <v>148.6</v>
      </c>
      <c r="AP20" s="197">
        <v>0</v>
      </c>
      <c r="AQ20" s="197">
        <v>0</v>
      </c>
      <c r="AR20" s="197">
        <v>41840.199999999997</v>
      </c>
      <c r="AS20" s="197">
        <v>40506.699999999997</v>
      </c>
      <c r="AT20" s="197">
        <v>29356.1</v>
      </c>
      <c r="AU20" s="197">
        <v>25348.400000000001</v>
      </c>
      <c r="AV20" s="197">
        <v>3546.2</v>
      </c>
      <c r="AW20" s="197">
        <v>3546.2</v>
      </c>
      <c r="AX20" s="197">
        <v>5705.1</v>
      </c>
      <c r="AY20" s="461">
        <v>5690.1</v>
      </c>
      <c r="AZ20" s="195">
        <f t="shared" si="8"/>
        <v>84309</v>
      </c>
      <c r="BA20" s="462">
        <f t="shared" si="8"/>
        <v>82491.8</v>
      </c>
      <c r="BB20" s="185">
        <v>85</v>
      </c>
      <c r="BC20" s="185">
        <v>77.599999999999994</v>
      </c>
      <c r="BD20" s="185">
        <v>38740.6</v>
      </c>
      <c r="BE20" s="185">
        <v>38161.9</v>
      </c>
      <c r="BF20" s="185">
        <v>40953.599999999999</v>
      </c>
      <c r="BG20" s="185">
        <v>39722.5</v>
      </c>
      <c r="BH20" s="185">
        <v>4529.8</v>
      </c>
      <c r="BI20" s="456">
        <v>4529.8</v>
      </c>
      <c r="BJ20" s="195">
        <f t="shared" si="9"/>
        <v>6579.4</v>
      </c>
      <c r="BK20" s="462">
        <f t="shared" si="9"/>
        <v>6078.8</v>
      </c>
      <c r="BL20" s="185">
        <v>0</v>
      </c>
      <c r="BM20" s="185">
        <v>0</v>
      </c>
      <c r="BN20" s="185">
        <v>621.5</v>
      </c>
      <c r="BO20" s="185">
        <v>620.29999999999995</v>
      </c>
      <c r="BP20" s="185">
        <v>5957.9</v>
      </c>
      <c r="BQ20" s="456">
        <v>5458.5</v>
      </c>
      <c r="BR20" s="195">
        <f t="shared" si="10"/>
        <v>789964.9</v>
      </c>
      <c r="BS20" s="462">
        <f t="shared" si="10"/>
        <v>773975.60000000009</v>
      </c>
      <c r="BT20" s="185">
        <v>145810.1</v>
      </c>
      <c r="BU20" s="185">
        <v>141578.5</v>
      </c>
      <c r="BV20" s="185">
        <v>547172.30000000005</v>
      </c>
      <c r="BW20" s="185">
        <v>536633.80000000005</v>
      </c>
      <c r="BX20" s="185">
        <v>52777.3</v>
      </c>
      <c r="BY20" s="185">
        <v>52204.800000000003</v>
      </c>
      <c r="BZ20" s="185">
        <v>0</v>
      </c>
      <c r="CA20" s="185">
        <v>0</v>
      </c>
      <c r="CB20" s="185">
        <v>5797</v>
      </c>
      <c r="CC20" s="185">
        <v>5422.3</v>
      </c>
      <c r="CD20" s="185">
        <v>38408.199999999997</v>
      </c>
      <c r="CE20" s="456">
        <v>38136.199999999997</v>
      </c>
      <c r="CF20" s="195">
        <f t="shared" si="11"/>
        <v>146924.5</v>
      </c>
      <c r="CG20" s="462">
        <f t="shared" si="11"/>
        <v>146503.4</v>
      </c>
      <c r="CH20" s="185">
        <v>143704.20000000001</v>
      </c>
      <c r="CI20" s="185">
        <v>143628.5</v>
      </c>
      <c r="CJ20" s="185">
        <v>0</v>
      </c>
      <c r="CK20" s="185">
        <v>0</v>
      </c>
      <c r="CL20" s="185">
        <v>3220.3</v>
      </c>
      <c r="CM20" s="456">
        <v>2874.9</v>
      </c>
      <c r="CN20" s="195" t="e">
        <f t="shared" si="12"/>
        <v>#REF!</v>
      </c>
      <c r="CO20" s="194" t="e">
        <f t="shared" si="12"/>
        <v>#REF!</v>
      </c>
      <c r="CP20" s="197" t="e">
        <f>ROUND([3]Лист1!BY20/1000,1)</f>
        <v>#REF!</v>
      </c>
      <c r="CQ20" s="197" t="e">
        <f>ROUND([3]Лист1!BZ20/1000,1)</f>
        <v>#REF!</v>
      </c>
      <c r="CR20" s="197">
        <f>ROUND([3]Лист1!CA20/1000,1)</f>
        <v>41.9</v>
      </c>
      <c r="CS20" s="461">
        <f>ROUND([3]Лист1!CB20/1000,1)</f>
        <v>41.9</v>
      </c>
      <c r="CT20" s="195">
        <f t="shared" si="13"/>
        <v>48214.5</v>
      </c>
      <c r="CU20" s="462">
        <f t="shared" si="13"/>
        <v>40186.6</v>
      </c>
      <c r="CV20" s="185">
        <v>2214.4</v>
      </c>
      <c r="CW20" s="185">
        <v>2214.3000000000002</v>
      </c>
      <c r="CX20" s="185">
        <v>43212.4</v>
      </c>
      <c r="CY20" s="185">
        <v>35422.699999999997</v>
      </c>
      <c r="CZ20" s="185">
        <v>1891.2</v>
      </c>
      <c r="DA20" s="185">
        <v>1653.1</v>
      </c>
      <c r="DB20" s="185">
        <v>896.5</v>
      </c>
      <c r="DC20" s="456">
        <v>896.5</v>
      </c>
      <c r="DD20" s="195">
        <f t="shared" si="14"/>
        <v>32537.3</v>
      </c>
      <c r="DE20" s="462">
        <f t="shared" si="14"/>
        <v>32439.8</v>
      </c>
      <c r="DF20" s="185">
        <v>6607.2</v>
      </c>
      <c r="DG20" s="185">
        <v>6607.2</v>
      </c>
      <c r="DH20" s="185">
        <v>25930.1</v>
      </c>
      <c r="DI20" s="185">
        <v>25832.6</v>
      </c>
      <c r="DJ20" s="185">
        <v>0</v>
      </c>
      <c r="DK20" s="185">
        <v>0</v>
      </c>
      <c r="DL20" s="185">
        <v>0</v>
      </c>
      <c r="DM20" s="456">
        <v>0</v>
      </c>
      <c r="DN20" s="195">
        <f t="shared" si="15"/>
        <v>0</v>
      </c>
      <c r="DO20" s="462">
        <f t="shared" si="15"/>
        <v>0</v>
      </c>
      <c r="DP20" s="185">
        <v>0</v>
      </c>
      <c r="DQ20" s="185">
        <v>0</v>
      </c>
      <c r="DR20" s="185">
        <v>0</v>
      </c>
      <c r="DS20" s="185">
        <v>0</v>
      </c>
      <c r="DT20" s="185">
        <v>0</v>
      </c>
      <c r="DU20" s="456">
        <v>0</v>
      </c>
      <c r="DV20" s="463">
        <v>0</v>
      </c>
      <c r="DW20" s="464">
        <v>0</v>
      </c>
      <c r="DX20" s="463">
        <v>0</v>
      </c>
      <c r="DY20" s="464">
        <v>0</v>
      </c>
      <c r="DZ20" s="196" t="e">
        <f t="shared" si="16"/>
        <v>#REF!</v>
      </c>
      <c r="EA20" s="195" t="e">
        <f t="shared" si="16"/>
        <v>#REF!</v>
      </c>
      <c r="EB20" s="465">
        <v>-19684.3</v>
      </c>
      <c r="EC20" s="465">
        <v>-1924.6</v>
      </c>
      <c r="ED20" s="466">
        <v>14369</v>
      </c>
      <c r="EE20" s="467">
        <v>18444.3</v>
      </c>
      <c r="EF20" s="120"/>
      <c r="EG20" s="100"/>
      <c r="EH20" s="100"/>
    </row>
    <row r="21" spans="1:138" s="102" customFormat="1" hidden="1" x14ac:dyDescent="0.25">
      <c r="A21" s="455" t="s">
        <v>204</v>
      </c>
      <c r="B21" s="194">
        <f t="shared" si="6"/>
        <v>186104.2</v>
      </c>
      <c r="C21" s="184">
        <f t="shared" si="6"/>
        <v>181704.3</v>
      </c>
      <c r="D21" s="185">
        <v>9569.9</v>
      </c>
      <c r="E21" s="185">
        <v>9538.7000000000007</v>
      </c>
      <c r="F21" s="185">
        <v>9017.2999999999993</v>
      </c>
      <c r="G21" s="185">
        <v>9016.2000000000007</v>
      </c>
      <c r="H21" s="185">
        <v>83891.5</v>
      </c>
      <c r="I21" s="185">
        <v>81662</v>
      </c>
      <c r="J21" s="185">
        <v>1</v>
      </c>
      <c r="K21" s="185">
        <v>1</v>
      </c>
      <c r="L21" s="185">
        <v>12253.9</v>
      </c>
      <c r="M21" s="185">
        <v>11393.8</v>
      </c>
      <c r="N21" s="185">
        <v>0</v>
      </c>
      <c r="O21" s="185">
        <v>0</v>
      </c>
      <c r="P21" s="185">
        <v>115.5</v>
      </c>
      <c r="Q21" s="185">
        <v>0</v>
      </c>
      <c r="R21" s="185">
        <v>0</v>
      </c>
      <c r="S21" s="185">
        <v>0</v>
      </c>
      <c r="T21" s="185">
        <v>71255.100000000006</v>
      </c>
      <c r="U21" s="456">
        <v>70092.600000000006</v>
      </c>
      <c r="V21" s="457">
        <f t="shared" si="4"/>
        <v>3244.4</v>
      </c>
      <c r="W21" s="188">
        <f t="shared" si="4"/>
        <v>3244.4</v>
      </c>
      <c r="X21" s="185">
        <v>3244.4</v>
      </c>
      <c r="Y21" s="456">
        <v>3244.4</v>
      </c>
      <c r="Z21" s="195">
        <f t="shared" si="7"/>
        <v>12615.7</v>
      </c>
      <c r="AA21" s="195">
        <f t="shared" si="7"/>
        <v>11867.2</v>
      </c>
      <c r="AB21" s="458">
        <v>1000</v>
      </c>
      <c r="AC21" s="459">
        <v>1000</v>
      </c>
      <c r="AD21" s="460">
        <v>11615.7</v>
      </c>
      <c r="AE21" s="461">
        <v>10867.2</v>
      </c>
      <c r="AF21" s="460">
        <v>0</v>
      </c>
      <c r="AG21" s="461">
        <v>0</v>
      </c>
      <c r="AH21" s="195">
        <f t="shared" si="5"/>
        <v>69415.599999999991</v>
      </c>
      <c r="AI21" s="194">
        <f t="shared" si="5"/>
        <v>66884.599999999991</v>
      </c>
      <c r="AJ21" s="197">
        <v>0</v>
      </c>
      <c r="AK21" s="197">
        <v>0</v>
      </c>
      <c r="AL21" s="197">
        <v>4529.2</v>
      </c>
      <c r="AM21" s="197">
        <v>4466.2</v>
      </c>
      <c r="AN21" s="197">
        <v>44.4</v>
      </c>
      <c r="AO21" s="197">
        <v>44.4</v>
      </c>
      <c r="AP21" s="197">
        <v>0</v>
      </c>
      <c r="AQ21" s="197">
        <v>0</v>
      </c>
      <c r="AR21" s="197">
        <v>35541.1</v>
      </c>
      <c r="AS21" s="197">
        <v>34952.400000000001</v>
      </c>
      <c r="AT21" s="197">
        <v>27552.2</v>
      </c>
      <c r="AU21" s="197">
        <v>25924.2</v>
      </c>
      <c r="AV21" s="197">
        <v>0</v>
      </c>
      <c r="AW21" s="197">
        <v>0</v>
      </c>
      <c r="AX21" s="197">
        <v>1748.7</v>
      </c>
      <c r="AY21" s="461">
        <v>1497.4</v>
      </c>
      <c r="AZ21" s="195">
        <f t="shared" si="8"/>
        <v>163587</v>
      </c>
      <c r="BA21" s="462">
        <f t="shared" si="8"/>
        <v>144867.19999999998</v>
      </c>
      <c r="BB21" s="185">
        <v>3981.8</v>
      </c>
      <c r="BC21" s="185">
        <v>3888.2</v>
      </c>
      <c r="BD21" s="185">
        <v>85497.5</v>
      </c>
      <c r="BE21" s="185">
        <v>71427.899999999994</v>
      </c>
      <c r="BF21" s="185">
        <v>21672.400000000001</v>
      </c>
      <c r="BG21" s="185">
        <v>20072.2</v>
      </c>
      <c r="BH21" s="185">
        <v>52435.3</v>
      </c>
      <c r="BI21" s="456">
        <v>49478.9</v>
      </c>
      <c r="BJ21" s="195">
        <f t="shared" si="9"/>
        <v>12414.800000000001</v>
      </c>
      <c r="BK21" s="462">
        <f t="shared" si="9"/>
        <v>11268.4</v>
      </c>
      <c r="BL21" s="185">
        <v>0</v>
      </c>
      <c r="BM21" s="185">
        <v>0</v>
      </c>
      <c r="BN21" s="185">
        <v>631.20000000000005</v>
      </c>
      <c r="BO21" s="185">
        <v>588.1</v>
      </c>
      <c r="BP21" s="185">
        <v>11783.6</v>
      </c>
      <c r="BQ21" s="456">
        <v>10680.3</v>
      </c>
      <c r="BR21" s="195">
        <f t="shared" si="10"/>
        <v>560038</v>
      </c>
      <c r="BS21" s="462">
        <f t="shared" si="10"/>
        <v>551272.30000000005</v>
      </c>
      <c r="BT21" s="185">
        <v>146012.1</v>
      </c>
      <c r="BU21" s="185">
        <v>144516.5</v>
      </c>
      <c r="BV21" s="185">
        <v>362636.79999999999</v>
      </c>
      <c r="BW21" s="185">
        <v>356159.3</v>
      </c>
      <c r="BX21" s="185">
        <v>25525.5</v>
      </c>
      <c r="BY21" s="185">
        <v>25122.9</v>
      </c>
      <c r="BZ21" s="185">
        <v>0</v>
      </c>
      <c r="CA21" s="185">
        <v>0</v>
      </c>
      <c r="CB21" s="185">
        <v>1585.9</v>
      </c>
      <c r="CC21" s="185">
        <v>1431.3</v>
      </c>
      <c r="CD21" s="185">
        <v>24277.7</v>
      </c>
      <c r="CE21" s="456">
        <v>24042.3</v>
      </c>
      <c r="CF21" s="195">
        <f t="shared" si="11"/>
        <v>82060.7</v>
      </c>
      <c r="CG21" s="462">
        <f t="shared" si="11"/>
        <v>82060.7</v>
      </c>
      <c r="CH21" s="185">
        <v>82060.7</v>
      </c>
      <c r="CI21" s="185">
        <v>82060.7</v>
      </c>
      <c r="CJ21" s="185">
        <v>0</v>
      </c>
      <c r="CK21" s="185">
        <v>0</v>
      </c>
      <c r="CL21" s="185">
        <v>0</v>
      </c>
      <c r="CM21" s="456">
        <v>0</v>
      </c>
      <c r="CN21" s="195" t="e">
        <f t="shared" si="12"/>
        <v>#REF!</v>
      </c>
      <c r="CO21" s="194" t="e">
        <f t="shared" si="12"/>
        <v>#REF!</v>
      </c>
      <c r="CP21" s="197" t="e">
        <f>ROUND([3]Лист1!BY21/1000,1)</f>
        <v>#REF!</v>
      </c>
      <c r="CQ21" s="197" t="e">
        <f>ROUND([3]Лист1!BZ21/1000,1)</f>
        <v>#REF!</v>
      </c>
      <c r="CR21" s="197">
        <f>ROUND([3]Лист1!CA21/1000,1)</f>
        <v>510</v>
      </c>
      <c r="CS21" s="461">
        <f>ROUND([3]Лист1!CB21/1000,1)</f>
        <v>509.5</v>
      </c>
      <c r="CT21" s="195">
        <f t="shared" si="13"/>
        <v>25660.799999999999</v>
      </c>
      <c r="CU21" s="462">
        <f t="shared" si="13"/>
        <v>23525.5</v>
      </c>
      <c r="CV21" s="185">
        <v>2541.9</v>
      </c>
      <c r="CW21" s="185">
        <v>2329.1</v>
      </c>
      <c r="CX21" s="185">
        <v>21686.799999999999</v>
      </c>
      <c r="CY21" s="185">
        <v>19818.3</v>
      </c>
      <c r="CZ21" s="185">
        <v>87.3</v>
      </c>
      <c r="DA21" s="185">
        <v>33.4</v>
      </c>
      <c r="DB21" s="185">
        <v>1344.8</v>
      </c>
      <c r="DC21" s="456">
        <v>1344.7</v>
      </c>
      <c r="DD21" s="195">
        <f t="shared" si="14"/>
        <v>34404.400000000001</v>
      </c>
      <c r="DE21" s="462">
        <f t="shared" si="14"/>
        <v>34259.899999999994</v>
      </c>
      <c r="DF21" s="185">
        <v>16254.9</v>
      </c>
      <c r="DG21" s="185">
        <v>16240.3</v>
      </c>
      <c r="DH21" s="185">
        <v>18149.5</v>
      </c>
      <c r="DI21" s="185">
        <v>18019.599999999999</v>
      </c>
      <c r="DJ21" s="185">
        <v>0</v>
      </c>
      <c r="DK21" s="185">
        <v>0</v>
      </c>
      <c r="DL21" s="185">
        <v>0</v>
      </c>
      <c r="DM21" s="456">
        <v>0</v>
      </c>
      <c r="DN21" s="195">
        <f t="shared" si="15"/>
        <v>0</v>
      </c>
      <c r="DO21" s="462">
        <f t="shared" si="15"/>
        <v>0</v>
      </c>
      <c r="DP21" s="185">
        <v>0</v>
      </c>
      <c r="DQ21" s="185">
        <v>0</v>
      </c>
      <c r="DR21" s="185">
        <v>0</v>
      </c>
      <c r="DS21" s="185">
        <v>0</v>
      </c>
      <c r="DT21" s="185">
        <v>0</v>
      </c>
      <c r="DU21" s="456">
        <v>0</v>
      </c>
      <c r="DV21" s="463">
        <v>17.399999999999999</v>
      </c>
      <c r="DW21" s="464">
        <v>17.399999999999999</v>
      </c>
      <c r="DX21" s="463">
        <v>0</v>
      </c>
      <c r="DY21" s="464">
        <v>0</v>
      </c>
      <c r="DZ21" s="196" t="e">
        <f t="shared" si="16"/>
        <v>#REF!</v>
      </c>
      <c r="EA21" s="195" t="e">
        <f t="shared" si="16"/>
        <v>#REF!</v>
      </c>
      <c r="EB21" s="465">
        <v>-22315.5</v>
      </c>
      <c r="EC21" s="465">
        <v>-3784.1</v>
      </c>
      <c r="ED21" s="466">
        <v>16161.8</v>
      </c>
      <c r="EE21" s="467">
        <v>23089.7</v>
      </c>
      <c r="EF21" s="120"/>
      <c r="EG21" s="100"/>
      <c r="EH21" s="100"/>
    </row>
    <row r="22" spans="1:138" s="102" customFormat="1" hidden="1" x14ac:dyDescent="0.25">
      <c r="A22" s="455" t="s">
        <v>205</v>
      </c>
      <c r="B22" s="194">
        <f t="shared" si="6"/>
        <v>207432.60000000003</v>
      </c>
      <c r="C22" s="184">
        <f t="shared" si="6"/>
        <v>203128.3</v>
      </c>
      <c r="D22" s="185">
        <v>16017.6</v>
      </c>
      <c r="E22" s="185">
        <v>15811.2</v>
      </c>
      <c r="F22" s="185">
        <v>3988.6</v>
      </c>
      <c r="G22" s="185">
        <v>3987.8</v>
      </c>
      <c r="H22" s="185">
        <v>129227.1</v>
      </c>
      <c r="I22" s="185">
        <v>126019</v>
      </c>
      <c r="J22" s="185">
        <v>7.9</v>
      </c>
      <c r="K22" s="185">
        <v>7.9</v>
      </c>
      <c r="L22" s="185">
        <v>13577.2</v>
      </c>
      <c r="M22" s="185">
        <v>13540.4</v>
      </c>
      <c r="N22" s="185">
        <v>38.4</v>
      </c>
      <c r="O22" s="185">
        <v>38.4</v>
      </c>
      <c r="P22" s="185">
        <v>9.1999999999999993</v>
      </c>
      <c r="Q22" s="185">
        <v>0</v>
      </c>
      <c r="R22" s="185">
        <v>0</v>
      </c>
      <c r="S22" s="185">
        <v>0</v>
      </c>
      <c r="T22" s="185">
        <v>44566.6</v>
      </c>
      <c r="U22" s="456">
        <v>43723.6</v>
      </c>
      <c r="V22" s="457">
        <f t="shared" si="4"/>
        <v>1934.1</v>
      </c>
      <c r="W22" s="188">
        <f t="shared" si="4"/>
        <v>1934.1</v>
      </c>
      <c r="X22" s="185">
        <v>1934.1</v>
      </c>
      <c r="Y22" s="456">
        <v>1934.1</v>
      </c>
      <c r="Z22" s="195">
        <f t="shared" si="7"/>
        <v>10257.200000000001</v>
      </c>
      <c r="AA22" s="195">
        <f t="shared" si="7"/>
        <v>10252.1</v>
      </c>
      <c r="AB22" s="458">
        <v>0</v>
      </c>
      <c r="AC22" s="459">
        <v>0</v>
      </c>
      <c r="AD22" s="460">
        <v>10255.200000000001</v>
      </c>
      <c r="AE22" s="461">
        <v>10252.1</v>
      </c>
      <c r="AF22" s="460">
        <v>2</v>
      </c>
      <c r="AG22" s="461">
        <v>0</v>
      </c>
      <c r="AH22" s="195">
        <f t="shared" si="5"/>
        <v>303163.80000000005</v>
      </c>
      <c r="AI22" s="194">
        <f t="shared" si="5"/>
        <v>296112.10000000003</v>
      </c>
      <c r="AJ22" s="197">
        <v>0</v>
      </c>
      <c r="AK22" s="197">
        <v>0</v>
      </c>
      <c r="AL22" s="197">
        <v>5435.1</v>
      </c>
      <c r="AM22" s="197">
        <v>5435.1</v>
      </c>
      <c r="AN22" s="197">
        <v>0</v>
      </c>
      <c r="AO22" s="197">
        <v>0</v>
      </c>
      <c r="AP22" s="197">
        <v>0</v>
      </c>
      <c r="AQ22" s="197">
        <v>0</v>
      </c>
      <c r="AR22" s="197">
        <v>63306.5</v>
      </c>
      <c r="AS22" s="197">
        <v>60798</v>
      </c>
      <c r="AT22" s="197">
        <v>218791.8</v>
      </c>
      <c r="AU22" s="197">
        <v>214374.2</v>
      </c>
      <c r="AV22" s="197">
        <v>0</v>
      </c>
      <c r="AW22" s="197">
        <v>0</v>
      </c>
      <c r="AX22" s="197">
        <v>15630.4</v>
      </c>
      <c r="AY22" s="461">
        <v>15504.8</v>
      </c>
      <c r="AZ22" s="195">
        <f t="shared" si="8"/>
        <v>142655</v>
      </c>
      <c r="BA22" s="462">
        <f t="shared" si="8"/>
        <v>118479</v>
      </c>
      <c r="BB22" s="185">
        <v>34620</v>
      </c>
      <c r="BC22" s="185">
        <v>18146.2</v>
      </c>
      <c r="BD22" s="185">
        <v>33639</v>
      </c>
      <c r="BE22" s="185">
        <v>33339</v>
      </c>
      <c r="BF22" s="185">
        <v>52705</v>
      </c>
      <c r="BG22" s="185">
        <v>51175.9</v>
      </c>
      <c r="BH22" s="185">
        <v>21691</v>
      </c>
      <c r="BI22" s="456">
        <v>15817.9</v>
      </c>
      <c r="BJ22" s="195">
        <f t="shared" si="9"/>
        <v>20219.800000000003</v>
      </c>
      <c r="BK22" s="462">
        <f t="shared" si="9"/>
        <v>5023.0999999999995</v>
      </c>
      <c r="BL22" s="185">
        <v>0</v>
      </c>
      <c r="BM22" s="185">
        <v>0</v>
      </c>
      <c r="BN22" s="185">
        <v>872.4</v>
      </c>
      <c r="BO22" s="185">
        <v>869.9</v>
      </c>
      <c r="BP22" s="185">
        <v>19347.400000000001</v>
      </c>
      <c r="BQ22" s="456">
        <v>4153.2</v>
      </c>
      <c r="BR22" s="195">
        <f t="shared" si="10"/>
        <v>786821.9</v>
      </c>
      <c r="BS22" s="462">
        <f t="shared" si="10"/>
        <v>784982.3</v>
      </c>
      <c r="BT22" s="185">
        <v>143840</v>
      </c>
      <c r="BU22" s="185">
        <v>143550.6</v>
      </c>
      <c r="BV22" s="185">
        <v>521359.8</v>
      </c>
      <c r="BW22" s="185">
        <v>519901.7</v>
      </c>
      <c r="BX22" s="185">
        <v>58515.5</v>
      </c>
      <c r="BY22" s="185">
        <v>58495.5</v>
      </c>
      <c r="BZ22" s="185">
        <v>0</v>
      </c>
      <c r="CA22" s="185">
        <v>0</v>
      </c>
      <c r="CB22" s="185">
        <v>8471.9</v>
      </c>
      <c r="CC22" s="185">
        <v>8471.9</v>
      </c>
      <c r="CD22" s="185">
        <v>54634.7</v>
      </c>
      <c r="CE22" s="456">
        <v>54562.6</v>
      </c>
      <c r="CF22" s="195">
        <f t="shared" si="11"/>
        <v>194380.1</v>
      </c>
      <c r="CG22" s="462">
        <f t="shared" si="11"/>
        <v>194239.5</v>
      </c>
      <c r="CH22" s="185">
        <v>144275</v>
      </c>
      <c r="CI22" s="185">
        <v>144192.6</v>
      </c>
      <c r="CJ22" s="185">
        <v>0</v>
      </c>
      <c r="CK22" s="185">
        <v>0</v>
      </c>
      <c r="CL22" s="185">
        <v>50105.1</v>
      </c>
      <c r="CM22" s="456">
        <v>50046.9</v>
      </c>
      <c r="CN22" s="195" t="e">
        <f t="shared" si="12"/>
        <v>#REF!</v>
      </c>
      <c r="CO22" s="194" t="e">
        <f t="shared" si="12"/>
        <v>#REF!</v>
      </c>
      <c r="CP22" s="197" t="e">
        <f>ROUND([3]Лист1!BY22/1000,1)</f>
        <v>#REF!</v>
      </c>
      <c r="CQ22" s="197" t="e">
        <f>ROUND([3]Лист1!BZ22/1000,1)</f>
        <v>#REF!</v>
      </c>
      <c r="CR22" s="197" t="e">
        <f>ROUND([3]Лист1!CA22/1000,1)</f>
        <v>#REF!</v>
      </c>
      <c r="CS22" s="461" t="e">
        <f>ROUND([3]Лист1!CB22/1000,1)</f>
        <v>#REF!</v>
      </c>
      <c r="CT22" s="195">
        <f t="shared" si="13"/>
        <v>45041.899999999994</v>
      </c>
      <c r="CU22" s="462">
        <f t="shared" si="13"/>
        <v>37671.4</v>
      </c>
      <c r="CV22" s="185">
        <v>2368.1</v>
      </c>
      <c r="CW22" s="185">
        <v>2340.8000000000002</v>
      </c>
      <c r="CX22" s="185">
        <v>38437.1</v>
      </c>
      <c r="CY22" s="185">
        <v>33622.1</v>
      </c>
      <c r="CZ22" s="185">
        <v>3340.2</v>
      </c>
      <c r="DA22" s="185">
        <v>1004.7</v>
      </c>
      <c r="DB22" s="185">
        <v>896.5</v>
      </c>
      <c r="DC22" s="456">
        <v>703.8</v>
      </c>
      <c r="DD22" s="195">
        <f t="shared" si="14"/>
        <v>30644</v>
      </c>
      <c r="DE22" s="462">
        <f t="shared" si="14"/>
        <v>30644</v>
      </c>
      <c r="DF22" s="185">
        <v>0</v>
      </c>
      <c r="DG22" s="185">
        <v>0</v>
      </c>
      <c r="DH22" s="185">
        <v>30644</v>
      </c>
      <c r="DI22" s="185">
        <v>30644</v>
      </c>
      <c r="DJ22" s="185">
        <v>0</v>
      </c>
      <c r="DK22" s="185">
        <v>0</v>
      </c>
      <c r="DL22" s="185">
        <v>0</v>
      </c>
      <c r="DM22" s="456">
        <v>0</v>
      </c>
      <c r="DN22" s="195">
        <f t="shared" si="15"/>
        <v>0</v>
      </c>
      <c r="DO22" s="462">
        <f t="shared" si="15"/>
        <v>0</v>
      </c>
      <c r="DP22" s="185">
        <v>0</v>
      </c>
      <c r="DQ22" s="185">
        <v>0</v>
      </c>
      <c r="DR22" s="185">
        <v>0</v>
      </c>
      <c r="DS22" s="185">
        <v>0</v>
      </c>
      <c r="DT22" s="185">
        <v>0</v>
      </c>
      <c r="DU22" s="456">
        <v>0</v>
      </c>
      <c r="DV22" s="463">
        <v>1.4</v>
      </c>
      <c r="DW22" s="464">
        <v>1.4</v>
      </c>
      <c r="DX22" s="463">
        <v>0</v>
      </c>
      <c r="DY22" s="464">
        <v>0</v>
      </c>
      <c r="DZ22" s="196" t="e">
        <f t="shared" si="16"/>
        <v>#REF!</v>
      </c>
      <c r="EA22" s="195" t="e">
        <f t="shared" si="16"/>
        <v>#REF!</v>
      </c>
      <c r="EB22" s="465">
        <v>-26162.400000000001</v>
      </c>
      <c r="EC22" s="465">
        <v>-871</v>
      </c>
      <c r="ED22" s="466">
        <v>15214.6</v>
      </c>
      <c r="EE22" s="467">
        <v>25343.599999999999</v>
      </c>
      <c r="EF22" s="120"/>
      <c r="EG22" s="100"/>
      <c r="EH22" s="100"/>
    </row>
    <row r="23" spans="1:138" s="102" customFormat="1" hidden="1" x14ac:dyDescent="0.25">
      <c r="A23" s="455" t="s">
        <v>206</v>
      </c>
      <c r="B23" s="194">
        <f t="shared" si="6"/>
        <v>212662.9</v>
      </c>
      <c r="C23" s="184">
        <f t="shared" si="6"/>
        <v>207307.3</v>
      </c>
      <c r="D23" s="185">
        <v>9303.4</v>
      </c>
      <c r="E23" s="185">
        <v>8598.5</v>
      </c>
      <c r="F23" s="185">
        <v>5131.7</v>
      </c>
      <c r="G23" s="185">
        <v>5018.8</v>
      </c>
      <c r="H23" s="185">
        <v>122662.2</v>
      </c>
      <c r="I23" s="185">
        <v>119231.6</v>
      </c>
      <c r="J23" s="185">
        <v>0</v>
      </c>
      <c r="K23" s="185">
        <v>0</v>
      </c>
      <c r="L23" s="185">
        <v>10169.5</v>
      </c>
      <c r="M23" s="185">
        <v>10163.799999999999</v>
      </c>
      <c r="N23" s="185">
        <v>80</v>
      </c>
      <c r="O23" s="185">
        <v>80</v>
      </c>
      <c r="P23" s="185">
        <v>170</v>
      </c>
      <c r="Q23" s="185">
        <v>0</v>
      </c>
      <c r="R23" s="185">
        <v>0</v>
      </c>
      <c r="S23" s="185">
        <v>0</v>
      </c>
      <c r="T23" s="185">
        <v>65146.1</v>
      </c>
      <c r="U23" s="456">
        <v>64214.6</v>
      </c>
      <c r="V23" s="457">
        <f t="shared" ref="V23:W80" si="17">X23</f>
        <v>2393</v>
      </c>
      <c r="W23" s="188">
        <f t="shared" si="17"/>
        <v>2065.6999999999998</v>
      </c>
      <c r="X23" s="185">
        <v>2393</v>
      </c>
      <c r="Y23" s="456">
        <v>2065.6999999999998</v>
      </c>
      <c r="Z23" s="195">
        <f t="shared" si="7"/>
        <v>16077.800000000001</v>
      </c>
      <c r="AA23" s="195">
        <f t="shared" si="7"/>
        <v>15986.9</v>
      </c>
      <c r="AB23" s="458">
        <v>6404.6</v>
      </c>
      <c r="AC23" s="459">
        <v>6403.1</v>
      </c>
      <c r="AD23" s="460">
        <v>9673.2000000000007</v>
      </c>
      <c r="AE23" s="461">
        <v>9583.7999999999993</v>
      </c>
      <c r="AF23" s="460">
        <v>0</v>
      </c>
      <c r="AG23" s="461">
        <v>0</v>
      </c>
      <c r="AH23" s="195">
        <f t="shared" si="5"/>
        <v>77441.200000000012</v>
      </c>
      <c r="AI23" s="194">
        <f t="shared" si="5"/>
        <v>68729.100000000006</v>
      </c>
      <c r="AJ23" s="197">
        <v>0</v>
      </c>
      <c r="AK23" s="197">
        <v>0</v>
      </c>
      <c r="AL23" s="197">
        <v>4645</v>
      </c>
      <c r="AM23" s="197">
        <v>4645</v>
      </c>
      <c r="AN23" s="197">
        <v>0</v>
      </c>
      <c r="AO23" s="197">
        <v>0</v>
      </c>
      <c r="AP23" s="197">
        <v>0</v>
      </c>
      <c r="AQ23" s="197">
        <v>0</v>
      </c>
      <c r="AR23" s="197">
        <v>2472.1</v>
      </c>
      <c r="AS23" s="197">
        <v>2472.1</v>
      </c>
      <c r="AT23" s="197">
        <v>66182</v>
      </c>
      <c r="AU23" s="197">
        <v>57617.9</v>
      </c>
      <c r="AV23" s="197">
        <v>0</v>
      </c>
      <c r="AW23" s="197">
        <v>0</v>
      </c>
      <c r="AX23" s="197">
        <v>4142.1000000000004</v>
      </c>
      <c r="AY23" s="461">
        <v>3994.1</v>
      </c>
      <c r="AZ23" s="195">
        <f t="shared" si="8"/>
        <v>239112.09999999998</v>
      </c>
      <c r="BA23" s="462">
        <f t="shared" si="8"/>
        <v>232861</v>
      </c>
      <c r="BB23" s="185">
        <v>1291.9000000000001</v>
      </c>
      <c r="BC23" s="185">
        <v>1291.9000000000001</v>
      </c>
      <c r="BD23" s="185">
        <v>99843.9</v>
      </c>
      <c r="BE23" s="185">
        <v>99843.8</v>
      </c>
      <c r="BF23" s="185">
        <v>51013.3</v>
      </c>
      <c r="BG23" s="185">
        <v>49090.9</v>
      </c>
      <c r="BH23" s="185">
        <v>86963</v>
      </c>
      <c r="BI23" s="456">
        <v>82634.399999999994</v>
      </c>
      <c r="BJ23" s="195">
        <f t="shared" si="9"/>
        <v>5074.5</v>
      </c>
      <c r="BK23" s="462">
        <f t="shared" si="9"/>
        <v>4990.3999999999996</v>
      </c>
      <c r="BL23" s="185">
        <v>0</v>
      </c>
      <c r="BM23" s="185">
        <v>0</v>
      </c>
      <c r="BN23" s="185">
        <v>5074.5</v>
      </c>
      <c r="BO23" s="185">
        <v>4990.3999999999996</v>
      </c>
      <c r="BP23" s="185">
        <v>0</v>
      </c>
      <c r="BQ23" s="456">
        <v>0</v>
      </c>
      <c r="BR23" s="195">
        <f t="shared" si="10"/>
        <v>1226743.8999999999</v>
      </c>
      <c r="BS23" s="462">
        <f t="shared" si="10"/>
        <v>1217595.2999999998</v>
      </c>
      <c r="BT23" s="185">
        <v>386499.4</v>
      </c>
      <c r="BU23" s="185">
        <v>386266.7</v>
      </c>
      <c r="BV23" s="185">
        <v>675678.5</v>
      </c>
      <c r="BW23" s="185">
        <v>667415</v>
      </c>
      <c r="BX23" s="185">
        <v>102858.9</v>
      </c>
      <c r="BY23" s="185">
        <v>102858.9</v>
      </c>
      <c r="BZ23" s="185">
        <v>0</v>
      </c>
      <c r="CA23" s="185">
        <v>0</v>
      </c>
      <c r="CB23" s="185">
        <v>14847.3</v>
      </c>
      <c r="CC23" s="185">
        <v>14746.9</v>
      </c>
      <c r="CD23" s="185">
        <v>46859.8</v>
      </c>
      <c r="CE23" s="456">
        <v>46307.8</v>
      </c>
      <c r="CF23" s="195">
        <f t="shared" si="11"/>
        <v>123905.2</v>
      </c>
      <c r="CG23" s="462">
        <f t="shared" si="11"/>
        <v>123419.20000000001</v>
      </c>
      <c r="CH23" s="185">
        <v>115060.2</v>
      </c>
      <c r="CI23" s="185">
        <v>114578.1</v>
      </c>
      <c r="CJ23" s="185">
        <v>0</v>
      </c>
      <c r="CK23" s="185">
        <v>0</v>
      </c>
      <c r="CL23" s="185">
        <v>8845</v>
      </c>
      <c r="CM23" s="456">
        <v>8841.1</v>
      </c>
      <c r="CN23" s="195" t="e">
        <f t="shared" si="12"/>
        <v>#REF!</v>
      </c>
      <c r="CO23" s="194" t="e">
        <f t="shared" si="12"/>
        <v>#REF!</v>
      </c>
      <c r="CP23" s="197" t="e">
        <f>ROUND([3]Лист1!BY23/1000,1)</f>
        <v>#REF!</v>
      </c>
      <c r="CQ23" s="197" t="e">
        <f>ROUND([3]Лист1!BZ23/1000,1)</f>
        <v>#REF!</v>
      </c>
      <c r="CR23" s="197">
        <f>ROUND([3]Лист1!CA23/1000,1)</f>
        <v>77.2</v>
      </c>
      <c r="CS23" s="461">
        <f>ROUND([3]Лист1!CB23/1000,1)</f>
        <v>77.2</v>
      </c>
      <c r="CT23" s="195">
        <f t="shared" si="13"/>
        <v>37217.300000000003</v>
      </c>
      <c r="CU23" s="462">
        <f t="shared" si="13"/>
        <v>34436.800000000003</v>
      </c>
      <c r="CV23" s="185">
        <v>5469.8</v>
      </c>
      <c r="CW23" s="185">
        <v>5469.8</v>
      </c>
      <c r="CX23" s="185">
        <v>26074.9</v>
      </c>
      <c r="CY23" s="185">
        <v>24037.1</v>
      </c>
      <c r="CZ23" s="185">
        <v>931</v>
      </c>
      <c r="DA23" s="185">
        <v>619.9</v>
      </c>
      <c r="DB23" s="185">
        <v>4741.6000000000004</v>
      </c>
      <c r="DC23" s="456">
        <v>4310</v>
      </c>
      <c r="DD23" s="195">
        <f t="shared" si="14"/>
        <v>33909</v>
      </c>
      <c r="DE23" s="462">
        <f t="shared" si="14"/>
        <v>33025.699999999997</v>
      </c>
      <c r="DF23" s="185">
        <v>0</v>
      </c>
      <c r="DG23" s="185">
        <v>0</v>
      </c>
      <c r="DH23" s="185">
        <v>33642.5</v>
      </c>
      <c r="DI23" s="185">
        <v>32759.200000000001</v>
      </c>
      <c r="DJ23" s="185">
        <v>266.5</v>
      </c>
      <c r="DK23" s="185">
        <v>266.5</v>
      </c>
      <c r="DL23" s="185">
        <v>0</v>
      </c>
      <c r="DM23" s="456">
        <v>0</v>
      </c>
      <c r="DN23" s="195">
        <f t="shared" si="15"/>
        <v>0</v>
      </c>
      <c r="DO23" s="462">
        <f t="shared" si="15"/>
        <v>0</v>
      </c>
      <c r="DP23" s="185">
        <v>0</v>
      </c>
      <c r="DQ23" s="185">
        <v>0</v>
      </c>
      <c r="DR23" s="185">
        <v>0</v>
      </c>
      <c r="DS23" s="185">
        <v>0</v>
      </c>
      <c r="DT23" s="185">
        <v>0</v>
      </c>
      <c r="DU23" s="456">
        <v>0</v>
      </c>
      <c r="DV23" s="463">
        <v>0</v>
      </c>
      <c r="DW23" s="464">
        <v>0</v>
      </c>
      <c r="DX23" s="463">
        <v>0</v>
      </c>
      <c r="DY23" s="464">
        <v>0</v>
      </c>
      <c r="DZ23" s="196" t="e">
        <f t="shared" si="16"/>
        <v>#REF!</v>
      </c>
      <c r="EA23" s="195" t="e">
        <f t="shared" si="16"/>
        <v>#REF!</v>
      </c>
      <c r="EB23" s="465">
        <v>-47985.3</v>
      </c>
      <c r="EC23" s="465">
        <v>-474.4</v>
      </c>
      <c r="ED23" s="466">
        <v>147238.20000000001</v>
      </c>
      <c r="EE23" s="467">
        <v>146763.70000000001</v>
      </c>
      <c r="EF23" s="120"/>
      <c r="EG23" s="100"/>
      <c r="EH23" s="100"/>
    </row>
    <row r="24" spans="1:138" s="102" customFormat="1" hidden="1" x14ac:dyDescent="0.25">
      <c r="A24" s="455" t="s">
        <v>207</v>
      </c>
      <c r="B24" s="194">
        <f t="shared" si="6"/>
        <v>144281.79999999999</v>
      </c>
      <c r="C24" s="184">
        <f t="shared" si="6"/>
        <v>138904</v>
      </c>
      <c r="D24" s="185">
        <v>12585.5</v>
      </c>
      <c r="E24" s="185">
        <v>12571.2</v>
      </c>
      <c r="F24" s="185">
        <v>4242.8</v>
      </c>
      <c r="G24" s="185">
        <v>4227.5</v>
      </c>
      <c r="H24" s="185">
        <v>67150.8</v>
      </c>
      <c r="I24" s="185">
        <v>66181.100000000006</v>
      </c>
      <c r="J24" s="185">
        <v>1.8</v>
      </c>
      <c r="K24" s="185">
        <v>1.8</v>
      </c>
      <c r="L24" s="185">
        <v>11344.9</v>
      </c>
      <c r="M24" s="185">
        <v>11305.6</v>
      </c>
      <c r="N24" s="185">
        <v>0</v>
      </c>
      <c r="O24" s="185">
        <v>0</v>
      </c>
      <c r="P24" s="185">
        <v>330.7</v>
      </c>
      <c r="Q24" s="185">
        <v>0</v>
      </c>
      <c r="R24" s="185">
        <v>0</v>
      </c>
      <c r="S24" s="185">
        <v>0</v>
      </c>
      <c r="T24" s="185">
        <v>48625.3</v>
      </c>
      <c r="U24" s="456">
        <v>44616.800000000003</v>
      </c>
      <c r="V24" s="457">
        <f t="shared" si="17"/>
        <v>1155.3</v>
      </c>
      <c r="W24" s="188">
        <f t="shared" si="17"/>
        <v>1155.3</v>
      </c>
      <c r="X24" s="185">
        <v>1155.3</v>
      </c>
      <c r="Y24" s="456">
        <v>1155.3</v>
      </c>
      <c r="Z24" s="195">
        <f t="shared" si="7"/>
        <v>8142.5</v>
      </c>
      <c r="AA24" s="195">
        <f t="shared" si="7"/>
        <v>8030.5</v>
      </c>
      <c r="AB24" s="458">
        <v>0</v>
      </c>
      <c r="AC24" s="459">
        <v>0</v>
      </c>
      <c r="AD24" s="460">
        <v>8063.5</v>
      </c>
      <c r="AE24" s="461">
        <v>8002.5</v>
      </c>
      <c r="AF24" s="460">
        <v>79</v>
      </c>
      <c r="AG24" s="461">
        <v>28</v>
      </c>
      <c r="AH24" s="195">
        <f t="shared" si="5"/>
        <v>40958.700000000004</v>
      </c>
      <c r="AI24" s="194">
        <f t="shared" si="5"/>
        <v>39777</v>
      </c>
      <c r="AJ24" s="197">
        <v>0</v>
      </c>
      <c r="AK24" s="197">
        <v>0</v>
      </c>
      <c r="AL24" s="197">
        <v>1864.7</v>
      </c>
      <c r="AM24" s="197">
        <v>1864.7</v>
      </c>
      <c r="AN24" s="197">
        <v>0</v>
      </c>
      <c r="AO24" s="197">
        <v>0</v>
      </c>
      <c r="AP24" s="197">
        <v>0</v>
      </c>
      <c r="AQ24" s="197">
        <v>0</v>
      </c>
      <c r="AR24" s="197">
        <v>20865</v>
      </c>
      <c r="AS24" s="197">
        <v>20168.099999999999</v>
      </c>
      <c r="AT24" s="197">
        <v>12284.6</v>
      </c>
      <c r="AU24" s="197">
        <v>11802.3</v>
      </c>
      <c r="AV24" s="197">
        <v>0</v>
      </c>
      <c r="AW24" s="197">
        <v>0</v>
      </c>
      <c r="AX24" s="197">
        <v>5944.4</v>
      </c>
      <c r="AY24" s="461">
        <v>5941.9</v>
      </c>
      <c r="AZ24" s="195">
        <f t="shared" si="8"/>
        <v>566427.4</v>
      </c>
      <c r="BA24" s="462">
        <f t="shared" si="8"/>
        <v>321134.09999999998</v>
      </c>
      <c r="BB24" s="185">
        <v>521445.3</v>
      </c>
      <c r="BC24" s="185">
        <v>276887.09999999998</v>
      </c>
      <c r="BD24" s="185">
        <v>8975</v>
      </c>
      <c r="BE24" s="185">
        <v>8975</v>
      </c>
      <c r="BF24" s="185">
        <v>14192.7</v>
      </c>
      <c r="BG24" s="185">
        <v>13516.3</v>
      </c>
      <c r="BH24" s="185">
        <v>21814.400000000001</v>
      </c>
      <c r="BI24" s="456">
        <v>21755.7</v>
      </c>
      <c r="BJ24" s="195">
        <f t="shared" si="9"/>
        <v>7269.2</v>
      </c>
      <c r="BK24" s="462">
        <f t="shared" si="9"/>
        <v>6052.6</v>
      </c>
      <c r="BL24" s="185">
        <v>0</v>
      </c>
      <c r="BM24" s="185">
        <v>0</v>
      </c>
      <c r="BN24" s="185">
        <v>1096.3</v>
      </c>
      <c r="BO24" s="185">
        <v>872.3</v>
      </c>
      <c r="BP24" s="185">
        <v>6172.9</v>
      </c>
      <c r="BQ24" s="456">
        <v>5180.3</v>
      </c>
      <c r="BR24" s="195">
        <f t="shared" si="10"/>
        <v>421963.6</v>
      </c>
      <c r="BS24" s="462">
        <f t="shared" si="10"/>
        <v>416946.6</v>
      </c>
      <c r="BT24" s="185">
        <v>84950.5</v>
      </c>
      <c r="BU24" s="185">
        <v>83787</v>
      </c>
      <c r="BV24" s="185">
        <v>275019</v>
      </c>
      <c r="BW24" s="185">
        <v>271319.09999999998</v>
      </c>
      <c r="BX24" s="185">
        <v>25335</v>
      </c>
      <c r="BY24" s="185">
        <v>25264.1</v>
      </c>
      <c r="BZ24" s="185">
        <v>0</v>
      </c>
      <c r="CA24" s="185">
        <v>0</v>
      </c>
      <c r="CB24" s="185">
        <v>8221</v>
      </c>
      <c r="CC24" s="185">
        <v>8221</v>
      </c>
      <c r="CD24" s="185">
        <v>28438.1</v>
      </c>
      <c r="CE24" s="456">
        <v>28355.4</v>
      </c>
      <c r="CF24" s="195">
        <f t="shared" si="11"/>
        <v>71071.3</v>
      </c>
      <c r="CG24" s="462">
        <f t="shared" si="11"/>
        <v>71045.599999999991</v>
      </c>
      <c r="CH24" s="185">
        <v>66838.3</v>
      </c>
      <c r="CI24" s="185">
        <v>66837.899999999994</v>
      </c>
      <c r="CJ24" s="185">
        <v>0</v>
      </c>
      <c r="CK24" s="185">
        <v>0</v>
      </c>
      <c r="CL24" s="185">
        <v>4233</v>
      </c>
      <c r="CM24" s="456">
        <v>4207.7</v>
      </c>
      <c r="CN24" s="195" t="e">
        <f t="shared" si="12"/>
        <v>#REF!</v>
      </c>
      <c r="CO24" s="194" t="e">
        <f t="shared" si="12"/>
        <v>#REF!</v>
      </c>
      <c r="CP24" s="197" t="e">
        <f>ROUND([3]Лист1!BY24/1000,1)</f>
        <v>#REF!</v>
      </c>
      <c r="CQ24" s="197" t="e">
        <f>ROUND([3]Лист1!BZ24/1000,1)</f>
        <v>#REF!</v>
      </c>
      <c r="CR24" s="197">
        <f>ROUND([3]Лист1!CA24/1000,1)</f>
        <v>120.3</v>
      </c>
      <c r="CS24" s="461">
        <f>ROUND([3]Лист1!CB24/1000,1)</f>
        <v>120.3</v>
      </c>
      <c r="CT24" s="195">
        <f t="shared" si="13"/>
        <v>57029.9</v>
      </c>
      <c r="CU24" s="462">
        <f t="shared" si="13"/>
        <v>56321.1</v>
      </c>
      <c r="CV24" s="185">
        <v>2341</v>
      </c>
      <c r="CW24" s="185">
        <v>2336</v>
      </c>
      <c r="CX24" s="185">
        <v>53190.400000000001</v>
      </c>
      <c r="CY24" s="185">
        <v>52486.6</v>
      </c>
      <c r="CZ24" s="185">
        <v>602</v>
      </c>
      <c r="DA24" s="185">
        <v>602</v>
      </c>
      <c r="DB24" s="185">
        <v>896.5</v>
      </c>
      <c r="DC24" s="456">
        <v>896.5</v>
      </c>
      <c r="DD24" s="195">
        <f t="shared" si="14"/>
        <v>14208.2</v>
      </c>
      <c r="DE24" s="462">
        <f t="shared" si="14"/>
        <v>14208</v>
      </c>
      <c r="DF24" s="185">
        <v>7025.4</v>
      </c>
      <c r="DG24" s="185">
        <v>7025.3</v>
      </c>
      <c r="DH24" s="185">
        <v>7182.8</v>
      </c>
      <c r="DI24" s="185">
        <v>7182.7</v>
      </c>
      <c r="DJ24" s="185">
        <v>0</v>
      </c>
      <c r="DK24" s="185">
        <v>0</v>
      </c>
      <c r="DL24" s="185">
        <v>0</v>
      </c>
      <c r="DM24" s="456">
        <v>0</v>
      </c>
      <c r="DN24" s="195">
        <f t="shared" si="15"/>
        <v>0</v>
      </c>
      <c r="DO24" s="462">
        <f t="shared" si="15"/>
        <v>0</v>
      </c>
      <c r="DP24" s="185">
        <v>0</v>
      </c>
      <c r="DQ24" s="185">
        <v>0</v>
      </c>
      <c r="DR24" s="185">
        <v>0</v>
      </c>
      <c r="DS24" s="185">
        <v>0</v>
      </c>
      <c r="DT24" s="185">
        <v>0</v>
      </c>
      <c r="DU24" s="456">
        <v>0</v>
      </c>
      <c r="DV24" s="463">
        <v>5</v>
      </c>
      <c r="DW24" s="464">
        <v>0</v>
      </c>
      <c r="DX24" s="463">
        <v>0</v>
      </c>
      <c r="DY24" s="464">
        <v>0</v>
      </c>
      <c r="DZ24" s="196" t="e">
        <f t="shared" si="16"/>
        <v>#REF!</v>
      </c>
      <c r="EA24" s="195" t="e">
        <f t="shared" si="16"/>
        <v>#REF!</v>
      </c>
      <c r="EB24" s="465">
        <v>-348476.5</v>
      </c>
      <c r="EC24" s="465">
        <v>-124603</v>
      </c>
      <c r="ED24" s="466">
        <v>329476.5</v>
      </c>
      <c r="EE24" s="467">
        <v>223873.5</v>
      </c>
      <c r="EF24" s="120"/>
      <c r="EG24" s="100"/>
      <c r="EH24" s="100"/>
    </row>
    <row r="25" spans="1:138" s="102" customFormat="1" hidden="1" x14ac:dyDescent="0.25">
      <c r="A25" s="455" t="s">
        <v>208</v>
      </c>
      <c r="B25" s="194">
        <f t="shared" si="6"/>
        <v>131832.9</v>
      </c>
      <c r="C25" s="184">
        <f t="shared" si="6"/>
        <v>129756.69999999998</v>
      </c>
      <c r="D25" s="185">
        <v>8895</v>
      </c>
      <c r="E25" s="185">
        <v>8870.1</v>
      </c>
      <c r="F25" s="185">
        <v>9976.1</v>
      </c>
      <c r="G25" s="185">
        <v>9921.2000000000007</v>
      </c>
      <c r="H25" s="185">
        <v>67839.8</v>
      </c>
      <c r="I25" s="185">
        <v>65946.7</v>
      </c>
      <c r="J25" s="185">
        <v>2.4</v>
      </c>
      <c r="K25" s="185">
        <v>2.4</v>
      </c>
      <c r="L25" s="185">
        <v>11135</v>
      </c>
      <c r="M25" s="185">
        <v>11109.4</v>
      </c>
      <c r="N25" s="185">
        <v>0</v>
      </c>
      <c r="O25" s="185">
        <v>0</v>
      </c>
      <c r="P25" s="185">
        <v>69</v>
      </c>
      <c r="Q25" s="185">
        <v>0</v>
      </c>
      <c r="R25" s="185">
        <v>0</v>
      </c>
      <c r="S25" s="185">
        <v>0</v>
      </c>
      <c r="T25" s="185">
        <v>33915.599999999999</v>
      </c>
      <c r="U25" s="456">
        <v>33906.9</v>
      </c>
      <c r="V25" s="457">
        <f t="shared" si="17"/>
        <v>1372.2</v>
      </c>
      <c r="W25" s="188">
        <f t="shared" si="17"/>
        <v>1326.6</v>
      </c>
      <c r="X25" s="185">
        <v>1372.2</v>
      </c>
      <c r="Y25" s="456">
        <v>1326.6</v>
      </c>
      <c r="Z25" s="195">
        <f t="shared" si="7"/>
        <v>13191.1</v>
      </c>
      <c r="AA25" s="195">
        <f t="shared" si="7"/>
        <v>13118.3</v>
      </c>
      <c r="AB25" s="458">
        <v>0</v>
      </c>
      <c r="AC25" s="459">
        <v>0</v>
      </c>
      <c r="AD25" s="460">
        <v>13191.1</v>
      </c>
      <c r="AE25" s="461">
        <v>13118.3</v>
      </c>
      <c r="AF25" s="460">
        <v>0</v>
      </c>
      <c r="AG25" s="461">
        <v>0</v>
      </c>
      <c r="AH25" s="195">
        <f t="shared" si="5"/>
        <v>76255.299999999988</v>
      </c>
      <c r="AI25" s="194">
        <f t="shared" si="5"/>
        <v>76104.5</v>
      </c>
      <c r="AJ25" s="197">
        <v>0</v>
      </c>
      <c r="AK25" s="197">
        <v>0</v>
      </c>
      <c r="AL25" s="197">
        <v>4529.2</v>
      </c>
      <c r="AM25" s="197">
        <v>4515</v>
      </c>
      <c r="AN25" s="197">
        <v>0</v>
      </c>
      <c r="AO25" s="197">
        <v>0</v>
      </c>
      <c r="AP25" s="197">
        <v>0</v>
      </c>
      <c r="AQ25" s="197">
        <v>0</v>
      </c>
      <c r="AR25" s="197">
        <v>19228.599999999999</v>
      </c>
      <c r="AS25" s="197">
        <v>19219.8</v>
      </c>
      <c r="AT25" s="197">
        <v>11578.4</v>
      </c>
      <c r="AU25" s="197">
        <v>11578.4</v>
      </c>
      <c r="AV25" s="197">
        <v>5480</v>
      </c>
      <c r="AW25" s="197">
        <v>5480</v>
      </c>
      <c r="AX25" s="197">
        <v>35439.1</v>
      </c>
      <c r="AY25" s="461">
        <v>35311.300000000003</v>
      </c>
      <c r="AZ25" s="195">
        <f t="shared" si="8"/>
        <v>66052.7</v>
      </c>
      <c r="BA25" s="462">
        <f t="shared" si="8"/>
        <v>65129.5</v>
      </c>
      <c r="BB25" s="185">
        <v>345.3</v>
      </c>
      <c r="BC25" s="185">
        <v>332.1</v>
      </c>
      <c r="BD25" s="185">
        <v>16121.4</v>
      </c>
      <c r="BE25" s="185">
        <v>15897.9</v>
      </c>
      <c r="BF25" s="185">
        <v>25747.7</v>
      </c>
      <c r="BG25" s="185">
        <v>25154.400000000001</v>
      </c>
      <c r="BH25" s="185">
        <v>23838.3</v>
      </c>
      <c r="BI25" s="456">
        <v>23745.1</v>
      </c>
      <c r="BJ25" s="195">
        <f t="shared" si="9"/>
        <v>1633.6000000000001</v>
      </c>
      <c r="BK25" s="462">
        <f t="shared" si="9"/>
        <v>1603.6</v>
      </c>
      <c r="BL25" s="185">
        <v>0</v>
      </c>
      <c r="BM25" s="185">
        <v>0</v>
      </c>
      <c r="BN25" s="185">
        <v>1044.4000000000001</v>
      </c>
      <c r="BO25" s="185">
        <v>1020.1</v>
      </c>
      <c r="BP25" s="185">
        <v>589.20000000000005</v>
      </c>
      <c r="BQ25" s="456">
        <v>583.5</v>
      </c>
      <c r="BR25" s="195">
        <f t="shared" si="10"/>
        <v>396426.80000000005</v>
      </c>
      <c r="BS25" s="462">
        <f t="shared" si="10"/>
        <v>394169.39999999997</v>
      </c>
      <c r="BT25" s="185">
        <v>46941.3</v>
      </c>
      <c r="BU25" s="185">
        <v>46221.7</v>
      </c>
      <c r="BV25" s="185">
        <v>290109.5</v>
      </c>
      <c r="BW25" s="185">
        <v>289028.3</v>
      </c>
      <c r="BX25" s="185">
        <v>18653.7</v>
      </c>
      <c r="BY25" s="185">
        <v>18653.7</v>
      </c>
      <c r="BZ25" s="185">
        <v>0</v>
      </c>
      <c r="CA25" s="185">
        <v>0</v>
      </c>
      <c r="CB25" s="185">
        <v>6597.9</v>
      </c>
      <c r="CC25" s="185">
        <v>6174.6</v>
      </c>
      <c r="CD25" s="185">
        <v>34124.400000000001</v>
      </c>
      <c r="CE25" s="456">
        <v>34091.1</v>
      </c>
      <c r="CF25" s="195">
        <f t="shared" si="11"/>
        <v>90646</v>
      </c>
      <c r="CG25" s="462">
        <f t="shared" si="11"/>
        <v>90336.3</v>
      </c>
      <c r="CH25" s="185">
        <v>87873.2</v>
      </c>
      <c r="CI25" s="185">
        <v>87573.2</v>
      </c>
      <c r="CJ25" s="185">
        <v>0</v>
      </c>
      <c r="CK25" s="185">
        <v>0</v>
      </c>
      <c r="CL25" s="185">
        <v>2772.8</v>
      </c>
      <c r="CM25" s="456">
        <v>2763.1</v>
      </c>
      <c r="CN25" s="195" t="e">
        <f t="shared" si="12"/>
        <v>#REF!</v>
      </c>
      <c r="CO25" s="194" t="e">
        <f t="shared" si="12"/>
        <v>#REF!</v>
      </c>
      <c r="CP25" s="197" t="e">
        <f>ROUND([3]Лист1!BY25/1000,1)</f>
        <v>#REF!</v>
      </c>
      <c r="CQ25" s="197" t="e">
        <f>ROUND([3]Лист1!BZ25/1000,1)</f>
        <v>#REF!</v>
      </c>
      <c r="CR25" s="197">
        <f>ROUND([3]Лист1!CA25/1000,1)</f>
        <v>67</v>
      </c>
      <c r="CS25" s="461">
        <f>ROUND([3]Лист1!CB25/1000,1)</f>
        <v>67</v>
      </c>
      <c r="CT25" s="195">
        <f t="shared" si="13"/>
        <v>24019.7</v>
      </c>
      <c r="CU25" s="462">
        <f t="shared" si="13"/>
        <v>22855.8</v>
      </c>
      <c r="CV25" s="185">
        <v>2585.4</v>
      </c>
      <c r="CW25" s="185">
        <v>2573.1999999999998</v>
      </c>
      <c r="CX25" s="185">
        <v>20033.2</v>
      </c>
      <c r="CY25" s="185">
        <v>18923</v>
      </c>
      <c r="CZ25" s="185">
        <v>56.3</v>
      </c>
      <c r="DA25" s="185">
        <v>42.3</v>
      </c>
      <c r="DB25" s="185">
        <v>1344.8</v>
      </c>
      <c r="DC25" s="456">
        <v>1317.3</v>
      </c>
      <c r="DD25" s="195">
        <f t="shared" si="14"/>
        <v>7291.5</v>
      </c>
      <c r="DE25" s="462">
        <f t="shared" si="14"/>
        <v>7288.4</v>
      </c>
      <c r="DF25" s="185">
        <v>2524.9</v>
      </c>
      <c r="DG25" s="185">
        <v>2524.9</v>
      </c>
      <c r="DH25" s="185">
        <v>1329.9</v>
      </c>
      <c r="DI25" s="185">
        <v>1329.9</v>
      </c>
      <c r="DJ25" s="185">
        <v>0</v>
      </c>
      <c r="DK25" s="185">
        <v>0</v>
      </c>
      <c r="DL25" s="185">
        <v>3436.7</v>
      </c>
      <c r="DM25" s="456">
        <v>3433.6</v>
      </c>
      <c r="DN25" s="195">
        <f t="shared" si="15"/>
        <v>0</v>
      </c>
      <c r="DO25" s="462">
        <f t="shared" si="15"/>
        <v>0</v>
      </c>
      <c r="DP25" s="185">
        <v>0</v>
      </c>
      <c r="DQ25" s="185">
        <v>0</v>
      </c>
      <c r="DR25" s="185">
        <v>0</v>
      </c>
      <c r="DS25" s="185">
        <v>0</v>
      </c>
      <c r="DT25" s="185">
        <v>0</v>
      </c>
      <c r="DU25" s="456">
        <v>0</v>
      </c>
      <c r="DV25" s="463">
        <v>0.3</v>
      </c>
      <c r="DW25" s="464">
        <v>0.3</v>
      </c>
      <c r="DX25" s="463">
        <v>0</v>
      </c>
      <c r="DY25" s="464">
        <v>0</v>
      </c>
      <c r="DZ25" s="196" t="e">
        <f t="shared" si="16"/>
        <v>#REF!</v>
      </c>
      <c r="EA25" s="195" t="e">
        <f t="shared" si="16"/>
        <v>#REF!</v>
      </c>
      <c r="EB25" s="465">
        <v>-11887.2</v>
      </c>
      <c r="EC25" s="465">
        <v>-7054.3</v>
      </c>
      <c r="ED25" s="466">
        <v>6685.4</v>
      </c>
      <c r="EE25" s="467">
        <v>4871.1000000000004</v>
      </c>
      <c r="EF25" s="120"/>
      <c r="EG25" s="100"/>
      <c r="EH25" s="100"/>
    </row>
    <row r="26" spans="1:138" s="102" customFormat="1" hidden="1" x14ac:dyDescent="0.25">
      <c r="A26" s="455" t="s">
        <v>209</v>
      </c>
      <c r="B26" s="194">
        <f t="shared" si="6"/>
        <v>297817.70000000007</v>
      </c>
      <c r="C26" s="184">
        <f t="shared" si="6"/>
        <v>288413.2</v>
      </c>
      <c r="D26" s="185">
        <v>25337.599999999999</v>
      </c>
      <c r="E26" s="185">
        <v>25079.3</v>
      </c>
      <c r="F26" s="185">
        <v>6725.9</v>
      </c>
      <c r="G26" s="185">
        <v>6471.6</v>
      </c>
      <c r="H26" s="185">
        <v>209769.1</v>
      </c>
      <c r="I26" s="185">
        <v>202765.2</v>
      </c>
      <c r="J26" s="185">
        <v>8.1999999999999993</v>
      </c>
      <c r="K26" s="185">
        <v>8.1999999999999993</v>
      </c>
      <c r="L26" s="185">
        <v>25421.8</v>
      </c>
      <c r="M26" s="185">
        <v>24848.3</v>
      </c>
      <c r="N26" s="185">
        <v>1605</v>
      </c>
      <c r="O26" s="185">
        <v>1604.9</v>
      </c>
      <c r="P26" s="185">
        <v>488.9</v>
      </c>
      <c r="Q26" s="185">
        <v>0</v>
      </c>
      <c r="R26" s="185">
        <v>0</v>
      </c>
      <c r="S26" s="185">
        <v>0</v>
      </c>
      <c r="T26" s="185">
        <v>28461.200000000001</v>
      </c>
      <c r="U26" s="456">
        <v>27635.7</v>
      </c>
      <c r="V26" s="457">
        <f t="shared" si="17"/>
        <v>6288</v>
      </c>
      <c r="W26" s="188">
        <f t="shared" si="17"/>
        <v>6021.3</v>
      </c>
      <c r="X26" s="185">
        <v>6288</v>
      </c>
      <c r="Y26" s="456">
        <v>6021.3</v>
      </c>
      <c r="Z26" s="195">
        <f t="shared" si="7"/>
        <v>50880.9</v>
      </c>
      <c r="AA26" s="195">
        <f t="shared" si="7"/>
        <v>49347.3</v>
      </c>
      <c r="AB26" s="458">
        <v>0</v>
      </c>
      <c r="AC26" s="459">
        <v>0</v>
      </c>
      <c r="AD26" s="460">
        <v>50880.9</v>
      </c>
      <c r="AE26" s="461">
        <v>49347.3</v>
      </c>
      <c r="AF26" s="460">
        <v>0</v>
      </c>
      <c r="AG26" s="461">
        <v>0</v>
      </c>
      <c r="AH26" s="195">
        <f t="shared" si="5"/>
        <v>602882.4</v>
      </c>
      <c r="AI26" s="194">
        <f t="shared" si="5"/>
        <v>333940.3</v>
      </c>
      <c r="AJ26" s="197">
        <v>0</v>
      </c>
      <c r="AK26" s="197">
        <v>0</v>
      </c>
      <c r="AL26" s="197">
        <v>2123.1</v>
      </c>
      <c r="AM26" s="197">
        <v>2038.7</v>
      </c>
      <c r="AN26" s="197">
        <v>0</v>
      </c>
      <c r="AO26" s="197">
        <v>0</v>
      </c>
      <c r="AP26" s="197">
        <v>2391.1</v>
      </c>
      <c r="AQ26" s="197">
        <v>2185.4</v>
      </c>
      <c r="AR26" s="197">
        <v>91069.4</v>
      </c>
      <c r="AS26" s="197">
        <v>87297.7</v>
      </c>
      <c r="AT26" s="197">
        <v>495115.8</v>
      </c>
      <c r="AU26" s="197">
        <v>231507.3</v>
      </c>
      <c r="AV26" s="197">
        <v>0</v>
      </c>
      <c r="AW26" s="197">
        <v>0</v>
      </c>
      <c r="AX26" s="197">
        <v>12183</v>
      </c>
      <c r="AY26" s="461">
        <v>10911.2</v>
      </c>
      <c r="AZ26" s="195">
        <f t="shared" si="8"/>
        <v>682152.60000000009</v>
      </c>
      <c r="BA26" s="462">
        <f t="shared" si="8"/>
        <v>645995.79999999993</v>
      </c>
      <c r="BB26" s="185">
        <v>14416.4</v>
      </c>
      <c r="BC26" s="185">
        <v>12865.1</v>
      </c>
      <c r="BD26" s="185">
        <v>555356.5</v>
      </c>
      <c r="BE26" s="185">
        <v>533379.4</v>
      </c>
      <c r="BF26" s="185">
        <v>104647.8</v>
      </c>
      <c r="BG26" s="185">
        <v>92995.199999999997</v>
      </c>
      <c r="BH26" s="185">
        <v>7731.9</v>
      </c>
      <c r="BI26" s="456">
        <v>6756.1</v>
      </c>
      <c r="BJ26" s="195">
        <f t="shared" si="9"/>
        <v>2788.3</v>
      </c>
      <c r="BK26" s="462">
        <f t="shared" si="9"/>
        <v>2788.2</v>
      </c>
      <c r="BL26" s="185">
        <v>0</v>
      </c>
      <c r="BM26" s="185">
        <v>0</v>
      </c>
      <c r="BN26" s="185">
        <v>2176.1</v>
      </c>
      <c r="BO26" s="185">
        <v>2176</v>
      </c>
      <c r="BP26" s="185">
        <v>612.20000000000005</v>
      </c>
      <c r="BQ26" s="456">
        <v>612.20000000000005</v>
      </c>
      <c r="BR26" s="195">
        <f t="shared" si="10"/>
        <v>1897573.1</v>
      </c>
      <c r="BS26" s="462">
        <f t="shared" si="10"/>
        <v>1866202</v>
      </c>
      <c r="BT26" s="185">
        <v>539837.4</v>
      </c>
      <c r="BU26" s="185">
        <v>528848.6</v>
      </c>
      <c r="BV26" s="185">
        <v>1026907.3</v>
      </c>
      <c r="BW26" s="185">
        <v>1012432</v>
      </c>
      <c r="BX26" s="185">
        <v>163038.79999999999</v>
      </c>
      <c r="BY26" s="185">
        <v>161300</v>
      </c>
      <c r="BZ26" s="185">
        <v>0</v>
      </c>
      <c r="CA26" s="185">
        <v>0</v>
      </c>
      <c r="CB26" s="185">
        <v>47430.2</v>
      </c>
      <c r="CC26" s="185">
        <v>46901.5</v>
      </c>
      <c r="CD26" s="185">
        <v>120359.4</v>
      </c>
      <c r="CE26" s="456">
        <v>116719.9</v>
      </c>
      <c r="CF26" s="195">
        <f t="shared" si="11"/>
        <v>321938.59999999998</v>
      </c>
      <c r="CG26" s="462">
        <f t="shared" si="11"/>
        <v>320062.90000000002</v>
      </c>
      <c r="CH26" s="185">
        <v>197194.7</v>
      </c>
      <c r="CI26" s="185">
        <v>196282</v>
      </c>
      <c r="CJ26" s="185">
        <v>0</v>
      </c>
      <c r="CK26" s="185">
        <v>0</v>
      </c>
      <c r="CL26" s="185">
        <v>124743.9</v>
      </c>
      <c r="CM26" s="456">
        <v>123780.9</v>
      </c>
      <c r="CN26" s="195" t="e">
        <f t="shared" si="12"/>
        <v>#REF!</v>
      </c>
      <c r="CO26" s="194" t="e">
        <f t="shared" si="12"/>
        <v>#REF!</v>
      </c>
      <c r="CP26" s="197" t="e">
        <f>ROUND([3]Лист1!BY26/1000,1)</f>
        <v>#REF!</v>
      </c>
      <c r="CQ26" s="197" t="e">
        <f>ROUND([3]Лист1!BZ26/1000,1)</f>
        <v>#REF!</v>
      </c>
      <c r="CR26" s="197">
        <f>ROUND([3]Лист1!CA26/1000,1)</f>
        <v>141.1</v>
      </c>
      <c r="CS26" s="461">
        <f>ROUND([3]Лист1!CB26/1000,1)</f>
        <v>140.4</v>
      </c>
      <c r="CT26" s="195">
        <f t="shared" si="13"/>
        <v>77843.199999999997</v>
      </c>
      <c r="CU26" s="462">
        <f t="shared" si="13"/>
        <v>74631.100000000006</v>
      </c>
      <c r="CV26" s="185">
        <v>10054</v>
      </c>
      <c r="CW26" s="185">
        <v>10054</v>
      </c>
      <c r="CX26" s="185">
        <v>64789.5</v>
      </c>
      <c r="CY26" s="185">
        <v>61976.1</v>
      </c>
      <c r="CZ26" s="185">
        <v>1582.4</v>
      </c>
      <c r="DA26" s="185">
        <v>1310.8</v>
      </c>
      <c r="DB26" s="185">
        <v>1417.3</v>
      </c>
      <c r="DC26" s="456">
        <v>1290.2</v>
      </c>
      <c r="DD26" s="195">
        <f t="shared" si="14"/>
        <v>42696.4</v>
      </c>
      <c r="DE26" s="462">
        <f t="shared" si="14"/>
        <v>42161.3</v>
      </c>
      <c r="DF26" s="185">
        <v>31966.799999999999</v>
      </c>
      <c r="DG26" s="185">
        <v>31502.2</v>
      </c>
      <c r="DH26" s="185">
        <v>10729.6</v>
      </c>
      <c r="DI26" s="185">
        <v>10659.1</v>
      </c>
      <c r="DJ26" s="185">
        <v>0</v>
      </c>
      <c r="DK26" s="185">
        <v>0</v>
      </c>
      <c r="DL26" s="185">
        <v>0</v>
      </c>
      <c r="DM26" s="456">
        <v>0</v>
      </c>
      <c r="DN26" s="195">
        <f t="shared" si="15"/>
        <v>0</v>
      </c>
      <c r="DO26" s="462">
        <f t="shared" si="15"/>
        <v>0</v>
      </c>
      <c r="DP26" s="185">
        <v>0</v>
      </c>
      <c r="DQ26" s="185">
        <v>0</v>
      </c>
      <c r="DR26" s="185">
        <v>0</v>
      </c>
      <c r="DS26" s="185">
        <v>0</v>
      </c>
      <c r="DT26" s="185">
        <v>0</v>
      </c>
      <c r="DU26" s="456">
        <v>0</v>
      </c>
      <c r="DV26" s="463">
        <v>5.8</v>
      </c>
      <c r="DW26" s="464">
        <v>2.5</v>
      </c>
      <c r="DX26" s="463">
        <v>0</v>
      </c>
      <c r="DY26" s="464">
        <v>0</v>
      </c>
      <c r="DZ26" s="196" t="e">
        <f t="shared" si="16"/>
        <v>#REF!</v>
      </c>
      <c r="EA26" s="195" t="e">
        <f t="shared" si="16"/>
        <v>#REF!</v>
      </c>
      <c r="EB26" s="465">
        <v>-350870.2</v>
      </c>
      <c r="EC26" s="465">
        <v>-26315</v>
      </c>
      <c r="ED26" s="466">
        <v>287460.59999999998</v>
      </c>
      <c r="EE26" s="467">
        <v>324945.59999999998</v>
      </c>
      <c r="EF26" s="120"/>
      <c r="EG26" s="100"/>
      <c r="EH26" s="100"/>
    </row>
    <row r="27" spans="1:138" s="102" customFormat="1" hidden="1" x14ac:dyDescent="0.25">
      <c r="A27" s="455" t="s">
        <v>210</v>
      </c>
      <c r="B27" s="194">
        <f t="shared" si="6"/>
        <v>176598.39999999999</v>
      </c>
      <c r="C27" s="184">
        <f t="shared" si="6"/>
        <v>171043.60000000003</v>
      </c>
      <c r="D27" s="185">
        <v>14722.8</v>
      </c>
      <c r="E27" s="185">
        <v>14533.7</v>
      </c>
      <c r="F27" s="185">
        <v>2299.6</v>
      </c>
      <c r="G27" s="185">
        <v>2292.4</v>
      </c>
      <c r="H27" s="185">
        <v>139347.79999999999</v>
      </c>
      <c r="I27" s="185">
        <v>134338.1</v>
      </c>
      <c r="J27" s="185">
        <v>2</v>
      </c>
      <c r="K27" s="185">
        <v>2</v>
      </c>
      <c r="L27" s="185">
        <v>14175.8</v>
      </c>
      <c r="M27" s="185">
        <v>14160.6</v>
      </c>
      <c r="N27" s="185">
        <v>982.7</v>
      </c>
      <c r="O27" s="185">
        <v>982.7</v>
      </c>
      <c r="P27" s="185">
        <v>147</v>
      </c>
      <c r="Q27" s="185">
        <v>0</v>
      </c>
      <c r="R27" s="185">
        <v>0</v>
      </c>
      <c r="S27" s="185">
        <v>0</v>
      </c>
      <c r="T27" s="185">
        <v>4920.7</v>
      </c>
      <c r="U27" s="456">
        <v>4734.1000000000004</v>
      </c>
      <c r="V27" s="457">
        <f t="shared" si="17"/>
        <v>1358</v>
      </c>
      <c r="W27" s="188">
        <f t="shared" si="17"/>
        <v>1130.8</v>
      </c>
      <c r="X27" s="185">
        <v>1358</v>
      </c>
      <c r="Y27" s="456">
        <v>1130.8</v>
      </c>
      <c r="Z27" s="195">
        <f t="shared" si="7"/>
        <v>8006.9</v>
      </c>
      <c r="AA27" s="195">
        <f t="shared" si="7"/>
        <v>7985.5</v>
      </c>
      <c r="AB27" s="458">
        <v>0</v>
      </c>
      <c r="AC27" s="459">
        <v>0</v>
      </c>
      <c r="AD27" s="460">
        <v>7984.9</v>
      </c>
      <c r="AE27" s="461">
        <v>7965.5</v>
      </c>
      <c r="AF27" s="460">
        <v>22</v>
      </c>
      <c r="AG27" s="461">
        <v>20</v>
      </c>
      <c r="AH27" s="195">
        <f t="shared" si="5"/>
        <v>97180.4</v>
      </c>
      <c r="AI27" s="194">
        <f t="shared" si="5"/>
        <v>94233</v>
      </c>
      <c r="AJ27" s="197">
        <v>0</v>
      </c>
      <c r="AK27" s="197">
        <v>0</v>
      </c>
      <c r="AL27" s="197">
        <v>4522.2</v>
      </c>
      <c r="AM27" s="197">
        <v>4522.2</v>
      </c>
      <c r="AN27" s="197">
        <v>62.6</v>
      </c>
      <c r="AO27" s="197">
        <v>62.6</v>
      </c>
      <c r="AP27" s="197">
        <v>0</v>
      </c>
      <c r="AQ27" s="197">
        <v>0</v>
      </c>
      <c r="AR27" s="197">
        <v>34492.699999999997</v>
      </c>
      <c r="AS27" s="197">
        <v>33282.800000000003</v>
      </c>
      <c r="AT27" s="197">
        <v>36916.699999999997</v>
      </c>
      <c r="AU27" s="197">
        <v>35945.4</v>
      </c>
      <c r="AV27" s="197">
        <v>12813</v>
      </c>
      <c r="AW27" s="197">
        <v>12813</v>
      </c>
      <c r="AX27" s="197">
        <v>8373.2000000000007</v>
      </c>
      <c r="AY27" s="461">
        <v>7607</v>
      </c>
      <c r="AZ27" s="195">
        <f t="shared" si="8"/>
        <v>133565.6</v>
      </c>
      <c r="BA27" s="462">
        <f t="shared" si="8"/>
        <v>129541.6</v>
      </c>
      <c r="BB27" s="185">
        <v>4617.8</v>
      </c>
      <c r="BC27" s="185">
        <v>4217.3</v>
      </c>
      <c r="BD27" s="185">
        <v>42049.7</v>
      </c>
      <c r="BE27" s="185">
        <v>40474.699999999997</v>
      </c>
      <c r="BF27" s="185">
        <v>79535.8</v>
      </c>
      <c r="BG27" s="185">
        <v>78089.3</v>
      </c>
      <c r="BH27" s="185">
        <v>7362.3</v>
      </c>
      <c r="BI27" s="456">
        <v>6760.3</v>
      </c>
      <c r="BJ27" s="195">
        <f t="shared" si="9"/>
        <v>18989.099999999999</v>
      </c>
      <c r="BK27" s="462">
        <f t="shared" si="9"/>
        <v>15306.2</v>
      </c>
      <c r="BL27" s="185">
        <v>0</v>
      </c>
      <c r="BM27" s="185">
        <v>0</v>
      </c>
      <c r="BN27" s="185">
        <v>1946.3</v>
      </c>
      <c r="BO27" s="185">
        <v>1710.7</v>
      </c>
      <c r="BP27" s="185">
        <v>17042.8</v>
      </c>
      <c r="BQ27" s="456">
        <v>13595.5</v>
      </c>
      <c r="BR27" s="195">
        <f t="shared" si="10"/>
        <v>570501.30000000005</v>
      </c>
      <c r="BS27" s="462">
        <f t="shared" si="10"/>
        <v>552529.4</v>
      </c>
      <c r="BT27" s="185">
        <v>95701.6</v>
      </c>
      <c r="BU27" s="185">
        <v>90493.6</v>
      </c>
      <c r="BV27" s="185">
        <v>399438.4</v>
      </c>
      <c r="BW27" s="185">
        <v>388057.4</v>
      </c>
      <c r="BX27" s="185">
        <v>28964</v>
      </c>
      <c r="BY27" s="185">
        <v>28813.8</v>
      </c>
      <c r="BZ27" s="185">
        <v>0</v>
      </c>
      <c r="CA27" s="185">
        <v>0</v>
      </c>
      <c r="CB27" s="185">
        <v>5318.9</v>
      </c>
      <c r="CC27" s="185">
        <v>5292.5</v>
      </c>
      <c r="CD27" s="185">
        <v>41078.400000000001</v>
      </c>
      <c r="CE27" s="456">
        <v>39872.1</v>
      </c>
      <c r="CF27" s="195">
        <f t="shared" si="11"/>
        <v>126325.3</v>
      </c>
      <c r="CG27" s="462">
        <f t="shared" si="11"/>
        <v>126314.7</v>
      </c>
      <c r="CH27" s="185">
        <v>94259.6</v>
      </c>
      <c r="CI27" s="185">
        <v>94249</v>
      </c>
      <c r="CJ27" s="185">
        <v>0</v>
      </c>
      <c r="CK27" s="185">
        <v>0</v>
      </c>
      <c r="CL27" s="185">
        <v>32065.7</v>
      </c>
      <c r="CM27" s="456">
        <v>32065.7</v>
      </c>
      <c r="CN27" s="195" t="e">
        <f t="shared" si="12"/>
        <v>#REF!</v>
      </c>
      <c r="CO27" s="194" t="e">
        <f t="shared" si="12"/>
        <v>#REF!</v>
      </c>
      <c r="CP27" s="197" t="e">
        <f>ROUND([3]Лист1!BY27/1000,1)</f>
        <v>#REF!</v>
      </c>
      <c r="CQ27" s="197" t="e">
        <f>ROUND([3]Лист1!BZ27/1000,1)</f>
        <v>#REF!</v>
      </c>
      <c r="CR27" s="197">
        <f>ROUND([3]Лист1!CA27/1000,1)</f>
        <v>407.4</v>
      </c>
      <c r="CS27" s="461">
        <f>ROUND([3]Лист1!CB27/1000,1)</f>
        <v>407.4</v>
      </c>
      <c r="CT27" s="195">
        <f t="shared" si="13"/>
        <v>33844.1</v>
      </c>
      <c r="CU27" s="462">
        <f t="shared" si="13"/>
        <v>25632.6</v>
      </c>
      <c r="CV27" s="185">
        <v>4725</v>
      </c>
      <c r="CW27" s="185">
        <v>4722</v>
      </c>
      <c r="CX27" s="185">
        <v>18327</v>
      </c>
      <c r="CY27" s="185">
        <v>16047.3</v>
      </c>
      <c r="CZ27" s="185">
        <v>9895.6</v>
      </c>
      <c r="DA27" s="185">
        <v>3966.8</v>
      </c>
      <c r="DB27" s="185">
        <v>896.5</v>
      </c>
      <c r="DC27" s="456">
        <v>896.5</v>
      </c>
      <c r="DD27" s="195">
        <f t="shared" si="14"/>
        <v>46521.399999999994</v>
      </c>
      <c r="DE27" s="462">
        <f t="shared" si="14"/>
        <v>45583</v>
      </c>
      <c r="DF27" s="185">
        <v>22046.799999999999</v>
      </c>
      <c r="DG27" s="185">
        <v>21454.6</v>
      </c>
      <c r="DH27" s="185">
        <v>22932.6</v>
      </c>
      <c r="DI27" s="185">
        <v>22662.5</v>
      </c>
      <c r="DJ27" s="185">
        <v>0</v>
      </c>
      <c r="DK27" s="185">
        <v>0</v>
      </c>
      <c r="DL27" s="185">
        <v>1542</v>
      </c>
      <c r="DM27" s="456">
        <v>1465.9</v>
      </c>
      <c r="DN27" s="195">
        <f t="shared" si="15"/>
        <v>0</v>
      </c>
      <c r="DO27" s="462">
        <f t="shared" si="15"/>
        <v>0</v>
      </c>
      <c r="DP27" s="185">
        <v>0</v>
      </c>
      <c r="DQ27" s="185">
        <v>0</v>
      </c>
      <c r="DR27" s="185">
        <v>0</v>
      </c>
      <c r="DS27" s="185">
        <v>0</v>
      </c>
      <c r="DT27" s="185">
        <v>0</v>
      </c>
      <c r="DU27" s="456">
        <v>0</v>
      </c>
      <c r="DV27" s="463">
        <v>22.5</v>
      </c>
      <c r="DW27" s="464">
        <v>22.5</v>
      </c>
      <c r="DX27" s="463">
        <v>0</v>
      </c>
      <c r="DY27" s="464">
        <v>0</v>
      </c>
      <c r="DZ27" s="196" t="e">
        <f t="shared" si="16"/>
        <v>#REF!</v>
      </c>
      <c r="EA27" s="195" t="e">
        <f t="shared" si="16"/>
        <v>#REF!</v>
      </c>
      <c r="EB27" s="465">
        <v>-52718</v>
      </c>
      <c r="EC27" s="465">
        <v>-27588.9</v>
      </c>
      <c r="ED27" s="466">
        <v>64744</v>
      </c>
      <c r="EE27" s="467">
        <v>24855.1</v>
      </c>
      <c r="EF27" s="120"/>
      <c r="EG27" s="100"/>
      <c r="EH27" s="100"/>
    </row>
    <row r="28" spans="1:138" s="102" customFormat="1" hidden="1" x14ac:dyDescent="0.25">
      <c r="A28" s="455" t="s">
        <v>211</v>
      </c>
      <c r="B28" s="194">
        <f t="shared" si="6"/>
        <v>131786.9</v>
      </c>
      <c r="C28" s="184">
        <f t="shared" si="6"/>
        <v>126233.1</v>
      </c>
      <c r="D28" s="185">
        <v>11639.8</v>
      </c>
      <c r="E28" s="185">
        <v>11411.2</v>
      </c>
      <c r="F28" s="185">
        <v>2655.9</v>
      </c>
      <c r="G28" s="185">
        <v>2638.2</v>
      </c>
      <c r="H28" s="185">
        <v>71899.8</v>
      </c>
      <c r="I28" s="185">
        <v>66797.600000000006</v>
      </c>
      <c r="J28" s="185">
        <v>0</v>
      </c>
      <c r="K28" s="185">
        <v>0</v>
      </c>
      <c r="L28" s="185">
        <v>12953.7</v>
      </c>
      <c r="M28" s="185">
        <v>12933.5</v>
      </c>
      <c r="N28" s="185">
        <v>50</v>
      </c>
      <c r="O28" s="185">
        <v>50</v>
      </c>
      <c r="P28" s="185">
        <v>40</v>
      </c>
      <c r="Q28" s="185">
        <v>0</v>
      </c>
      <c r="R28" s="185">
        <v>0</v>
      </c>
      <c r="S28" s="185">
        <v>0</v>
      </c>
      <c r="T28" s="185">
        <v>32547.7</v>
      </c>
      <c r="U28" s="456">
        <v>32402.6</v>
      </c>
      <c r="V28" s="457">
        <f t="shared" si="17"/>
        <v>1241.8</v>
      </c>
      <c r="W28" s="188">
        <f t="shared" si="17"/>
        <v>1148.5</v>
      </c>
      <c r="X28" s="185">
        <v>1241.8</v>
      </c>
      <c r="Y28" s="456">
        <v>1148.5</v>
      </c>
      <c r="Z28" s="195">
        <f t="shared" si="7"/>
        <v>13547.4</v>
      </c>
      <c r="AA28" s="195">
        <f t="shared" si="7"/>
        <v>12225.499999999998</v>
      </c>
      <c r="AB28" s="458">
        <v>5920.2</v>
      </c>
      <c r="AC28" s="459">
        <v>5876.2</v>
      </c>
      <c r="AD28" s="460">
        <v>7347.3</v>
      </c>
      <c r="AE28" s="461">
        <v>6074.4</v>
      </c>
      <c r="AF28" s="460">
        <v>279.89999999999998</v>
      </c>
      <c r="AG28" s="461">
        <v>274.89999999999998</v>
      </c>
      <c r="AH28" s="195">
        <f t="shared" si="5"/>
        <v>51969.2</v>
      </c>
      <c r="AI28" s="194">
        <f t="shared" si="5"/>
        <v>50663.5</v>
      </c>
      <c r="AJ28" s="197">
        <v>0</v>
      </c>
      <c r="AK28" s="197">
        <v>0</v>
      </c>
      <c r="AL28" s="197">
        <v>2717.5</v>
      </c>
      <c r="AM28" s="197">
        <v>2717.5</v>
      </c>
      <c r="AN28" s="197">
        <v>0</v>
      </c>
      <c r="AO28" s="197">
        <v>0</v>
      </c>
      <c r="AP28" s="197">
        <v>0</v>
      </c>
      <c r="AQ28" s="197">
        <v>0</v>
      </c>
      <c r="AR28" s="197">
        <v>30698</v>
      </c>
      <c r="AS28" s="197">
        <v>30029</v>
      </c>
      <c r="AT28" s="197">
        <v>15840.4</v>
      </c>
      <c r="AU28" s="197">
        <v>15270.3</v>
      </c>
      <c r="AV28" s="197">
        <v>213.2</v>
      </c>
      <c r="AW28" s="197">
        <v>213</v>
      </c>
      <c r="AX28" s="197">
        <v>2500.1</v>
      </c>
      <c r="AY28" s="461">
        <v>2433.6999999999998</v>
      </c>
      <c r="AZ28" s="195">
        <f t="shared" si="8"/>
        <v>162384.70000000001</v>
      </c>
      <c r="BA28" s="462">
        <f t="shared" si="8"/>
        <v>158435.5</v>
      </c>
      <c r="BB28" s="185">
        <v>3505.1</v>
      </c>
      <c r="BC28" s="185">
        <v>3413</v>
      </c>
      <c r="BD28" s="185">
        <v>12003</v>
      </c>
      <c r="BE28" s="185">
        <v>11358.7</v>
      </c>
      <c r="BF28" s="185">
        <v>24030</v>
      </c>
      <c r="BG28" s="185">
        <v>22835.599999999999</v>
      </c>
      <c r="BH28" s="185">
        <v>122846.6</v>
      </c>
      <c r="BI28" s="456">
        <v>120828.2</v>
      </c>
      <c r="BJ28" s="195">
        <f t="shared" si="9"/>
        <v>5077.8999999999996</v>
      </c>
      <c r="BK28" s="462">
        <f t="shared" si="9"/>
        <v>513.70000000000005</v>
      </c>
      <c r="BL28" s="185">
        <v>0</v>
      </c>
      <c r="BM28" s="185">
        <v>0</v>
      </c>
      <c r="BN28" s="185">
        <v>406.5</v>
      </c>
      <c r="BO28" s="185">
        <v>392.3</v>
      </c>
      <c r="BP28" s="185">
        <v>4671.3999999999996</v>
      </c>
      <c r="BQ28" s="456">
        <v>121.4</v>
      </c>
      <c r="BR28" s="195">
        <f t="shared" si="10"/>
        <v>342795.20000000007</v>
      </c>
      <c r="BS28" s="462">
        <f t="shared" si="10"/>
        <v>342098.30000000005</v>
      </c>
      <c r="BT28" s="185">
        <v>68930.899999999994</v>
      </c>
      <c r="BU28" s="185">
        <v>68836.3</v>
      </c>
      <c r="BV28" s="185">
        <v>214107.6</v>
      </c>
      <c r="BW28" s="185">
        <v>213687.5</v>
      </c>
      <c r="BX28" s="185">
        <v>32973.4</v>
      </c>
      <c r="BY28" s="185">
        <v>32911.4</v>
      </c>
      <c r="BZ28" s="185">
        <v>0</v>
      </c>
      <c r="CA28" s="185">
        <v>0</v>
      </c>
      <c r="CB28" s="185">
        <v>8905.9</v>
      </c>
      <c r="CC28" s="185">
        <v>8905.9</v>
      </c>
      <c r="CD28" s="185">
        <v>17877.400000000001</v>
      </c>
      <c r="CE28" s="456">
        <v>17757.2</v>
      </c>
      <c r="CF28" s="195">
        <f t="shared" si="11"/>
        <v>78529.5</v>
      </c>
      <c r="CG28" s="462">
        <f t="shared" si="11"/>
        <v>78529.5</v>
      </c>
      <c r="CH28" s="185">
        <v>76140.600000000006</v>
      </c>
      <c r="CI28" s="185">
        <v>76140.600000000006</v>
      </c>
      <c r="CJ28" s="185">
        <v>0</v>
      </c>
      <c r="CK28" s="185">
        <v>0</v>
      </c>
      <c r="CL28" s="185">
        <v>2388.9</v>
      </c>
      <c r="CM28" s="456">
        <v>2388.9</v>
      </c>
      <c r="CN28" s="195" t="e">
        <f t="shared" si="12"/>
        <v>#REF!</v>
      </c>
      <c r="CO28" s="194" t="e">
        <f t="shared" si="12"/>
        <v>#REF!</v>
      </c>
      <c r="CP28" s="197" t="e">
        <f>ROUND([3]Лист1!BY28/1000,1)</f>
        <v>#REF!</v>
      </c>
      <c r="CQ28" s="197" t="e">
        <f>ROUND([3]Лист1!BZ28/1000,1)</f>
        <v>#REF!</v>
      </c>
      <c r="CR28" s="197">
        <f>ROUND([3]Лист1!CA28/1000,1)</f>
        <v>162</v>
      </c>
      <c r="CS28" s="461">
        <f>ROUND([3]Лист1!CB28/1000,1)</f>
        <v>156.6</v>
      </c>
      <c r="CT28" s="195">
        <f t="shared" si="13"/>
        <v>24335.200000000001</v>
      </c>
      <c r="CU28" s="462">
        <f t="shared" si="13"/>
        <v>21120.400000000001</v>
      </c>
      <c r="CV28" s="185">
        <v>1838</v>
      </c>
      <c r="CW28" s="185">
        <v>1623.8</v>
      </c>
      <c r="CX28" s="185">
        <v>21303.4</v>
      </c>
      <c r="CY28" s="185">
        <v>18313</v>
      </c>
      <c r="CZ28" s="185">
        <v>65</v>
      </c>
      <c r="DA28" s="185">
        <v>58.4</v>
      </c>
      <c r="DB28" s="185">
        <v>1128.8</v>
      </c>
      <c r="DC28" s="456">
        <v>1125.2</v>
      </c>
      <c r="DD28" s="195">
        <f t="shared" si="14"/>
        <v>8590.2000000000007</v>
      </c>
      <c r="DE28" s="462">
        <f t="shared" si="14"/>
        <v>7954</v>
      </c>
      <c r="DF28" s="185">
        <v>0</v>
      </c>
      <c r="DG28" s="185">
        <v>0</v>
      </c>
      <c r="DH28" s="185">
        <v>8590.2000000000007</v>
      </c>
      <c r="DI28" s="185">
        <v>7954</v>
      </c>
      <c r="DJ28" s="185">
        <v>0</v>
      </c>
      <c r="DK28" s="185">
        <v>0</v>
      </c>
      <c r="DL28" s="185">
        <v>0</v>
      </c>
      <c r="DM28" s="456">
        <v>0</v>
      </c>
      <c r="DN28" s="195">
        <f t="shared" si="15"/>
        <v>0</v>
      </c>
      <c r="DO28" s="462">
        <f t="shared" si="15"/>
        <v>0</v>
      </c>
      <c r="DP28" s="185">
        <v>0</v>
      </c>
      <c r="DQ28" s="185">
        <v>0</v>
      </c>
      <c r="DR28" s="185">
        <v>0</v>
      </c>
      <c r="DS28" s="185">
        <v>0</v>
      </c>
      <c r="DT28" s="185">
        <v>0</v>
      </c>
      <c r="DU28" s="456">
        <v>0</v>
      </c>
      <c r="DV28" s="463">
        <v>0</v>
      </c>
      <c r="DW28" s="464">
        <v>0</v>
      </c>
      <c r="DX28" s="463">
        <v>13109.5</v>
      </c>
      <c r="DY28" s="464">
        <v>12762.1</v>
      </c>
      <c r="DZ28" s="196" t="e">
        <f t="shared" si="16"/>
        <v>#REF!</v>
      </c>
      <c r="EA28" s="195" t="e">
        <f t="shared" si="16"/>
        <v>#REF!</v>
      </c>
      <c r="EB28" s="465">
        <v>-1025</v>
      </c>
      <c r="EC28" s="465">
        <v>5948</v>
      </c>
      <c r="ED28" s="466">
        <v>20233.900000000001</v>
      </c>
      <c r="EE28" s="467">
        <v>26181.9</v>
      </c>
      <c r="EF28" s="120"/>
      <c r="EG28" s="100"/>
      <c r="EH28" s="100"/>
    </row>
    <row r="29" spans="1:138" s="102" customFormat="1" hidden="1" x14ac:dyDescent="0.25">
      <c r="A29" s="455" t="s">
        <v>212</v>
      </c>
      <c r="B29" s="194">
        <f t="shared" si="6"/>
        <v>151798.1</v>
      </c>
      <c r="C29" s="184">
        <f t="shared" si="6"/>
        <v>147081.9</v>
      </c>
      <c r="D29" s="185">
        <v>11153.9</v>
      </c>
      <c r="E29" s="185">
        <v>11074.5</v>
      </c>
      <c r="F29" s="185">
        <v>2681.9</v>
      </c>
      <c r="G29" s="185">
        <v>2680</v>
      </c>
      <c r="H29" s="185">
        <v>82291.8</v>
      </c>
      <c r="I29" s="185">
        <v>80879.7</v>
      </c>
      <c r="J29" s="185">
        <v>0</v>
      </c>
      <c r="K29" s="185">
        <v>0</v>
      </c>
      <c r="L29" s="185">
        <v>10708</v>
      </c>
      <c r="M29" s="185">
        <v>10055</v>
      </c>
      <c r="N29" s="185">
        <v>0</v>
      </c>
      <c r="O29" s="185">
        <v>0</v>
      </c>
      <c r="P29" s="185">
        <v>782</v>
      </c>
      <c r="Q29" s="185">
        <v>0</v>
      </c>
      <c r="R29" s="185">
        <v>0</v>
      </c>
      <c r="S29" s="185">
        <v>0</v>
      </c>
      <c r="T29" s="185">
        <v>44180.5</v>
      </c>
      <c r="U29" s="456">
        <v>42392.7</v>
      </c>
      <c r="V29" s="457">
        <f t="shared" si="17"/>
        <v>1927.2</v>
      </c>
      <c r="W29" s="188">
        <f t="shared" si="17"/>
        <v>1927.2</v>
      </c>
      <c r="X29" s="185">
        <v>1927.2</v>
      </c>
      <c r="Y29" s="456">
        <v>1927.2</v>
      </c>
      <c r="Z29" s="195">
        <f t="shared" si="7"/>
        <v>10166.799999999999</v>
      </c>
      <c r="AA29" s="195">
        <f t="shared" si="7"/>
        <v>9127.7999999999993</v>
      </c>
      <c r="AB29" s="458">
        <v>0</v>
      </c>
      <c r="AC29" s="459">
        <v>0</v>
      </c>
      <c r="AD29" s="460">
        <v>10162.799999999999</v>
      </c>
      <c r="AE29" s="461">
        <v>9123.7999999999993</v>
      </c>
      <c r="AF29" s="460">
        <v>4</v>
      </c>
      <c r="AG29" s="461">
        <v>4</v>
      </c>
      <c r="AH29" s="195">
        <f t="shared" si="5"/>
        <v>86307.6</v>
      </c>
      <c r="AI29" s="194">
        <f t="shared" si="5"/>
        <v>84579.099999999991</v>
      </c>
      <c r="AJ29" s="197">
        <v>0</v>
      </c>
      <c r="AK29" s="197">
        <v>0</v>
      </c>
      <c r="AL29" s="197">
        <v>4521</v>
      </c>
      <c r="AM29" s="197">
        <v>4250.3</v>
      </c>
      <c r="AN29" s="197">
        <v>9393.6</v>
      </c>
      <c r="AO29" s="197">
        <v>9393.6</v>
      </c>
      <c r="AP29" s="197">
        <v>0</v>
      </c>
      <c r="AQ29" s="197">
        <v>0</v>
      </c>
      <c r="AR29" s="197">
        <v>22000</v>
      </c>
      <c r="AS29" s="197">
        <v>21801.8</v>
      </c>
      <c r="AT29" s="197">
        <v>37215.599999999999</v>
      </c>
      <c r="AU29" s="197">
        <v>36064.6</v>
      </c>
      <c r="AV29" s="197">
        <v>6243.8</v>
      </c>
      <c r="AW29" s="197">
        <v>6240</v>
      </c>
      <c r="AX29" s="197">
        <v>6933.6</v>
      </c>
      <c r="AY29" s="461">
        <v>6828.8</v>
      </c>
      <c r="AZ29" s="195">
        <f t="shared" si="8"/>
        <v>68831</v>
      </c>
      <c r="BA29" s="462">
        <f t="shared" si="8"/>
        <v>62400.999999999993</v>
      </c>
      <c r="BB29" s="185">
        <v>2.8</v>
      </c>
      <c r="BC29" s="185">
        <v>2.8</v>
      </c>
      <c r="BD29" s="185">
        <v>23539.9</v>
      </c>
      <c r="BE29" s="185">
        <v>23216.6</v>
      </c>
      <c r="BF29" s="185">
        <v>32498.9</v>
      </c>
      <c r="BG29" s="185">
        <v>31091.5</v>
      </c>
      <c r="BH29" s="185">
        <v>12789.4</v>
      </c>
      <c r="BI29" s="456">
        <v>8090.1</v>
      </c>
      <c r="BJ29" s="195">
        <f t="shared" si="9"/>
        <v>11189.4</v>
      </c>
      <c r="BK29" s="462">
        <f t="shared" si="9"/>
        <v>6973.8</v>
      </c>
      <c r="BL29" s="185">
        <v>0</v>
      </c>
      <c r="BM29" s="185">
        <v>0</v>
      </c>
      <c r="BN29" s="185">
        <v>679.6</v>
      </c>
      <c r="BO29" s="185">
        <v>679.5</v>
      </c>
      <c r="BP29" s="185">
        <v>10509.8</v>
      </c>
      <c r="BQ29" s="456">
        <v>6294.3</v>
      </c>
      <c r="BR29" s="195">
        <f t="shared" si="10"/>
        <v>597825.19999999984</v>
      </c>
      <c r="BS29" s="462">
        <f t="shared" si="10"/>
        <v>591955.90000000014</v>
      </c>
      <c r="BT29" s="185">
        <v>154647.29999999999</v>
      </c>
      <c r="BU29" s="185">
        <v>152889.5</v>
      </c>
      <c r="BV29" s="185">
        <v>374133.4</v>
      </c>
      <c r="BW29" s="185">
        <v>372219.3</v>
      </c>
      <c r="BX29" s="185">
        <v>48865.2</v>
      </c>
      <c r="BY29" s="185">
        <v>46821.9</v>
      </c>
      <c r="BZ29" s="185">
        <v>0</v>
      </c>
      <c r="CA29" s="185">
        <v>0</v>
      </c>
      <c r="CB29" s="185">
        <v>3619.1</v>
      </c>
      <c r="CC29" s="185">
        <v>3482.3</v>
      </c>
      <c r="CD29" s="185">
        <v>16560.2</v>
      </c>
      <c r="CE29" s="456">
        <v>16542.900000000001</v>
      </c>
      <c r="CF29" s="195">
        <f t="shared" si="11"/>
        <v>70352</v>
      </c>
      <c r="CG29" s="462">
        <f t="shared" si="11"/>
        <v>70329.5</v>
      </c>
      <c r="CH29" s="185">
        <v>70352</v>
      </c>
      <c r="CI29" s="185">
        <v>70329.5</v>
      </c>
      <c r="CJ29" s="185">
        <v>0</v>
      </c>
      <c r="CK29" s="185">
        <v>0</v>
      </c>
      <c r="CL29" s="185">
        <v>0</v>
      </c>
      <c r="CM29" s="456">
        <v>0</v>
      </c>
      <c r="CN29" s="195" t="e">
        <f t="shared" si="12"/>
        <v>#REF!</v>
      </c>
      <c r="CO29" s="194" t="e">
        <f t="shared" si="12"/>
        <v>#REF!</v>
      </c>
      <c r="CP29" s="197" t="e">
        <f>ROUND([3]Лист1!BY29/1000,1)</f>
        <v>#REF!</v>
      </c>
      <c r="CQ29" s="197" t="e">
        <f>ROUND([3]Лист1!BZ29/1000,1)</f>
        <v>#REF!</v>
      </c>
      <c r="CR29" s="197">
        <f>ROUND([3]Лист1!CA29/1000,1)</f>
        <v>36.4</v>
      </c>
      <c r="CS29" s="461">
        <f>ROUND([3]Лист1!CB29/1000,1)</f>
        <v>36.4</v>
      </c>
      <c r="CT29" s="195">
        <f t="shared" si="13"/>
        <v>39413.300000000003</v>
      </c>
      <c r="CU29" s="462">
        <f t="shared" si="13"/>
        <v>35187.400000000009</v>
      </c>
      <c r="CV29" s="185">
        <v>2280</v>
      </c>
      <c r="CW29" s="185">
        <v>2247.9</v>
      </c>
      <c r="CX29" s="185">
        <v>33193.5</v>
      </c>
      <c r="CY29" s="185">
        <v>30341.200000000001</v>
      </c>
      <c r="CZ29" s="185">
        <v>2586</v>
      </c>
      <c r="DA29" s="185">
        <v>1807</v>
      </c>
      <c r="DB29" s="185">
        <v>1353.8</v>
      </c>
      <c r="DC29" s="456">
        <v>791.3</v>
      </c>
      <c r="DD29" s="195">
        <f t="shared" si="14"/>
        <v>7918.3</v>
      </c>
      <c r="DE29" s="462">
        <f t="shared" si="14"/>
        <v>7809.8</v>
      </c>
      <c r="DF29" s="185">
        <v>0</v>
      </c>
      <c r="DG29" s="185">
        <v>0</v>
      </c>
      <c r="DH29" s="185">
        <v>7918.3</v>
      </c>
      <c r="DI29" s="185">
        <v>7809.8</v>
      </c>
      <c r="DJ29" s="185">
        <v>0</v>
      </c>
      <c r="DK29" s="185">
        <v>0</v>
      </c>
      <c r="DL29" s="185">
        <v>0</v>
      </c>
      <c r="DM29" s="456">
        <v>0</v>
      </c>
      <c r="DN29" s="195">
        <f t="shared" si="15"/>
        <v>0</v>
      </c>
      <c r="DO29" s="462">
        <f t="shared" si="15"/>
        <v>0</v>
      </c>
      <c r="DP29" s="185">
        <v>0</v>
      </c>
      <c r="DQ29" s="185">
        <v>0</v>
      </c>
      <c r="DR29" s="185">
        <v>0</v>
      </c>
      <c r="DS29" s="185">
        <v>0</v>
      </c>
      <c r="DT29" s="185">
        <v>0</v>
      </c>
      <c r="DU29" s="456">
        <v>0</v>
      </c>
      <c r="DV29" s="463">
        <v>0.7</v>
      </c>
      <c r="DW29" s="464">
        <v>0.7</v>
      </c>
      <c r="DX29" s="463">
        <v>0</v>
      </c>
      <c r="DY29" s="464">
        <v>0</v>
      </c>
      <c r="DZ29" s="196" t="e">
        <f t="shared" si="16"/>
        <v>#REF!</v>
      </c>
      <c r="EA29" s="195" t="e">
        <f t="shared" si="16"/>
        <v>#REF!</v>
      </c>
      <c r="EB29" s="465">
        <v>-19941.599999999999</v>
      </c>
      <c r="EC29" s="465">
        <v>2235.3000000000002</v>
      </c>
      <c r="ED29" s="466">
        <v>24486.6</v>
      </c>
      <c r="EE29" s="467">
        <v>22176.9</v>
      </c>
      <c r="EF29" s="120"/>
      <c r="EG29" s="100"/>
      <c r="EH29" s="100"/>
    </row>
    <row r="30" spans="1:138" s="102" customFormat="1" hidden="1" x14ac:dyDescent="0.25">
      <c r="A30" s="455" t="s">
        <v>213</v>
      </c>
      <c r="B30" s="194">
        <f t="shared" si="6"/>
        <v>359362.8</v>
      </c>
      <c r="C30" s="184">
        <f t="shared" si="6"/>
        <v>330365.40000000002</v>
      </c>
      <c r="D30" s="185">
        <v>17414.900000000001</v>
      </c>
      <c r="E30" s="185">
        <v>14271.4</v>
      </c>
      <c r="F30" s="185">
        <v>13091.9</v>
      </c>
      <c r="G30" s="185">
        <v>12725.9</v>
      </c>
      <c r="H30" s="185">
        <v>170715.5</v>
      </c>
      <c r="I30" s="185">
        <v>157677.4</v>
      </c>
      <c r="J30" s="185">
        <v>12.6</v>
      </c>
      <c r="K30" s="185">
        <v>12.6</v>
      </c>
      <c r="L30" s="185">
        <v>31064.5</v>
      </c>
      <c r="M30" s="185">
        <v>30490.7</v>
      </c>
      <c r="N30" s="185">
        <v>450</v>
      </c>
      <c r="O30" s="185">
        <v>450</v>
      </c>
      <c r="P30" s="185">
        <v>3273.4</v>
      </c>
      <c r="Q30" s="185">
        <v>0</v>
      </c>
      <c r="R30" s="185">
        <v>0</v>
      </c>
      <c r="S30" s="185">
        <v>0</v>
      </c>
      <c r="T30" s="185">
        <v>123340</v>
      </c>
      <c r="U30" s="456">
        <v>114737.4</v>
      </c>
      <c r="V30" s="457">
        <f t="shared" si="17"/>
        <v>5051.1000000000004</v>
      </c>
      <c r="W30" s="188">
        <f t="shared" si="17"/>
        <v>4600</v>
      </c>
      <c r="X30" s="185">
        <v>5051.1000000000004</v>
      </c>
      <c r="Y30" s="456">
        <v>4600</v>
      </c>
      <c r="Z30" s="195">
        <f t="shared" si="7"/>
        <v>38120.6</v>
      </c>
      <c r="AA30" s="195">
        <f t="shared" si="7"/>
        <v>36712.9</v>
      </c>
      <c r="AB30" s="458">
        <v>0</v>
      </c>
      <c r="AC30" s="459">
        <v>0</v>
      </c>
      <c r="AD30" s="460">
        <v>38015.599999999999</v>
      </c>
      <c r="AE30" s="461">
        <v>36607.9</v>
      </c>
      <c r="AF30" s="460">
        <v>105</v>
      </c>
      <c r="AG30" s="461">
        <v>105</v>
      </c>
      <c r="AH30" s="195">
        <f t="shared" si="5"/>
        <v>330584.09999999998</v>
      </c>
      <c r="AI30" s="194">
        <f t="shared" si="5"/>
        <v>303325.90000000002</v>
      </c>
      <c r="AJ30" s="197">
        <v>0</v>
      </c>
      <c r="AK30" s="197">
        <v>0</v>
      </c>
      <c r="AL30" s="197">
        <v>5958.7</v>
      </c>
      <c r="AM30" s="197">
        <v>5932.2</v>
      </c>
      <c r="AN30" s="197">
        <v>0</v>
      </c>
      <c r="AO30" s="197">
        <v>0</v>
      </c>
      <c r="AP30" s="197">
        <v>0</v>
      </c>
      <c r="AQ30" s="197">
        <v>0</v>
      </c>
      <c r="AR30" s="197">
        <v>12935.2</v>
      </c>
      <c r="AS30" s="197">
        <v>12722.3</v>
      </c>
      <c r="AT30" s="197">
        <v>293957.09999999998</v>
      </c>
      <c r="AU30" s="197">
        <v>269536.7</v>
      </c>
      <c r="AV30" s="197">
        <v>0</v>
      </c>
      <c r="AW30" s="197">
        <v>0</v>
      </c>
      <c r="AX30" s="197">
        <v>17733.099999999999</v>
      </c>
      <c r="AY30" s="461">
        <v>15134.7</v>
      </c>
      <c r="AZ30" s="195">
        <f t="shared" si="8"/>
        <v>326139.90000000002</v>
      </c>
      <c r="BA30" s="462">
        <f t="shared" si="8"/>
        <v>278561</v>
      </c>
      <c r="BB30" s="185">
        <v>7899.2</v>
      </c>
      <c r="BC30" s="185">
        <v>6132.9</v>
      </c>
      <c r="BD30" s="185">
        <v>184976.6</v>
      </c>
      <c r="BE30" s="185">
        <v>150105.29999999999</v>
      </c>
      <c r="BF30" s="185">
        <v>104756.8</v>
      </c>
      <c r="BG30" s="185">
        <v>96573</v>
      </c>
      <c r="BH30" s="185">
        <v>28507.3</v>
      </c>
      <c r="BI30" s="456">
        <v>25749.8</v>
      </c>
      <c r="BJ30" s="195">
        <f t="shared" si="9"/>
        <v>53838.1</v>
      </c>
      <c r="BK30" s="462">
        <f t="shared" si="9"/>
        <v>39292.6</v>
      </c>
      <c r="BL30" s="185">
        <v>0</v>
      </c>
      <c r="BM30" s="185">
        <v>0</v>
      </c>
      <c r="BN30" s="185">
        <v>0</v>
      </c>
      <c r="BO30" s="185">
        <v>0</v>
      </c>
      <c r="BP30" s="185">
        <v>53838.1</v>
      </c>
      <c r="BQ30" s="456">
        <v>39292.6</v>
      </c>
      <c r="BR30" s="195">
        <f t="shared" si="10"/>
        <v>1636738.4</v>
      </c>
      <c r="BS30" s="462">
        <f t="shared" si="10"/>
        <v>1614968.2999999998</v>
      </c>
      <c r="BT30" s="185">
        <v>458122.5</v>
      </c>
      <c r="BU30" s="185">
        <v>449385.6</v>
      </c>
      <c r="BV30" s="185">
        <v>1019130.4</v>
      </c>
      <c r="BW30" s="185">
        <v>1007507.3</v>
      </c>
      <c r="BX30" s="185">
        <v>91671.5</v>
      </c>
      <c r="BY30" s="185">
        <v>91171</v>
      </c>
      <c r="BZ30" s="185">
        <v>0</v>
      </c>
      <c r="CA30" s="185">
        <v>0</v>
      </c>
      <c r="CB30" s="185">
        <v>5765.4</v>
      </c>
      <c r="CC30" s="185">
        <v>5765.4</v>
      </c>
      <c r="CD30" s="185">
        <v>62048.6</v>
      </c>
      <c r="CE30" s="456">
        <v>61139</v>
      </c>
      <c r="CF30" s="195">
        <f t="shared" si="11"/>
        <v>262394.59999999998</v>
      </c>
      <c r="CG30" s="462">
        <f t="shared" si="11"/>
        <v>242433.40000000002</v>
      </c>
      <c r="CH30" s="185">
        <v>249538.4</v>
      </c>
      <c r="CI30" s="185">
        <v>229670.7</v>
      </c>
      <c r="CJ30" s="185">
        <v>0</v>
      </c>
      <c r="CK30" s="185">
        <v>0</v>
      </c>
      <c r="CL30" s="185">
        <v>12856.2</v>
      </c>
      <c r="CM30" s="456">
        <v>12762.7</v>
      </c>
      <c r="CN30" s="195" t="e">
        <f t="shared" si="12"/>
        <v>#REF!</v>
      </c>
      <c r="CO30" s="194" t="e">
        <f t="shared" si="12"/>
        <v>#REF!</v>
      </c>
      <c r="CP30" s="197" t="e">
        <f>ROUND([3]Лист1!BY30/1000,1)</f>
        <v>#REF!</v>
      </c>
      <c r="CQ30" s="197" t="e">
        <f>ROUND([3]Лист1!BZ30/1000,1)</f>
        <v>#REF!</v>
      </c>
      <c r="CR30" s="197">
        <f>ROUND([3]Лист1!CA30/1000,1)</f>
        <v>652.4</v>
      </c>
      <c r="CS30" s="461">
        <f>ROUND([3]Лист1!CB30/1000,1)</f>
        <v>652.4</v>
      </c>
      <c r="CT30" s="195">
        <f t="shared" si="13"/>
        <v>122788.40000000001</v>
      </c>
      <c r="CU30" s="462">
        <f t="shared" si="13"/>
        <v>109713.40000000001</v>
      </c>
      <c r="CV30" s="185">
        <v>3392.3</v>
      </c>
      <c r="CW30" s="185">
        <v>3380.6</v>
      </c>
      <c r="CX30" s="185">
        <v>107170.7</v>
      </c>
      <c r="CY30" s="185">
        <v>101685.6</v>
      </c>
      <c r="CZ30" s="185">
        <v>10900.6</v>
      </c>
      <c r="DA30" s="185">
        <v>3394</v>
      </c>
      <c r="DB30" s="185">
        <v>1324.8</v>
      </c>
      <c r="DC30" s="456">
        <v>1253.2</v>
      </c>
      <c r="DD30" s="195">
        <f t="shared" si="14"/>
        <v>84399.400000000009</v>
      </c>
      <c r="DE30" s="462">
        <f t="shared" si="14"/>
        <v>82573.700000000012</v>
      </c>
      <c r="DF30" s="185">
        <v>55785.9</v>
      </c>
      <c r="DG30" s="185">
        <v>55764.6</v>
      </c>
      <c r="DH30" s="185">
        <v>22041.4</v>
      </c>
      <c r="DI30" s="185">
        <v>20237</v>
      </c>
      <c r="DJ30" s="185">
        <v>6572.1</v>
      </c>
      <c r="DK30" s="185">
        <v>6572.1</v>
      </c>
      <c r="DL30" s="185">
        <v>0</v>
      </c>
      <c r="DM30" s="456">
        <v>0</v>
      </c>
      <c r="DN30" s="195">
        <f t="shared" si="15"/>
        <v>0</v>
      </c>
      <c r="DO30" s="462">
        <f t="shared" si="15"/>
        <v>0</v>
      </c>
      <c r="DP30" s="185">
        <v>0</v>
      </c>
      <c r="DQ30" s="185">
        <v>0</v>
      </c>
      <c r="DR30" s="185">
        <v>0</v>
      </c>
      <c r="DS30" s="185">
        <v>0</v>
      </c>
      <c r="DT30" s="185">
        <v>0</v>
      </c>
      <c r="DU30" s="456">
        <v>0</v>
      </c>
      <c r="DV30" s="463">
        <v>17</v>
      </c>
      <c r="DW30" s="464">
        <v>14.3</v>
      </c>
      <c r="DX30" s="463">
        <v>25146.9</v>
      </c>
      <c r="DY30" s="464">
        <v>25146.9</v>
      </c>
      <c r="DZ30" s="196" t="e">
        <f t="shared" si="16"/>
        <v>#REF!</v>
      </c>
      <c r="EA30" s="195" t="e">
        <f t="shared" si="16"/>
        <v>#REF!</v>
      </c>
      <c r="EB30" s="465">
        <v>-135260.6</v>
      </c>
      <c r="EC30" s="465">
        <v>8880.2000000000007</v>
      </c>
      <c r="ED30" s="466">
        <v>282313.5</v>
      </c>
      <c r="EE30" s="467">
        <v>283243.7</v>
      </c>
      <c r="EF30" s="120"/>
      <c r="EG30" s="100"/>
      <c r="EH30" s="100"/>
    </row>
    <row r="31" spans="1:138" s="102" customFormat="1" hidden="1" x14ac:dyDescent="0.25">
      <c r="A31" s="455" t="s">
        <v>214</v>
      </c>
      <c r="B31" s="194">
        <f t="shared" si="6"/>
        <v>535403.9</v>
      </c>
      <c r="C31" s="184">
        <f t="shared" si="6"/>
        <v>527674.30000000005</v>
      </c>
      <c r="D31" s="185">
        <v>33500.1</v>
      </c>
      <c r="E31" s="185">
        <v>32578.7</v>
      </c>
      <c r="F31" s="185">
        <v>11463.1</v>
      </c>
      <c r="G31" s="185">
        <v>11461.7</v>
      </c>
      <c r="H31" s="185">
        <v>178702.2</v>
      </c>
      <c r="I31" s="185">
        <v>174707.3</v>
      </c>
      <c r="J31" s="185">
        <v>4.5</v>
      </c>
      <c r="K31" s="185">
        <v>4.5</v>
      </c>
      <c r="L31" s="185">
        <v>59631.3</v>
      </c>
      <c r="M31" s="185">
        <v>59337.599999999999</v>
      </c>
      <c r="N31" s="185">
        <v>0</v>
      </c>
      <c r="O31" s="185">
        <v>0</v>
      </c>
      <c r="P31" s="185">
        <v>1067.5999999999999</v>
      </c>
      <c r="Q31" s="185">
        <v>0</v>
      </c>
      <c r="R31" s="185">
        <v>0</v>
      </c>
      <c r="S31" s="185">
        <v>0</v>
      </c>
      <c r="T31" s="185">
        <v>251035.1</v>
      </c>
      <c r="U31" s="456">
        <v>249584.5</v>
      </c>
      <c r="V31" s="457">
        <f t="shared" si="17"/>
        <v>4058.8</v>
      </c>
      <c r="W31" s="188">
        <f t="shared" si="17"/>
        <v>4058.8</v>
      </c>
      <c r="X31" s="185">
        <v>4058.8</v>
      </c>
      <c r="Y31" s="456">
        <v>4058.8</v>
      </c>
      <c r="Z31" s="195">
        <f t="shared" si="7"/>
        <v>39609.4</v>
      </c>
      <c r="AA31" s="195">
        <f t="shared" si="7"/>
        <v>39564.400000000001</v>
      </c>
      <c r="AB31" s="458">
        <v>0</v>
      </c>
      <c r="AC31" s="459">
        <v>0</v>
      </c>
      <c r="AD31" s="460">
        <v>39609.4</v>
      </c>
      <c r="AE31" s="461">
        <v>39564.400000000001</v>
      </c>
      <c r="AF31" s="460">
        <v>0</v>
      </c>
      <c r="AG31" s="461">
        <v>0</v>
      </c>
      <c r="AH31" s="195">
        <f t="shared" si="5"/>
        <v>287716.89999999997</v>
      </c>
      <c r="AI31" s="194">
        <f t="shared" si="5"/>
        <v>254346.2</v>
      </c>
      <c r="AJ31" s="197">
        <v>0</v>
      </c>
      <c r="AK31" s="197">
        <v>0</v>
      </c>
      <c r="AL31" s="197">
        <v>4115.8</v>
      </c>
      <c r="AM31" s="197">
        <v>4115.8</v>
      </c>
      <c r="AN31" s="197">
        <v>0</v>
      </c>
      <c r="AO31" s="197">
        <v>0</v>
      </c>
      <c r="AP31" s="197">
        <v>0</v>
      </c>
      <c r="AQ31" s="197">
        <v>0</v>
      </c>
      <c r="AR31" s="197">
        <v>189510.1</v>
      </c>
      <c r="AS31" s="197">
        <v>181852.9</v>
      </c>
      <c r="AT31" s="197">
        <v>70524.399999999994</v>
      </c>
      <c r="AU31" s="197">
        <v>49879.8</v>
      </c>
      <c r="AV31" s="197">
        <v>5333.5</v>
      </c>
      <c r="AW31" s="197">
        <v>5333.5</v>
      </c>
      <c r="AX31" s="197">
        <v>18233.099999999999</v>
      </c>
      <c r="AY31" s="461">
        <v>13164.2</v>
      </c>
      <c r="AZ31" s="195">
        <f t="shared" si="8"/>
        <v>1285124.5999999999</v>
      </c>
      <c r="BA31" s="462">
        <f t="shared" si="8"/>
        <v>881825.8</v>
      </c>
      <c r="BB31" s="185">
        <v>690660.9</v>
      </c>
      <c r="BC31" s="185">
        <v>315008.40000000002</v>
      </c>
      <c r="BD31" s="185">
        <v>465069.8</v>
      </c>
      <c r="BE31" s="185">
        <v>459433.7</v>
      </c>
      <c r="BF31" s="185">
        <v>110423.2</v>
      </c>
      <c r="BG31" s="185">
        <v>107383.7</v>
      </c>
      <c r="BH31" s="185">
        <v>18970.7</v>
      </c>
      <c r="BI31" s="456">
        <v>0</v>
      </c>
      <c r="BJ31" s="195">
        <f t="shared" si="9"/>
        <v>9324.5</v>
      </c>
      <c r="BK31" s="462">
        <f t="shared" si="9"/>
        <v>8922.4</v>
      </c>
      <c r="BL31" s="185">
        <v>0</v>
      </c>
      <c r="BM31" s="185">
        <v>0</v>
      </c>
      <c r="BN31" s="185">
        <v>1223.8</v>
      </c>
      <c r="BO31" s="185">
        <v>1221.4000000000001</v>
      </c>
      <c r="BP31" s="185">
        <v>8100.7</v>
      </c>
      <c r="BQ31" s="456">
        <v>7701</v>
      </c>
      <c r="BR31" s="195">
        <f t="shared" si="10"/>
        <v>1193514.8</v>
      </c>
      <c r="BS31" s="462">
        <f t="shared" si="10"/>
        <v>1191831.4000000001</v>
      </c>
      <c r="BT31" s="185">
        <v>242915.1</v>
      </c>
      <c r="BU31" s="185">
        <v>242802</v>
      </c>
      <c r="BV31" s="185">
        <v>847762.6</v>
      </c>
      <c r="BW31" s="185">
        <v>846193.3</v>
      </c>
      <c r="BX31" s="185">
        <v>48895</v>
      </c>
      <c r="BY31" s="185">
        <v>48894.9</v>
      </c>
      <c r="BZ31" s="185">
        <v>0</v>
      </c>
      <c r="CA31" s="185">
        <v>0</v>
      </c>
      <c r="CB31" s="185">
        <v>26425</v>
      </c>
      <c r="CC31" s="185">
        <v>26424.1</v>
      </c>
      <c r="CD31" s="185">
        <v>27517.1</v>
      </c>
      <c r="CE31" s="456">
        <v>27517.1</v>
      </c>
      <c r="CF31" s="195">
        <f t="shared" si="11"/>
        <v>192588.5</v>
      </c>
      <c r="CG31" s="462">
        <f t="shared" si="11"/>
        <v>190743.3</v>
      </c>
      <c r="CH31" s="185">
        <v>186541.2</v>
      </c>
      <c r="CI31" s="185">
        <v>184703.4</v>
      </c>
      <c r="CJ31" s="185">
        <v>0</v>
      </c>
      <c r="CK31" s="185">
        <v>0</v>
      </c>
      <c r="CL31" s="185">
        <v>6047.3</v>
      </c>
      <c r="CM31" s="456">
        <v>6039.9</v>
      </c>
      <c r="CN31" s="195" t="e">
        <f t="shared" si="12"/>
        <v>#REF!</v>
      </c>
      <c r="CO31" s="194" t="e">
        <f t="shared" si="12"/>
        <v>#REF!</v>
      </c>
      <c r="CP31" s="197" t="e">
        <f>ROUND([3]Лист1!BY31/1000,1)</f>
        <v>#REF!</v>
      </c>
      <c r="CQ31" s="197" t="e">
        <f>ROUND([3]Лист1!BZ31/1000,1)</f>
        <v>#REF!</v>
      </c>
      <c r="CR31" s="197">
        <f>ROUND([3]Лист1!CA31/1000,1)</f>
        <v>179.9</v>
      </c>
      <c r="CS31" s="461">
        <f>ROUND([3]Лист1!CB31/1000,1)</f>
        <v>179.9</v>
      </c>
      <c r="CT31" s="195">
        <f t="shared" si="13"/>
        <v>126343.20000000001</v>
      </c>
      <c r="CU31" s="462">
        <f t="shared" si="13"/>
        <v>105494.39999999999</v>
      </c>
      <c r="CV31" s="185">
        <v>4396.7</v>
      </c>
      <c r="CW31" s="185">
        <v>4380.8</v>
      </c>
      <c r="CX31" s="185">
        <v>115381.1</v>
      </c>
      <c r="CY31" s="185">
        <v>96867.4</v>
      </c>
      <c r="CZ31" s="185">
        <v>5504.1</v>
      </c>
      <c r="DA31" s="185">
        <v>3184.9</v>
      </c>
      <c r="DB31" s="185">
        <v>1061.3</v>
      </c>
      <c r="DC31" s="456">
        <v>1061.3</v>
      </c>
      <c r="DD31" s="195">
        <f t="shared" si="14"/>
        <v>76326.299999999988</v>
      </c>
      <c r="DE31" s="462">
        <f t="shared" si="14"/>
        <v>67079.600000000006</v>
      </c>
      <c r="DF31" s="185">
        <v>38669.199999999997</v>
      </c>
      <c r="DG31" s="185">
        <v>38669.1</v>
      </c>
      <c r="DH31" s="185">
        <v>32071.1</v>
      </c>
      <c r="DI31" s="185">
        <v>22824.7</v>
      </c>
      <c r="DJ31" s="185">
        <v>0</v>
      </c>
      <c r="DK31" s="185">
        <v>0</v>
      </c>
      <c r="DL31" s="185">
        <v>5586</v>
      </c>
      <c r="DM31" s="456">
        <v>5585.8</v>
      </c>
      <c r="DN31" s="195">
        <f t="shared" si="15"/>
        <v>0</v>
      </c>
      <c r="DO31" s="462">
        <f t="shared" si="15"/>
        <v>0</v>
      </c>
      <c r="DP31" s="185">
        <v>0</v>
      </c>
      <c r="DQ31" s="185">
        <v>0</v>
      </c>
      <c r="DR31" s="185">
        <v>0</v>
      </c>
      <c r="DS31" s="185">
        <v>0</v>
      </c>
      <c r="DT31" s="185">
        <v>0</v>
      </c>
      <c r="DU31" s="456">
        <v>0</v>
      </c>
      <c r="DV31" s="463">
        <v>13.3</v>
      </c>
      <c r="DW31" s="464">
        <v>13.3</v>
      </c>
      <c r="DX31" s="463">
        <v>0</v>
      </c>
      <c r="DY31" s="464">
        <v>0</v>
      </c>
      <c r="DZ31" s="196" t="e">
        <f t="shared" si="16"/>
        <v>#REF!</v>
      </c>
      <c r="EA31" s="195" t="e">
        <f t="shared" si="16"/>
        <v>#REF!</v>
      </c>
      <c r="EB31" s="465">
        <v>-137583.4</v>
      </c>
      <c r="EC31" s="465">
        <v>318294.3</v>
      </c>
      <c r="ED31" s="466">
        <v>96646</v>
      </c>
      <c r="EE31" s="467">
        <v>415145.3</v>
      </c>
      <c r="EF31" s="120"/>
      <c r="EG31" s="100"/>
      <c r="EH31" s="100"/>
    </row>
    <row r="32" spans="1:138" s="102" customFormat="1" x14ac:dyDescent="0.25">
      <c r="A32" s="455" t="s">
        <v>1</v>
      </c>
      <c r="B32" s="194">
        <f t="shared" si="6"/>
        <v>156320.5</v>
      </c>
      <c r="C32" s="184">
        <f t="shared" si="6"/>
        <v>153417.00000000003</v>
      </c>
      <c r="D32" s="185">
        <v>16884.8</v>
      </c>
      <c r="E32" s="185">
        <v>16807.2</v>
      </c>
      <c r="F32" s="185">
        <v>6708.7</v>
      </c>
      <c r="G32" s="185">
        <v>6671.2</v>
      </c>
      <c r="H32" s="185">
        <v>103673.1</v>
      </c>
      <c r="I32" s="185">
        <v>101234.2</v>
      </c>
      <c r="J32" s="185">
        <v>0</v>
      </c>
      <c r="K32" s="185">
        <v>0</v>
      </c>
      <c r="L32" s="185">
        <v>12583.3</v>
      </c>
      <c r="M32" s="185">
        <v>12508.7</v>
      </c>
      <c r="N32" s="185">
        <v>185.2</v>
      </c>
      <c r="O32" s="185">
        <v>185.2</v>
      </c>
      <c r="P32" s="185">
        <v>37</v>
      </c>
      <c r="Q32" s="185">
        <v>0</v>
      </c>
      <c r="R32" s="185">
        <v>0</v>
      </c>
      <c r="S32" s="185">
        <v>0</v>
      </c>
      <c r="T32" s="185">
        <v>16248.4</v>
      </c>
      <c r="U32" s="456">
        <v>16010.5</v>
      </c>
      <c r="V32" s="457">
        <f t="shared" si="17"/>
        <v>2501.1</v>
      </c>
      <c r="W32" s="188">
        <f t="shared" si="17"/>
        <v>2467.1</v>
      </c>
      <c r="X32" s="185">
        <v>2501.1</v>
      </c>
      <c r="Y32" s="456">
        <v>2467.1</v>
      </c>
      <c r="Z32" s="195">
        <f t="shared" si="7"/>
        <v>10374.099999999999</v>
      </c>
      <c r="AA32" s="195">
        <f t="shared" si="7"/>
        <v>10267.799999999999</v>
      </c>
      <c r="AB32" s="458">
        <v>5847.8</v>
      </c>
      <c r="AC32" s="459">
        <v>5842.1</v>
      </c>
      <c r="AD32" s="460">
        <v>4524.5</v>
      </c>
      <c r="AE32" s="461">
        <v>4424.8999999999996</v>
      </c>
      <c r="AF32" s="460">
        <v>1.8</v>
      </c>
      <c r="AG32" s="461">
        <v>0.8</v>
      </c>
      <c r="AH32" s="195">
        <f t="shared" si="5"/>
        <v>124562.20000000001</v>
      </c>
      <c r="AI32" s="194">
        <f t="shared" si="5"/>
        <v>117035</v>
      </c>
      <c r="AJ32" s="197">
        <v>0</v>
      </c>
      <c r="AK32" s="197">
        <v>0</v>
      </c>
      <c r="AL32" s="197">
        <v>4604</v>
      </c>
      <c r="AM32" s="197">
        <v>4604</v>
      </c>
      <c r="AN32" s="197">
        <v>65692.100000000006</v>
      </c>
      <c r="AO32" s="197">
        <v>59048.9</v>
      </c>
      <c r="AP32" s="197">
        <v>0</v>
      </c>
      <c r="AQ32" s="197">
        <v>0</v>
      </c>
      <c r="AR32" s="197">
        <v>26750</v>
      </c>
      <c r="AS32" s="197">
        <v>26750</v>
      </c>
      <c r="AT32" s="197">
        <v>22633.1</v>
      </c>
      <c r="AU32" s="197">
        <v>21808</v>
      </c>
      <c r="AV32" s="197">
        <v>0</v>
      </c>
      <c r="AW32" s="197">
        <v>0</v>
      </c>
      <c r="AX32" s="197">
        <v>4883</v>
      </c>
      <c r="AY32" s="461">
        <v>4824.1000000000004</v>
      </c>
      <c r="AZ32" s="195">
        <f t="shared" si="8"/>
        <v>195843.59999999998</v>
      </c>
      <c r="BA32" s="462">
        <f t="shared" si="8"/>
        <v>182860.2</v>
      </c>
      <c r="BB32" s="185">
        <v>1383.2</v>
      </c>
      <c r="BC32" s="185">
        <v>881.5</v>
      </c>
      <c r="BD32" s="185">
        <v>67139.5</v>
      </c>
      <c r="BE32" s="185">
        <v>66454</v>
      </c>
      <c r="BF32" s="185">
        <v>72920.600000000006</v>
      </c>
      <c r="BG32" s="185">
        <v>61387.1</v>
      </c>
      <c r="BH32" s="185">
        <v>54400.3</v>
      </c>
      <c r="BI32" s="456">
        <v>54137.599999999999</v>
      </c>
      <c r="BJ32" s="195">
        <f t="shared" si="9"/>
        <v>636.6</v>
      </c>
      <c r="BK32" s="462">
        <f t="shared" si="9"/>
        <v>636.29999999999995</v>
      </c>
      <c r="BL32" s="185">
        <v>0</v>
      </c>
      <c r="BM32" s="185">
        <v>0</v>
      </c>
      <c r="BN32" s="185">
        <v>636.6</v>
      </c>
      <c r="BO32" s="185">
        <v>636.29999999999995</v>
      </c>
      <c r="BP32" s="185">
        <v>0</v>
      </c>
      <c r="BQ32" s="456">
        <v>0</v>
      </c>
      <c r="BR32" s="195">
        <f t="shared" si="10"/>
        <v>932356.1</v>
      </c>
      <c r="BS32" s="462">
        <f t="shared" si="10"/>
        <v>919508.10000000009</v>
      </c>
      <c r="BT32" s="185">
        <v>136650.9</v>
      </c>
      <c r="BU32" s="185">
        <v>133673.79999999999</v>
      </c>
      <c r="BV32" s="185">
        <v>659143.4</v>
      </c>
      <c r="BW32" s="185">
        <v>653524.80000000005</v>
      </c>
      <c r="BX32" s="185">
        <v>70643.199999999997</v>
      </c>
      <c r="BY32" s="185">
        <v>68096.7</v>
      </c>
      <c r="BZ32" s="185">
        <v>0</v>
      </c>
      <c r="CA32" s="185">
        <v>0</v>
      </c>
      <c r="CB32" s="185">
        <v>9474.2000000000007</v>
      </c>
      <c r="CC32" s="185">
        <v>9313</v>
      </c>
      <c r="CD32" s="185">
        <v>56444.4</v>
      </c>
      <c r="CE32" s="456">
        <v>54899.8</v>
      </c>
      <c r="CF32" s="195">
        <f t="shared" si="11"/>
        <v>156455.20000000001</v>
      </c>
      <c r="CG32" s="462">
        <f t="shared" si="11"/>
        <v>153639.5</v>
      </c>
      <c r="CH32" s="185">
        <v>107099.9</v>
      </c>
      <c r="CI32" s="185">
        <v>105239.6</v>
      </c>
      <c r="CJ32" s="185">
        <v>0</v>
      </c>
      <c r="CK32" s="185">
        <v>0</v>
      </c>
      <c r="CL32" s="185">
        <v>49355.3</v>
      </c>
      <c r="CM32" s="456">
        <v>48399.9</v>
      </c>
      <c r="CN32" s="195" t="e">
        <f t="shared" si="12"/>
        <v>#REF!</v>
      </c>
      <c r="CO32" s="194" t="e">
        <f t="shared" si="12"/>
        <v>#REF!</v>
      </c>
      <c r="CP32" s="197" t="e">
        <f>ROUND([3]Лист1!BY32/1000,1)</f>
        <v>#REF!</v>
      </c>
      <c r="CQ32" s="197" t="e">
        <f>ROUND([3]Лист1!BZ32/1000,1)</f>
        <v>#REF!</v>
      </c>
      <c r="CR32" s="197">
        <f>ROUND([3]Лист1!CA32/1000,1)</f>
        <v>328.6</v>
      </c>
      <c r="CS32" s="461">
        <f>ROUND([3]Лист1!CB32/1000,1)</f>
        <v>328.6</v>
      </c>
      <c r="CT32" s="195">
        <f t="shared" si="13"/>
        <v>41039.199999999997</v>
      </c>
      <c r="CU32" s="462">
        <f t="shared" si="13"/>
        <v>38336.499999999993</v>
      </c>
      <c r="CV32" s="185">
        <v>1545.6</v>
      </c>
      <c r="CW32" s="185">
        <v>1517.1</v>
      </c>
      <c r="CX32" s="185">
        <v>27245</v>
      </c>
      <c r="CY32" s="185">
        <v>25326.799999999999</v>
      </c>
      <c r="CZ32" s="185">
        <v>10903.8</v>
      </c>
      <c r="DA32" s="185">
        <v>10247</v>
      </c>
      <c r="DB32" s="185">
        <v>1344.8</v>
      </c>
      <c r="DC32" s="456">
        <v>1245.5999999999999</v>
      </c>
      <c r="DD32" s="195">
        <f t="shared" si="14"/>
        <v>37263.699999999997</v>
      </c>
      <c r="DE32" s="462">
        <f t="shared" si="14"/>
        <v>36970.800000000003</v>
      </c>
      <c r="DF32" s="185">
        <v>1007.5</v>
      </c>
      <c r="DG32" s="185">
        <v>1007.5</v>
      </c>
      <c r="DH32" s="185">
        <v>36256.199999999997</v>
      </c>
      <c r="DI32" s="185">
        <v>35963.300000000003</v>
      </c>
      <c r="DJ32" s="185">
        <v>0</v>
      </c>
      <c r="DK32" s="185">
        <v>0</v>
      </c>
      <c r="DL32" s="185">
        <v>0</v>
      </c>
      <c r="DM32" s="456">
        <v>0</v>
      </c>
      <c r="DN32" s="195">
        <f t="shared" si="15"/>
        <v>0</v>
      </c>
      <c r="DO32" s="462">
        <f t="shared" si="15"/>
        <v>0</v>
      </c>
      <c r="DP32" s="185">
        <v>0</v>
      </c>
      <c r="DQ32" s="185">
        <v>0</v>
      </c>
      <c r="DR32" s="185">
        <v>0</v>
      </c>
      <c r="DS32" s="185">
        <v>0</v>
      </c>
      <c r="DT32" s="185">
        <v>0</v>
      </c>
      <c r="DU32" s="456">
        <v>0</v>
      </c>
      <c r="DV32" s="463">
        <v>5</v>
      </c>
      <c r="DW32" s="464">
        <v>0.6</v>
      </c>
      <c r="DX32" s="463">
        <v>0</v>
      </c>
      <c r="DY32" s="464">
        <v>0</v>
      </c>
      <c r="DZ32" s="196" t="e">
        <f t="shared" si="16"/>
        <v>#REF!</v>
      </c>
      <c r="EA32" s="195" t="e">
        <f t="shared" si="16"/>
        <v>#REF!</v>
      </c>
      <c r="EB32" s="465">
        <v>-68668.2</v>
      </c>
      <c r="EC32" s="465">
        <v>-57175</v>
      </c>
      <c r="ED32" s="466">
        <v>28897.1</v>
      </c>
      <c r="EE32" s="467">
        <v>9506.5</v>
      </c>
      <c r="EF32" s="120"/>
      <c r="EG32" s="100"/>
      <c r="EH32" s="100"/>
    </row>
    <row r="33" spans="1:138" s="102" customFormat="1" ht="14.45" customHeight="1" x14ac:dyDescent="0.25">
      <c r="A33" s="455" t="s">
        <v>2</v>
      </c>
      <c r="B33" s="194">
        <f t="shared" si="6"/>
        <v>126659.1</v>
      </c>
      <c r="C33" s="184">
        <f t="shared" si="6"/>
        <v>123187.30000000002</v>
      </c>
      <c r="D33" s="185">
        <v>18488.2</v>
      </c>
      <c r="E33" s="185">
        <v>18271.3</v>
      </c>
      <c r="F33" s="185">
        <v>4621.3999999999996</v>
      </c>
      <c r="G33" s="185">
        <v>4607.1000000000004</v>
      </c>
      <c r="H33" s="185">
        <v>88140.800000000003</v>
      </c>
      <c r="I33" s="185">
        <v>85843.7</v>
      </c>
      <c r="J33" s="185">
        <v>2.5</v>
      </c>
      <c r="K33" s="185">
        <v>2.5</v>
      </c>
      <c r="L33" s="185">
        <v>11113.8</v>
      </c>
      <c r="M33" s="185">
        <v>11042.6</v>
      </c>
      <c r="N33" s="185">
        <v>321.60000000000002</v>
      </c>
      <c r="O33" s="185">
        <v>321.60000000000002</v>
      </c>
      <c r="P33" s="185">
        <v>494.3</v>
      </c>
      <c r="Q33" s="185">
        <v>0</v>
      </c>
      <c r="R33" s="185">
        <v>0</v>
      </c>
      <c r="S33" s="185">
        <v>0</v>
      </c>
      <c r="T33" s="185">
        <v>3476.5</v>
      </c>
      <c r="U33" s="456">
        <v>3098.5</v>
      </c>
      <c r="V33" s="457">
        <f t="shared" si="17"/>
        <v>1277.5999999999999</v>
      </c>
      <c r="W33" s="188">
        <f t="shared" si="17"/>
        <v>1277.5999999999999</v>
      </c>
      <c r="X33" s="185">
        <v>1277.5999999999999</v>
      </c>
      <c r="Y33" s="456">
        <v>1277.5999999999999</v>
      </c>
      <c r="Z33" s="195">
        <f t="shared" si="7"/>
        <v>15323.400000000001</v>
      </c>
      <c r="AA33" s="195">
        <f t="shared" si="7"/>
        <v>15254.8</v>
      </c>
      <c r="AB33" s="458">
        <v>5330.2</v>
      </c>
      <c r="AC33" s="459">
        <v>5272.8</v>
      </c>
      <c r="AD33" s="460">
        <v>9993.2000000000007</v>
      </c>
      <c r="AE33" s="461">
        <v>9982</v>
      </c>
      <c r="AF33" s="460">
        <v>0</v>
      </c>
      <c r="AG33" s="461">
        <v>0</v>
      </c>
      <c r="AH33" s="195">
        <f t="shared" si="5"/>
        <v>128003.5</v>
      </c>
      <c r="AI33" s="194">
        <f t="shared" si="5"/>
        <v>126424.6</v>
      </c>
      <c r="AJ33" s="197">
        <v>0</v>
      </c>
      <c r="AK33" s="197">
        <v>0</v>
      </c>
      <c r="AL33" s="197">
        <v>4615.3</v>
      </c>
      <c r="AM33" s="197">
        <v>4615.3</v>
      </c>
      <c r="AN33" s="197">
        <v>0</v>
      </c>
      <c r="AO33" s="197">
        <v>0</v>
      </c>
      <c r="AP33" s="197">
        <v>0</v>
      </c>
      <c r="AQ33" s="197">
        <v>0</v>
      </c>
      <c r="AR33" s="197">
        <v>16989.3</v>
      </c>
      <c r="AS33" s="197">
        <v>16989.3</v>
      </c>
      <c r="AT33" s="197">
        <v>30073.8</v>
      </c>
      <c r="AU33" s="197">
        <v>29198.7</v>
      </c>
      <c r="AV33" s="197">
        <v>0</v>
      </c>
      <c r="AW33" s="197">
        <v>0</v>
      </c>
      <c r="AX33" s="197">
        <v>76325.100000000006</v>
      </c>
      <c r="AY33" s="461">
        <v>75621.3</v>
      </c>
      <c r="AZ33" s="195">
        <f t="shared" si="8"/>
        <v>38196.400000000001</v>
      </c>
      <c r="BA33" s="462">
        <f t="shared" si="8"/>
        <v>37894.200000000004</v>
      </c>
      <c r="BB33" s="185">
        <v>104</v>
      </c>
      <c r="BC33" s="185">
        <v>87.2</v>
      </c>
      <c r="BD33" s="185">
        <v>3630.8</v>
      </c>
      <c r="BE33" s="185">
        <v>3625.7</v>
      </c>
      <c r="BF33" s="185">
        <v>26504.2</v>
      </c>
      <c r="BG33" s="185">
        <v>26293.5</v>
      </c>
      <c r="BH33" s="185">
        <v>7957.4</v>
      </c>
      <c r="BI33" s="456">
        <v>7887.8</v>
      </c>
      <c r="BJ33" s="195">
        <f t="shared" si="9"/>
        <v>2818.7</v>
      </c>
      <c r="BK33" s="462">
        <f t="shared" si="9"/>
        <v>1283.3</v>
      </c>
      <c r="BL33" s="185">
        <v>0</v>
      </c>
      <c r="BM33" s="185">
        <v>0</v>
      </c>
      <c r="BN33" s="185">
        <v>816.8</v>
      </c>
      <c r="BO33" s="185">
        <v>814.1</v>
      </c>
      <c r="BP33" s="185">
        <v>2001.9</v>
      </c>
      <c r="BQ33" s="456">
        <v>469.2</v>
      </c>
      <c r="BR33" s="195">
        <f t="shared" si="10"/>
        <v>599507.9</v>
      </c>
      <c r="BS33" s="462">
        <f t="shared" si="10"/>
        <v>588376.60000000009</v>
      </c>
      <c r="BT33" s="185">
        <v>87236.7</v>
      </c>
      <c r="BU33" s="185">
        <v>86474.1</v>
      </c>
      <c r="BV33" s="185">
        <v>448046.2</v>
      </c>
      <c r="BW33" s="185">
        <v>438704.8</v>
      </c>
      <c r="BX33" s="185">
        <v>33742.6</v>
      </c>
      <c r="BY33" s="185">
        <v>33387.300000000003</v>
      </c>
      <c r="BZ33" s="185">
        <v>0</v>
      </c>
      <c r="CA33" s="185">
        <v>0</v>
      </c>
      <c r="CB33" s="185">
        <v>4476</v>
      </c>
      <c r="CC33" s="185">
        <v>4466.3</v>
      </c>
      <c r="CD33" s="185">
        <v>26006.400000000001</v>
      </c>
      <c r="CE33" s="456">
        <v>25344.1</v>
      </c>
      <c r="CF33" s="195">
        <f t="shared" si="11"/>
        <v>90239</v>
      </c>
      <c r="CG33" s="462">
        <f t="shared" si="11"/>
        <v>89941.200000000012</v>
      </c>
      <c r="CH33" s="185">
        <v>87161.2</v>
      </c>
      <c r="CI33" s="185">
        <v>86876.6</v>
      </c>
      <c r="CJ33" s="185">
        <v>0</v>
      </c>
      <c r="CK33" s="185">
        <v>0</v>
      </c>
      <c r="CL33" s="185">
        <v>3077.8</v>
      </c>
      <c r="CM33" s="456">
        <v>3064.6</v>
      </c>
      <c r="CN33" s="195" t="e">
        <f t="shared" si="12"/>
        <v>#REF!</v>
      </c>
      <c r="CO33" s="194" t="e">
        <f t="shared" si="12"/>
        <v>#REF!</v>
      </c>
      <c r="CP33" s="197" t="e">
        <f>ROUND([3]Лист1!BY33/1000,1)</f>
        <v>#REF!</v>
      </c>
      <c r="CQ33" s="197" t="e">
        <f>ROUND([3]Лист1!BZ33/1000,1)</f>
        <v>#REF!</v>
      </c>
      <c r="CR33" s="197">
        <f>ROUND([3]Лист1!CA33/1000,1)</f>
        <v>211.4</v>
      </c>
      <c r="CS33" s="461">
        <f>ROUND([3]Лист1!CB33/1000,1)</f>
        <v>211.4</v>
      </c>
      <c r="CT33" s="195">
        <f t="shared" si="13"/>
        <v>29254</v>
      </c>
      <c r="CU33" s="462">
        <f t="shared" si="13"/>
        <v>24114.799999999999</v>
      </c>
      <c r="CV33" s="185">
        <v>2446.6999999999998</v>
      </c>
      <c r="CW33" s="185">
        <v>2441.3000000000002</v>
      </c>
      <c r="CX33" s="185">
        <v>24340.2</v>
      </c>
      <c r="CY33" s="185">
        <v>19467</v>
      </c>
      <c r="CZ33" s="185">
        <v>1570.6</v>
      </c>
      <c r="DA33" s="185">
        <v>1315.7</v>
      </c>
      <c r="DB33" s="185">
        <v>896.5</v>
      </c>
      <c r="DC33" s="456">
        <v>890.8</v>
      </c>
      <c r="DD33" s="195">
        <f t="shared" si="14"/>
        <v>8951.4</v>
      </c>
      <c r="DE33" s="462">
        <f t="shared" si="14"/>
        <v>8522.7999999999993</v>
      </c>
      <c r="DF33" s="185">
        <v>0</v>
      </c>
      <c r="DG33" s="185">
        <v>0</v>
      </c>
      <c r="DH33" s="185">
        <v>8951.4</v>
      </c>
      <c r="DI33" s="185">
        <v>8522.7999999999993</v>
      </c>
      <c r="DJ33" s="185">
        <v>0</v>
      </c>
      <c r="DK33" s="185">
        <v>0</v>
      </c>
      <c r="DL33" s="185">
        <v>0</v>
      </c>
      <c r="DM33" s="456">
        <v>0</v>
      </c>
      <c r="DN33" s="195">
        <f t="shared" si="15"/>
        <v>0</v>
      </c>
      <c r="DO33" s="462">
        <f t="shared" si="15"/>
        <v>0</v>
      </c>
      <c r="DP33" s="185">
        <v>0</v>
      </c>
      <c r="DQ33" s="185">
        <v>0</v>
      </c>
      <c r="DR33" s="185">
        <v>0</v>
      </c>
      <c r="DS33" s="185">
        <v>0</v>
      </c>
      <c r="DT33" s="185">
        <v>0</v>
      </c>
      <c r="DU33" s="456">
        <v>0</v>
      </c>
      <c r="DV33" s="463">
        <v>20</v>
      </c>
      <c r="DW33" s="464">
        <v>13.7</v>
      </c>
      <c r="DX33" s="463">
        <v>294.8</v>
      </c>
      <c r="DY33" s="464">
        <v>294.8</v>
      </c>
      <c r="DZ33" s="196" t="e">
        <f t="shared" si="16"/>
        <v>#REF!</v>
      </c>
      <c r="EA33" s="195" t="e">
        <f t="shared" si="16"/>
        <v>#REF!</v>
      </c>
      <c r="EB33" s="465">
        <v>-7294.3</v>
      </c>
      <c r="EC33" s="465">
        <v>11158.4</v>
      </c>
      <c r="ED33" s="466">
        <v>13340.3</v>
      </c>
      <c r="EE33" s="467">
        <v>12632.8</v>
      </c>
      <c r="EF33" s="120"/>
      <c r="EG33" s="100"/>
      <c r="EH33" s="100"/>
    </row>
    <row r="34" spans="1:138" s="102" customFormat="1" hidden="1" x14ac:dyDescent="0.25">
      <c r="A34" s="455" t="s">
        <v>215</v>
      </c>
      <c r="B34" s="194">
        <f t="shared" si="6"/>
        <v>215152.8</v>
      </c>
      <c r="C34" s="184">
        <f t="shared" si="6"/>
        <v>200592.1</v>
      </c>
      <c r="D34" s="185">
        <v>12536.5</v>
      </c>
      <c r="E34" s="185">
        <v>12378.4</v>
      </c>
      <c r="F34" s="185">
        <v>3770.8</v>
      </c>
      <c r="G34" s="185">
        <v>3756.8</v>
      </c>
      <c r="H34" s="185">
        <v>99931.199999999997</v>
      </c>
      <c r="I34" s="185">
        <v>92788.5</v>
      </c>
      <c r="J34" s="185">
        <v>0</v>
      </c>
      <c r="K34" s="185">
        <v>0</v>
      </c>
      <c r="L34" s="185">
        <v>16114.1</v>
      </c>
      <c r="M34" s="185">
        <v>16062.3</v>
      </c>
      <c r="N34" s="185">
        <v>0</v>
      </c>
      <c r="O34" s="185">
        <v>0</v>
      </c>
      <c r="P34" s="185">
        <v>570</v>
      </c>
      <c r="Q34" s="185">
        <v>0</v>
      </c>
      <c r="R34" s="185">
        <v>0</v>
      </c>
      <c r="S34" s="185">
        <v>0</v>
      </c>
      <c r="T34" s="185">
        <v>82230.2</v>
      </c>
      <c r="U34" s="456">
        <v>75606.100000000006</v>
      </c>
      <c r="V34" s="457">
        <f t="shared" si="17"/>
        <v>2910.1</v>
      </c>
      <c r="W34" s="188">
        <f t="shared" si="17"/>
        <v>2910.1</v>
      </c>
      <c r="X34" s="185">
        <v>2910.1</v>
      </c>
      <c r="Y34" s="456">
        <v>2910.1</v>
      </c>
      <c r="Z34" s="195">
        <f t="shared" si="7"/>
        <v>11054.6</v>
      </c>
      <c r="AA34" s="195">
        <f t="shared" si="7"/>
        <v>10927</v>
      </c>
      <c r="AB34" s="458">
        <v>0</v>
      </c>
      <c r="AC34" s="459">
        <v>0</v>
      </c>
      <c r="AD34" s="460">
        <v>11037.6</v>
      </c>
      <c r="AE34" s="461">
        <v>10910</v>
      </c>
      <c r="AF34" s="460">
        <v>17</v>
      </c>
      <c r="AG34" s="461">
        <v>17</v>
      </c>
      <c r="AH34" s="195">
        <f t="shared" si="5"/>
        <v>116895.6</v>
      </c>
      <c r="AI34" s="194">
        <f t="shared" si="5"/>
        <v>113377</v>
      </c>
      <c r="AJ34" s="197">
        <v>0</v>
      </c>
      <c r="AK34" s="197">
        <v>0</v>
      </c>
      <c r="AL34" s="197">
        <v>4521</v>
      </c>
      <c r="AM34" s="197">
        <v>4511.7</v>
      </c>
      <c r="AN34" s="197">
        <v>152</v>
      </c>
      <c r="AO34" s="197">
        <v>151.6</v>
      </c>
      <c r="AP34" s="197">
        <v>0</v>
      </c>
      <c r="AQ34" s="197">
        <v>0</v>
      </c>
      <c r="AR34" s="197">
        <v>22229.8</v>
      </c>
      <c r="AS34" s="197">
        <v>21743.1</v>
      </c>
      <c r="AT34" s="197">
        <v>30388.3</v>
      </c>
      <c r="AU34" s="197">
        <v>27970.799999999999</v>
      </c>
      <c r="AV34" s="197">
        <v>6189.7</v>
      </c>
      <c r="AW34" s="197">
        <v>6189.7</v>
      </c>
      <c r="AX34" s="197">
        <v>53414.8</v>
      </c>
      <c r="AY34" s="461">
        <v>52810.1</v>
      </c>
      <c r="AZ34" s="195">
        <f t="shared" si="8"/>
        <v>164956.29999999999</v>
      </c>
      <c r="BA34" s="462">
        <f t="shared" si="8"/>
        <v>118675.3</v>
      </c>
      <c r="BB34" s="185">
        <v>80506</v>
      </c>
      <c r="BC34" s="185">
        <v>38180.300000000003</v>
      </c>
      <c r="BD34" s="185">
        <v>32454.9</v>
      </c>
      <c r="BE34" s="185">
        <v>31355.7</v>
      </c>
      <c r="BF34" s="185">
        <v>41569.699999999997</v>
      </c>
      <c r="BG34" s="185">
        <v>38982.699999999997</v>
      </c>
      <c r="BH34" s="185">
        <v>10425.700000000001</v>
      </c>
      <c r="BI34" s="456">
        <v>10156.6</v>
      </c>
      <c r="BJ34" s="195">
        <f t="shared" si="9"/>
        <v>8715.4</v>
      </c>
      <c r="BK34" s="462">
        <f t="shared" si="9"/>
        <v>8655.6</v>
      </c>
      <c r="BL34" s="185">
        <v>0</v>
      </c>
      <c r="BM34" s="185">
        <v>0</v>
      </c>
      <c r="BN34" s="185">
        <v>1252.0999999999999</v>
      </c>
      <c r="BO34" s="185">
        <v>1250.4000000000001</v>
      </c>
      <c r="BP34" s="185">
        <v>7463.3</v>
      </c>
      <c r="BQ34" s="456">
        <v>7405.2</v>
      </c>
      <c r="BR34" s="195">
        <f t="shared" si="10"/>
        <v>756769.6</v>
      </c>
      <c r="BS34" s="462">
        <f t="shared" si="10"/>
        <v>755296.2</v>
      </c>
      <c r="BT34" s="185">
        <v>178748.9</v>
      </c>
      <c r="BU34" s="185">
        <v>178748.9</v>
      </c>
      <c r="BV34" s="185">
        <v>484153.9</v>
      </c>
      <c r="BW34" s="185">
        <v>484153</v>
      </c>
      <c r="BX34" s="185">
        <v>53306.6</v>
      </c>
      <c r="BY34" s="185">
        <v>53306.5</v>
      </c>
      <c r="BZ34" s="185">
        <v>100</v>
      </c>
      <c r="CA34" s="185">
        <v>33.6</v>
      </c>
      <c r="CB34" s="185">
        <v>7282.1</v>
      </c>
      <c r="CC34" s="185">
        <v>7282.1</v>
      </c>
      <c r="CD34" s="185">
        <v>33178.1</v>
      </c>
      <c r="CE34" s="456">
        <v>31772.1</v>
      </c>
      <c r="CF34" s="195">
        <f t="shared" si="11"/>
        <v>162192.20000000001</v>
      </c>
      <c r="CG34" s="462">
        <f t="shared" si="11"/>
        <v>161872</v>
      </c>
      <c r="CH34" s="185">
        <v>111395</v>
      </c>
      <c r="CI34" s="185">
        <v>111075</v>
      </c>
      <c r="CJ34" s="185">
        <v>0</v>
      </c>
      <c r="CK34" s="185">
        <v>0</v>
      </c>
      <c r="CL34" s="185">
        <v>50797.2</v>
      </c>
      <c r="CM34" s="456">
        <v>50797</v>
      </c>
      <c r="CN34" s="195" t="e">
        <f t="shared" si="12"/>
        <v>#REF!</v>
      </c>
      <c r="CO34" s="194" t="e">
        <f t="shared" si="12"/>
        <v>#REF!</v>
      </c>
      <c r="CP34" s="197" t="e">
        <f>ROUND([3]Лист1!BY34/1000,1)</f>
        <v>#REF!</v>
      </c>
      <c r="CQ34" s="197" t="e">
        <f>ROUND([3]Лист1!BZ34/1000,1)</f>
        <v>#REF!</v>
      </c>
      <c r="CR34" s="197">
        <f>ROUND([3]Лист1!CA34/1000,1)</f>
        <v>133.19999999999999</v>
      </c>
      <c r="CS34" s="461">
        <f>ROUND([3]Лист1!CB34/1000,1)</f>
        <v>133.19999999999999</v>
      </c>
      <c r="CT34" s="195">
        <f t="shared" si="13"/>
        <v>62909</v>
      </c>
      <c r="CU34" s="462">
        <f t="shared" si="13"/>
        <v>47774</v>
      </c>
      <c r="CV34" s="185">
        <v>1573.9</v>
      </c>
      <c r="CW34" s="185">
        <v>1572.5</v>
      </c>
      <c r="CX34" s="185">
        <v>59893.7</v>
      </c>
      <c r="CY34" s="185">
        <v>44945.599999999999</v>
      </c>
      <c r="CZ34" s="185">
        <v>544.9</v>
      </c>
      <c r="DA34" s="185">
        <v>362.1</v>
      </c>
      <c r="DB34" s="185">
        <v>896.5</v>
      </c>
      <c r="DC34" s="456">
        <v>893.8</v>
      </c>
      <c r="DD34" s="195">
        <f t="shared" si="14"/>
        <v>21216</v>
      </c>
      <c r="DE34" s="462">
        <f t="shared" si="14"/>
        <v>16803.699999999997</v>
      </c>
      <c r="DF34" s="185">
        <v>12031.3</v>
      </c>
      <c r="DG34" s="185">
        <v>12030.8</v>
      </c>
      <c r="DH34" s="185">
        <v>9184.7000000000007</v>
      </c>
      <c r="DI34" s="185">
        <v>4772.8999999999996</v>
      </c>
      <c r="DJ34" s="185">
        <v>0</v>
      </c>
      <c r="DK34" s="185">
        <v>0</v>
      </c>
      <c r="DL34" s="185">
        <v>0</v>
      </c>
      <c r="DM34" s="456">
        <v>0</v>
      </c>
      <c r="DN34" s="195">
        <f t="shared" si="15"/>
        <v>0</v>
      </c>
      <c r="DO34" s="462">
        <f t="shared" si="15"/>
        <v>0</v>
      </c>
      <c r="DP34" s="185">
        <v>0</v>
      </c>
      <c r="DQ34" s="185">
        <v>0</v>
      </c>
      <c r="DR34" s="185">
        <v>0</v>
      </c>
      <c r="DS34" s="185">
        <v>0</v>
      </c>
      <c r="DT34" s="185">
        <v>0</v>
      </c>
      <c r="DU34" s="456">
        <v>0</v>
      </c>
      <c r="DV34" s="463">
        <v>60</v>
      </c>
      <c r="DW34" s="464">
        <v>0</v>
      </c>
      <c r="DX34" s="463">
        <v>0</v>
      </c>
      <c r="DY34" s="464">
        <v>0</v>
      </c>
      <c r="DZ34" s="196" t="e">
        <f t="shared" si="16"/>
        <v>#REF!</v>
      </c>
      <c r="EA34" s="195" t="e">
        <f t="shared" si="16"/>
        <v>#REF!</v>
      </c>
      <c r="EB34" s="465">
        <v>-80513.600000000006</v>
      </c>
      <c r="EC34" s="465">
        <v>-20516.3</v>
      </c>
      <c r="ED34" s="466">
        <v>80513.600000000006</v>
      </c>
      <c r="EE34" s="467">
        <v>59997.3</v>
      </c>
      <c r="EF34" s="120"/>
      <c r="EG34" s="100"/>
      <c r="EH34" s="100"/>
    </row>
    <row r="35" spans="1:138" s="102" customFormat="1" hidden="1" x14ac:dyDescent="0.25">
      <c r="A35" s="455" t="s">
        <v>216</v>
      </c>
      <c r="B35" s="194">
        <f t="shared" si="6"/>
        <v>171812.9</v>
      </c>
      <c r="C35" s="184">
        <f t="shared" si="6"/>
        <v>169214.30000000002</v>
      </c>
      <c r="D35" s="185">
        <v>20320.3</v>
      </c>
      <c r="E35" s="185">
        <v>20240.400000000001</v>
      </c>
      <c r="F35" s="185">
        <v>3836.2</v>
      </c>
      <c r="G35" s="185">
        <v>3832.2</v>
      </c>
      <c r="H35" s="185">
        <v>105056.7</v>
      </c>
      <c r="I35" s="185">
        <v>103382.8</v>
      </c>
      <c r="J35" s="185">
        <v>0</v>
      </c>
      <c r="K35" s="185">
        <v>0</v>
      </c>
      <c r="L35" s="185">
        <v>19164.5</v>
      </c>
      <c r="M35" s="185">
        <v>19102.099999999999</v>
      </c>
      <c r="N35" s="185">
        <v>1045.9000000000001</v>
      </c>
      <c r="O35" s="185">
        <v>958.6</v>
      </c>
      <c r="P35" s="185">
        <v>524.4</v>
      </c>
      <c r="Q35" s="185">
        <v>0</v>
      </c>
      <c r="R35" s="185">
        <v>0</v>
      </c>
      <c r="S35" s="185">
        <v>0</v>
      </c>
      <c r="T35" s="185">
        <v>21864.9</v>
      </c>
      <c r="U35" s="456">
        <v>21698.2</v>
      </c>
      <c r="V35" s="457">
        <f t="shared" si="17"/>
        <v>1645.8</v>
      </c>
      <c r="W35" s="188">
        <f t="shared" si="17"/>
        <v>1645.8</v>
      </c>
      <c r="X35" s="185">
        <v>1645.8</v>
      </c>
      <c r="Y35" s="456">
        <v>1645.8</v>
      </c>
      <c r="Z35" s="195">
        <f t="shared" si="7"/>
        <v>13222</v>
      </c>
      <c r="AA35" s="195">
        <f t="shared" si="7"/>
        <v>13068.6</v>
      </c>
      <c r="AB35" s="458">
        <v>0</v>
      </c>
      <c r="AC35" s="459">
        <v>0</v>
      </c>
      <c r="AD35" s="460">
        <v>13122</v>
      </c>
      <c r="AE35" s="461">
        <v>12968.6</v>
      </c>
      <c r="AF35" s="460">
        <v>100</v>
      </c>
      <c r="AG35" s="461">
        <v>100</v>
      </c>
      <c r="AH35" s="195">
        <f t="shared" si="5"/>
        <v>87839.3</v>
      </c>
      <c r="AI35" s="194">
        <f t="shared" si="5"/>
        <v>85222.3</v>
      </c>
      <c r="AJ35" s="197">
        <v>0</v>
      </c>
      <c r="AK35" s="197">
        <v>0</v>
      </c>
      <c r="AL35" s="197">
        <v>4575.8999999999996</v>
      </c>
      <c r="AM35" s="197">
        <v>4574.7</v>
      </c>
      <c r="AN35" s="197">
        <v>0</v>
      </c>
      <c r="AO35" s="197">
        <v>0</v>
      </c>
      <c r="AP35" s="197">
        <v>0</v>
      </c>
      <c r="AQ35" s="197">
        <v>0</v>
      </c>
      <c r="AR35" s="197">
        <v>32565.200000000001</v>
      </c>
      <c r="AS35" s="197">
        <v>32512</v>
      </c>
      <c r="AT35" s="197">
        <v>42936.9</v>
      </c>
      <c r="AU35" s="197">
        <v>40444</v>
      </c>
      <c r="AV35" s="197">
        <v>5589.6</v>
      </c>
      <c r="AW35" s="197">
        <v>5589.6</v>
      </c>
      <c r="AX35" s="197">
        <v>2171.6999999999998</v>
      </c>
      <c r="AY35" s="461">
        <v>2102</v>
      </c>
      <c r="AZ35" s="195">
        <f t="shared" si="8"/>
        <v>83662.200000000012</v>
      </c>
      <c r="BA35" s="462">
        <f t="shared" si="8"/>
        <v>66116.600000000006</v>
      </c>
      <c r="BB35" s="185">
        <v>26425.3</v>
      </c>
      <c r="BC35" s="185">
        <v>10685.2</v>
      </c>
      <c r="BD35" s="185">
        <v>20771.8</v>
      </c>
      <c r="BE35" s="185">
        <v>20661</v>
      </c>
      <c r="BF35" s="185">
        <v>28705.5</v>
      </c>
      <c r="BG35" s="185">
        <v>27010.799999999999</v>
      </c>
      <c r="BH35" s="185">
        <v>7759.6</v>
      </c>
      <c r="BI35" s="456">
        <v>7759.6</v>
      </c>
      <c r="BJ35" s="195">
        <f t="shared" si="9"/>
        <v>8214.2999999999993</v>
      </c>
      <c r="BK35" s="462">
        <f t="shared" si="9"/>
        <v>7723.7</v>
      </c>
      <c r="BL35" s="185">
        <v>0</v>
      </c>
      <c r="BM35" s="185">
        <v>0</v>
      </c>
      <c r="BN35" s="185">
        <v>1237.0999999999999</v>
      </c>
      <c r="BO35" s="185">
        <v>746.5</v>
      </c>
      <c r="BP35" s="185">
        <v>6977.2</v>
      </c>
      <c r="BQ35" s="456">
        <v>6977.2</v>
      </c>
      <c r="BR35" s="195">
        <f t="shared" si="10"/>
        <v>774712.2</v>
      </c>
      <c r="BS35" s="462">
        <f t="shared" si="10"/>
        <v>772826.3</v>
      </c>
      <c r="BT35" s="185">
        <v>178766.1</v>
      </c>
      <c r="BU35" s="185">
        <v>178517.9</v>
      </c>
      <c r="BV35" s="185">
        <v>514645.4</v>
      </c>
      <c r="BW35" s="185">
        <v>513596.1</v>
      </c>
      <c r="BX35" s="185">
        <v>37309.1</v>
      </c>
      <c r="BY35" s="185">
        <v>37142.5</v>
      </c>
      <c r="BZ35" s="185">
        <v>0</v>
      </c>
      <c r="CA35" s="185">
        <v>0</v>
      </c>
      <c r="CB35" s="185">
        <v>4020.9</v>
      </c>
      <c r="CC35" s="185">
        <v>4020.9</v>
      </c>
      <c r="CD35" s="185">
        <v>39970.699999999997</v>
      </c>
      <c r="CE35" s="456">
        <v>39548.9</v>
      </c>
      <c r="CF35" s="195">
        <f t="shared" si="11"/>
        <v>164738.4</v>
      </c>
      <c r="CG35" s="462">
        <f t="shared" si="11"/>
        <v>164146.4</v>
      </c>
      <c r="CH35" s="185">
        <v>127920.7</v>
      </c>
      <c r="CI35" s="185">
        <v>127455.2</v>
      </c>
      <c r="CJ35" s="185">
        <v>0</v>
      </c>
      <c r="CK35" s="185">
        <v>0</v>
      </c>
      <c r="CL35" s="185">
        <v>36817.699999999997</v>
      </c>
      <c r="CM35" s="456">
        <v>36691.199999999997</v>
      </c>
      <c r="CN35" s="195" t="e">
        <f t="shared" si="12"/>
        <v>#REF!</v>
      </c>
      <c r="CO35" s="194" t="e">
        <f t="shared" si="12"/>
        <v>#REF!</v>
      </c>
      <c r="CP35" s="197" t="e">
        <f>ROUND([3]Лист1!BY35/1000,1)</f>
        <v>#REF!</v>
      </c>
      <c r="CQ35" s="197" t="e">
        <f>ROUND([3]Лист1!BZ35/1000,1)</f>
        <v>#REF!</v>
      </c>
      <c r="CR35" s="197">
        <f>ROUND([3]Лист1!CA35/1000,1)</f>
        <v>116.6</v>
      </c>
      <c r="CS35" s="461">
        <f>ROUND([3]Лист1!CB35/1000,1)</f>
        <v>116.6</v>
      </c>
      <c r="CT35" s="195">
        <f t="shared" si="13"/>
        <v>47697.700000000004</v>
      </c>
      <c r="CU35" s="462">
        <f t="shared" si="13"/>
        <v>39917.799999999996</v>
      </c>
      <c r="CV35" s="185">
        <v>3483.5</v>
      </c>
      <c r="CW35" s="185">
        <v>3483.3</v>
      </c>
      <c r="CX35" s="185">
        <v>40964.400000000001</v>
      </c>
      <c r="CY35" s="185">
        <v>34292.699999999997</v>
      </c>
      <c r="CZ35" s="185">
        <v>1905</v>
      </c>
      <c r="DA35" s="185">
        <v>893.1</v>
      </c>
      <c r="DB35" s="185">
        <v>1344.8</v>
      </c>
      <c r="DC35" s="456">
        <v>1248.7</v>
      </c>
      <c r="DD35" s="195">
        <f t="shared" si="14"/>
        <v>9777.9</v>
      </c>
      <c r="DE35" s="462">
        <f t="shared" si="14"/>
        <v>9725.2000000000007</v>
      </c>
      <c r="DF35" s="185">
        <v>0</v>
      </c>
      <c r="DG35" s="185">
        <v>0</v>
      </c>
      <c r="DH35" s="185">
        <v>9772.9</v>
      </c>
      <c r="DI35" s="185">
        <v>9720.2000000000007</v>
      </c>
      <c r="DJ35" s="185">
        <v>0</v>
      </c>
      <c r="DK35" s="185">
        <v>0</v>
      </c>
      <c r="DL35" s="185">
        <v>5</v>
      </c>
      <c r="DM35" s="456">
        <v>5</v>
      </c>
      <c r="DN35" s="195">
        <f t="shared" si="15"/>
        <v>0</v>
      </c>
      <c r="DO35" s="462">
        <f t="shared" si="15"/>
        <v>0</v>
      </c>
      <c r="DP35" s="185">
        <v>0</v>
      </c>
      <c r="DQ35" s="185">
        <v>0</v>
      </c>
      <c r="DR35" s="185">
        <v>0</v>
      </c>
      <c r="DS35" s="185">
        <v>0</v>
      </c>
      <c r="DT35" s="185">
        <v>0</v>
      </c>
      <c r="DU35" s="456">
        <v>0</v>
      </c>
      <c r="DV35" s="463">
        <v>0</v>
      </c>
      <c r="DW35" s="464">
        <v>0</v>
      </c>
      <c r="DX35" s="463">
        <v>0</v>
      </c>
      <c r="DY35" s="464">
        <v>0</v>
      </c>
      <c r="DZ35" s="196" t="e">
        <f t="shared" si="16"/>
        <v>#REF!</v>
      </c>
      <c r="EA35" s="195" t="e">
        <f t="shared" si="16"/>
        <v>#REF!</v>
      </c>
      <c r="EB35" s="465">
        <v>-26943.599999999999</v>
      </c>
      <c r="EC35" s="465">
        <v>-6335.1</v>
      </c>
      <c r="ED35" s="466">
        <v>26943.599999999999</v>
      </c>
      <c r="EE35" s="467">
        <v>20608.5</v>
      </c>
      <c r="EF35" s="120"/>
      <c r="EG35" s="100"/>
      <c r="EH35" s="100"/>
    </row>
    <row r="36" spans="1:138" s="102" customFormat="1" hidden="1" x14ac:dyDescent="0.25">
      <c r="A36" s="455" t="s">
        <v>217</v>
      </c>
      <c r="B36" s="194">
        <f t="shared" si="6"/>
        <v>149885.1</v>
      </c>
      <c r="C36" s="184">
        <f t="shared" si="6"/>
        <v>146302.99999999997</v>
      </c>
      <c r="D36" s="185">
        <v>15842.2</v>
      </c>
      <c r="E36" s="185">
        <v>15842.2</v>
      </c>
      <c r="F36" s="185">
        <v>1415.4</v>
      </c>
      <c r="G36" s="185">
        <v>1415</v>
      </c>
      <c r="H36" s="185">
        <v>101428.6</v>
      </c>
      <c r="I36" s="185">
        <v>100701.7</v>
      </c>
      <c r="J36" s="185">
        <v>0</v>
      </c>
      <c r="K36" s="185">
        <v>0</v>
      </c>
      <c r="L36" s="185">
        <v>13177.6</v>
      </c>
      <c r="M36" s="185">
        <v>13175.8</v>
      </c>
      <c r="N36" s="185">
        <v>0</v>
      </c>
      <c r="O36" s="185">
        <v>0</v>
      </c>
      <c r="P36" s="185">
        <v>244.5</v>
      </c>
      <c r="Q36" s="185">
        <v>0</v>
      </c>
      <c r="R36" s="185">
        <v>0</v>
      </c>
      <c r="S36" s="185">
        <v>0</v>
      </c>
      <c r="T36" s="185">
        <v>17776.8</v>
      </c>
      <c r="U36" s="456">
        <v>15168.3</v>
      </c>
      <c r="V36" s="457">
        <f t="shared" si="17"/>
        <v>1168.8</v>
      </c>
      <c r="W36" s="188">
        <f t="shared" si="17"/>
        <v>1159</v>
      </c>
      <c r="X36" s="185">
        <v>1168.8</v>
      </c>
      <c r="Y36" s="456">
        <v>1159</v>
      </c>
      <c r="Z36" s="195">
        <f t="shared" si="7"/>
        <v>12722.2</v>
      </c>
      <c r="AA36" s="195">
        <f t="shared" si="7"/>
        <v>12721.8</v>
      </c>
      <c r="AB36" s="458">
        <v>0</v>
      </c>
      <c r="AC36" s="459">
        <v>0</v>
      </c>
      <c r="AD36" s="460">
        <v>12722.2</v>
      </c>
      <c r="AE36" s="461">
        <v>12721.8</v>
      </c>
      <c r="AF36" s="460">
        <v>0</v>
      </c>
      <c r="AG36" s="461">
        <v>0</v>
      </c>
      <c r="AH36" s="195">
        <f t="shared" si="5"/>
        <v>47421.899999999994</v>
      </c>
      <c r="AI36" s="194">
        <f t="shared" si="5"/>
        <v>46517.599999999999</v>
      </c>
      <c r="AJ36" s="197">
        <v>0</v>
      </c>
      <c r="AK36" s="197">
        <v>0</v>
      </c>
      <c r="AL36" s="197">
        <v>2713.3</v>
      </c>
      <c r="AM36" s="197">
        <v>2713.3</v>
      </c>
      <c r="AN36" s="197">
        <v>0</v>
      </c>
      <c r="AO36" s="197">
        <v>0</v>
      </c>
      <c r="AP36" s="197">
        <v>0</v>
      </c>
      <c r="AQ36" s="197">
        <v>0</v>
      </c>
      <c r="AR36" s="197">
        <v>25230.6</v>
      </c>
      <c r="AS36" s="197">
        <v>25230.6</v>
      </c>
      <c r="AT36" s="197">
        <v>13702.8</v>
      </c>
      <c r="AU36" s="197">
        <v>13463.8</v>
      </c>
      <c r="AV36" s="197">
        <v>3000</v>
      </c>
      <c r="AW36" s="197">
        <v>3000</v>
      </c>
      <c r="AX36" s="197">
        <v>2775.2</v>
      </c>
      <c r="AY36" s="461">
        <v>2109.9</v>
      </c>
      <c r="AZ36" s="195">
        <f t="shared" si="8"/>
        <v>88299</v>
      </c>
      <c r="BA36" s="462">
        <f t="shared" si="8"/>
        <v>86932.4</v>
      </c>
      <c r="BB36" s="185">
        <v>60.1</v>
      </c>
      <c r="BC36" s="185">
        <v>59</v>
      </c>
      <c r="BD36" s="185">
        <v>12886.7</v>
      </c>
      <c r="BE36" s="185">
        <v>11566.4</v>
      </c>
      <c r="BF36" s="185">
        <v>75352.2</v>
      </c>
      <c r="BG36" s="185">
        <v>75307</v>
      </c>
      <c r="BH36" s="185">
        <v>0</v>
      </c>
      <c r="BI36" s="456">
        <v>0</v>
      </c>
      <c r="BJ36" s="195">
        <f t="shared" si="9"/>
        <v>8026.1</v>
      </c>
      <c r="BK36" s="462">
        <f t="shared" si="9"/>
        <v>8026.1</v>
      </c>
      <c r="BL36" s="185">
        <v>0</v>
      </c>
      <c r="BM36" s="185">
        <v>0</v>
      </c>
      <c r="BN36" s="185">
        <v>0</v>
      </c>
      <c r="BO36" s="185">
        <v>0</v>
      </c>
      <c r="BP36" s="185">
        <v>8026.1</v>
      </c>
      <c r="BQ36" s="456">
        <v>8026.1</v>
      </c>
      <c r="BR36" s="195">
        <f t="shared" si="10"/>
        <v>590367.99999999988</v>
      </c>
      <c r="BS36" s="462">
        <f t="shared" si="10"/>
        <v>586560.49999999988</v>
      </c>
      <c r="BT36" s="185">
        <v>114979.8</v>
      </c>
      <c r="BU36" s="185">
        <v>114979.8</v>
      </c>
      <c r="BV36" s="185">
        <v>400115.8</v>
      </c>
      <c r="BW36" s="185">
        <v>396308.3</v>
      </c>
      <c r="BX36" s="185">
        <v>33643.1</v>
      </c>
      <c r="BY36" s="185">
        <v>33643.1</v>
      </c>
      <c r="BZ36" s="185">
        <v>0</v>
      </c>
      <c r="CA36" s="185">
        <v>0</v>
      </c>
      <c r="CB36" s="185">
        <v>3949.6</v>
      </c>
      <c r="CC36" s="185">
        <v>3949.6</v>
      </c>
      <c r="CD36" s="185">
        <v>37679.699999999997</v>
      </c>
      <c r="CE36" s="456">
        <v>37679.699999999997</v>
      </c>
      <c r="CF36" s="195">
        <f t="shared" si="11"/>
        <v>152493.29999999999</v>
      </c>
      <c r="CG36" s="462">
        <f t="shared" si="11"/>
        <v>152454.1</v>
      </c>
      <c r="CH36" s="185">
        <v>118201.8</v>
      </c>
      <c r="CI36" s="185">
        <v>118201.8</v>
      </c>
      <c r="CJ36" s="185">
        <v>0</v>
      </c>
      <c r="CK36" s="185">
        <v>0</v>
      </c>
      <c r="CL36" s="185">
        <v>34291.5</v>
      </c>
      <c r="CM36" s="456">
        <v>34252.300000000003</v>
      </c>
      <c r="CN36" s="195" t="e">
        <f t="shared" si="12"/>
        <v>#REF!</v>
      </c>
      <c r="CO36" s="194" t="e">
        <f t="shared" si="12"/>
        <v>#REF!</v>
      </c>
      <c r="CP36" s="197" t="e">
        <f>ROUND([3]Лист1!BY36/1000,1)</f>
        <v>#REF!</v>
      </c>
      <c r="CQ36" s="197" t="e">
        <f>ROUND([3]Лист1!BZ36/1000,1)</f>
        <v>#REF!</v>
      </c>
      <c r="CR36" s="197">
        <f>ROUND([3]Лист1!CA36/1000,1)</f>
        <v>163.30000000000001</v>
      </c>
      <c r="CS36" s="461">
        <f>ROUND([3]Лист1!CB36/1000,1)</f>
        <v>163.30000000000001</v>
      </c>
      <c r="CT36" s="195">
        <f t="shared" si="13"/>
        <v>24317.200000000001</v>
      </c>
      <c r="CU36" s="462">
        <f t="shared" si="13"/>
        <v>24170.5</v>
      </c>
      <c r="CV36" s="185">
        <v>3125.4</v>
      </c>
      <c r="CW36" s="185">
        <v>3125.4</v>
      </c>
      <c r="CX36" s="185">
        <v>19555.3</v>
      </c>
      <c r="CY36" s="185">
        <v>19482.8</v>
      </c>
      <c r="CZ36" s="185">
        <v>740</v>
      </c>
      <c r="DA36" s="185">
        <v>740</v>
      </c>
      <c r="DB36" s="185">
        <v>896.5</v>
      </c>
      <c r="DC36" s="456">
        <v>822.3</v>
      </c>
      <c r="DD36" s="195">
        <f t="shared" si="14"/>
        <v>7276.4</v>
      </c>
      <c r="DE36" s="462">
        <f t="shared" si="14"/>
        <v>7276.4</v>
      </c>
      <c r="DF36" s="185">
        <v>0</v>
      </c>
      <c r="DG36" s="185">
        <v>0</v>
      </c>
      <c r="DH36" s="185">
        <v>7276.4</v>
      </c>
      <c r="DI36" s="185">
        <v>7276.4</v>
      </c>
      <c r="DJ36" s="185">
        <v>0</v>
      </c>
      <c r="DK36" s="185">
        <v>0</v>
      </c>
      <c r="DL36" s="185">
        <v>0</v>
      </c>
      <c r="DM36" s="456">
        <v>0</v>
      </c>
      <c r="DN36" s="195">
        <f t="shared" si="15"/>
        <v>0</v>
      </c>
      <c r="DO36" s="462">
        <f t="shared" si="15"/>
        <v>0</v>
      </c>
      <c r="DP36" s="185">
        <v>0</v>
      </c>
      <c r="DQ36" s="185">
        <v>0</v>
      </c>
      <c r="DR36" s="185">
        <v>0</v>
      </c>
      <c r="DS36" s="185">
        <v>0</v>
      </c>
      <c r="DT36" s="185">
        <v>0</v>
      </c>
      <c r="DU36" s="456">
        <v>0</v>
      </c>
      <c r="DV36" s="463">
        <v>3.3</v>
      </c>
      <c r="DW36" s="464">
        <v>3.3</v>
      </c>
      <c r="DX36" s="463">
        <v>0</v>
      </c>
      <c r="DY36" s="464">
        <v>0</v>
      </c>
      <c r="DZ36" s="196" t="e">
        <f t="shared" si="16"/>
        <v>#REF!</v>
      </c>
      <c r="EA36" s="195" t="e">
        <f t="shared" si="16"/>
        <v>#REF!</v>
      </c>
      <c r="EB36" s="465">
        <v>-31913.7</v>
      </c>
      <c r="EC36" s="465">
        <v>-27479.4</v>
      </c>
      <c r="ED36" s="466">
        <v>26041.8</v>
      </c>
      <c r="EE36" s="467">
        <v>5712.4</v>
      </c>
      <c r="EF36" s="120"/>
      <c r="EG36" s="100"/>
      <c r="EH36" s="100"/>
    </row>
    <row r="37" spans="1:138" s="102" customFormat="1" hidden="1" x14ac:dyDescent="0.25">
      <c r="A37" s="455" t="s">
        <v>218</v>
      </c>
      <c r="B37" s="194">
        <f t="shared" si="6"/>
        <v>178535.49999999997</v>
      </c>
      <c r="C37" s="184">
        <f t="shared" si="6"/>
        <v>171720.19999999995</v>
      </c>
      <c r="D37" s="185">
        <v>18004</v>
      </c>
      <c r="E37" s="185">
        <v>17829.8</v>
      </c>
      <c r="F37" s="185">
        <v>4440.2</v>
      </c>
      <c r="G37" s="185">
        <v>4416</v>
      </c>
      <c r="H37" s="185">
        <v>114360.4</v>
      </c>
      <c r="I37" s="185">
        <v>109422.39999999999</v>
      </c>
      <c r="J37" s="185">
        <v>6.9</v>
      </c>
      <c r="K37" s="185">
        <v>6.9</v>
      </c>
      <c r="L37" s="185">
        <v>16887.400000000001</v>
      </c>
      <c r="M37" s="185">
        <v>16881.5</v>
      </c>
      <c r="N37" s="185">
        <v>1016</v>
      </c>
      <c r="O37" s="185">
        <v>972.8</v>
      </c>
      <c r="P37" s="185">
        <v>369.8</v>
      </c>
      <c r="Q37" s="185">
        <v>0</v>
      </c>
      <c r="R37" s="185">
        <v>0</v>
      </c>
      <c r="S37" s="185">
        <v>0</v>
      </c>
      <c r="T37" s="185">
        <v>23450.799999999999</v>
      </c>
      <c r="U37" s="456">
        <v>22190.799999999999</v>
      </c>
      <c r="V37" s="457">
        <f t="shared" si="17"/>
        <v>4040</v>
      </c>
      <c r="W37" s="188">
        <f t="shared" si="17"/>
        <v>4040</v>
      </c>
      <c r="X37" s="185">
        <v>4040</v>
      </c>
      <c r="Y37" s="456">
        <v>4040</v>
      </c>
      <c r="Z37" s="195">
        <f t="shared" si="7"/>
        <v>9861.2999999999993</v>
      </c>
      <c r="AA37" s="195">
        <f t="shared" si="7"/>
        <v>9810.2999999999993</v>
      </c>
      <c r="AB37" s="458">
        <v>2607.3000000000002</v>
      </c>
      <c r="AC37" s="459">
        <v>2561.3000000000002</v>
      </c>
      <c r="AD37" s="460">
        <v>7254</v>
      </c>
      <c r="AE37" s="461">
        <v>7249</v>
      </c>
      <c r="AF37" s="460">
        <v>0</v>
      </c>
      <c r="AG37" s="461">
        <v>0</v>
      </c>
      <c r="AH37" s="195">
        <f t="shared" si="5"/>
        <v>145011.4</v>
      </c>
      <c r="AI37" s="194">
        <f t="shared" si="5"/>
        <v>138226.69999999998</v>
      </c>
      <c r="AJ37" s="197">
        <v>0</v>
      </c>
      <c r="AK37" s="197">
        <v>0</v>
      </c>
      <c r="AL37" s="197">
        <v>6329.3</v>
      </c>
      <c r="AM37" s="197">
        <v>5995.1</v>
      </c>
      <c r="AN37" s="197">
        <v>0</v>
      </c>
      <c r="AO37" s="197">
        <v>0</v>
      </c>
      <c r="AP37" s="197">
        <v>0</v>
      </c>
      <c r="AQ37" s="197">
        <v>0</v>
      </c>
      <c r="AR37" s="197">
        <v>52162.6</v>
      </c>
      <c r="AS37" s="197">
        <v>51994.9</v>
      </c>
      <c r="AT37" s="197">
        <v>84629.4</v>
      </c>
      <c r="AU37" s="197">
        <v>78584.3</v>
      </c>
      <c r="AV37" s="197">
        <v>0</v>
      </c>
      <c r="AW37" s="197">
        <v>0</v>
      </c>
      <c r="AX37" s="197">
        <v>1890.1</v>
      </c>
      <c r="AY37" s="461">
        <v>1652.4</v>
      </c>
      <c r="AZ37" s="195">
        <f t="shared" si="8"/>
        <v>120441.60000000001</v>
      </c>
      <c r="BA37" s="462">
        <f t="shared" si="8"/>
        <v>112369.59999999999</v>
      </c>
      <c r="BB37" s="185">
        <v>1128.5</v>
      </c>
      <c r="BC37" s="185">
        <v>1107.4000000000001</v>
      </c>
      <c r="BD37" s="185">
        <v>71035</v>
      </c>
      <c r="BE37" s="185">
        <v>68307.899999999994</v>
      </c>
      <c r="BF37" s="185">
        <v>26268.5</v>
      </c>
      <c r="BG37" s="185">
        <v>22904.799999999999</v>
      </c>
      <c r="BH37" s="185">
        <v>22009.599999999999</v>
      </c>
      <c r="BI37" s="456">
        <v>20049.5</v>
      </c>
      <c r="BJ37" s="195">
        <f t="shared" si="9"/>
        <v>18347.599999999999</v>
      </c>
      <c r="BK37" s="462">
        <f t="shared" si="9"/>
        <v>13428.800000000001</v>
      </c>
      <c r="BL37" s="185">
        <v>0</v>
      </c>
      <c r="BM37" s="185">
        <v>0</v>
      </c>
      <c r="BN37" s="185">
        <v>746.6</v>
      </c>
      <c r="BO37" s="185">
        <v>408.7</v>
      </c>
      <c r="BP37" s="185">
        <v>17601</v>
      </c>
      <c r="BQ37" s="456">
        <v>13020.1</v>
      </c>
      <c r="BR37" s="195">
        <f t="shared" si="10"/>
        <v>943549.8</v>
      </c>
      <c r="BS37" s="462">
        <f t="shared" si="10"/>
        <v>934674.5</v>
      </c>
      <c r="BT37" s="185">
        <v>222448.9</v>
      </c>
      <c r="BU37" s="185">
        <v>219703.7</v>
      </c>
      <c r="BV37" s="185">
        <v>619696.6</v>
      </c>
      <c r="BW37" s="185">
        <v>615386.6</v>
      </c>
      <c r="BX37" s="185">
        <v>55457.8</v>
      </c>
      <c r="BY37" s="185">
        <v>54104.2</v>
      </c>
      <c r="BZ37" s="185">
        <v>0</v>
      </c>
      <c r="CA37" s="185">
        <v>0</v>
      </c>
      <c r="CB37" s="185">
        <v>4739.5</v>
      </c>
      <c r="CC37" s="185">
        <v>4571.3</v>
      </c>
      <c r="CD37" s="185">
        <v>41207</v>
      </c>
      <c r="CE37" s="456">
        <v>40908.699999999997</v>
      </c>
      <c r="CF37" s="195">
        <f t="shared" si="11"/>
        <v>217241.8</v>
      </c>
      <c r="CG37" s="462">
        <f t="shared" si="11"/>
        <v>211477.7</v>
      </c>
      <c r="CH37" s="185">
        <v>159018.4</v>
      </c>
      <c r="CI37" s="185">
        <v>154702</v>
      </c>
      <c r="CJ37" s="185">
        <v>0</v>
      </c>
      <c r="CK37" s="185">
        <v>0</v>
      </c>
      <c r="CL37" s="185">
        <v>58223.4</v>
      </c>
      <c r="CM37" s="456">
        <v>56775.7</v>
      </c>
      <c r="CN37" s="195" t="e">
        <f t="shared" si="12"/>
        <v>#REF!</v>
      </c>
      <c r="CO37" s="194" t="e">
        <f t="shared" si="12"/>
        <v>#REF!</v>
      </c>
      <c r="CP37" s="197" t="e">
        <f>ROUND([3]Лист1!BY37/1000,1)</f>
        <v>#REF!</v>
      </c>
      <c r="CQ37" s="197" t="e">
        <f>ROUND([3]Лист1!BZ37/1000,1)</f>
        <v>#REF!</v>
      </c>
      <c r="CR37" s="197">
        <f>ROUND([3]Лист1!CA37/1000,1)</f>
        <v>41.4</v>
      </c>
      <c r="CS37" s="461">
        <f>ROUND([3]Лист1!CB37/1000,1)</f>
        <v>41.4</v>
      </c>
      <c r="CT37" s="195">
        <f t="shared" si="13"/>
        <v>66249.7</v>
      </c>
      <c r="CU37" s="462">
        <f t="shared" si="13"/>
        <v>54834</v>
      </c>
      <c r="CV37" s="185">
        <v>3206.1</v>
      </c>
      <c r="CW37" s="185">
        <v>3184.3</v>
      </c>
      <c r="CX37" s="185">
        <v>61764.9</v>
      </c>
      <c r="CY37" s="185">
        <v>50540.7</v>
      </c>
      <c r="CZ37" s="185">
        <v>382.2</v>
      </c>
      <c r="DA37" s="185">
        <v>250.3</v>
      </c>
      <c r="DB37" s="185">
        <v>896.5</v>
      </c>
      <c r="DC37" s="456">
        <v>858.7</v>
      </c>
      <c r="DD37" s="195">
        <f t="shared" si="14"/>
        <v>21189</v>
      </c>
      <c r="DE37" s="462">
        <f t="shared" si="14"/>
        <v>20527.5</v>
      </c>
      <c r="DF37" s="185">
        <v>15561.1</v>
      </c>
      <c r="DG37" s="185">
        <v>14903.5</v>
      </c>
      <c r="DH37" s="185">
        <v>5627.9</v>
      </c>
      <c r="DI37" s="185">
        <v>5624</v>
      </c>
      <c r="DJ37" s="185">
        <v>0</v>
      </c>
      <c r="DK37" s="185">
        <v>0</v>
      </c>
      <c r="DL37" s="185">
        <v>0</v>
      </c>
      <c r="DM37" s="456">
        <v>0</v>
      </c>
      <c r="DN37" s="195">
        <f t="shared" si="15"/>
        <v>0</v>
      </c>
      <c r="DO37" s="462">
        <f t="shared" si="15"/>
        <v>0</v>
      </c>
      <c r="DP37" s="185">
        <v>0</v>
      </c>
      <c r="DQ37" s="185">
        <v>0</v>
      </c>
      <c r="DR37" s="185">
        <v>0</v>
      </c>
      <c r="DS37" s="185">
        <v>0</v>
      </c>
      <c r="DT37" s="185">
        <v>0</v>
      </c>
      <c r="DU37" s="456">
        <v>0</v>
      </c>
      <c r="DV37" s="463">
        <v>1.6</v>
      </c>
      <c r="DW37" s="464">
        <v>1.6</v>
      </c>
      <c r="DX37" s="463">
        <v>0</v>
      </c>
      <c r="DY37" s="464">
        <v>0</v>
      </c>
      <c r="DZ37" s="196" t="e">
        <f t="shared" si="16"/>
        <v>#REF!</v>
      </c>
      <c r="EA37" s="195" t="e">
        <f t="shared" si="16"/>
        <v>#REF!</v>
      </c>
      <c r="EB37" s="465">
        <v>-8812.5</v>
      </c>
      <c r="EC37" s="465">
        <v>9191.6</v>
      </c>
      <c r="ED37" s="466">
        <v>18812.5</v>
      </c>
      <c r="EE37" s="467">
        <v>18004.099999999999</v>
      </c>
      <c r="EF37" s="120"/>
      <c r="EG37" s="100"/>
      <c r="EH37" s="100"/>
    </row>
    <row r="38" spans="1:138" s="102" customFormat="1" x14ac:dyDescent="0.25">
      <c r="A38" s="455" t="s">
        <v>3</v>
      </c>
      <c r="B38" s="194">
        <f t="shared" si="6"/>
        <v>204996.19999999998</v>
      </c>
      <c r="C38" s="184">
        <f t="shared" si="6"/>
        <v>201100.2</v>
      </c>
      <c r="D38" s="185">
        <v>17167.599999999999</v>
      </c>
      <c r="E38" s="185">
        <v>17127.5</v>
      </c>
      <c r="F38" s="185">
        <v>5877.1</v>
      </c>
      <c r="G38" s="185">
        <v>5237.8999999999996</v>
      </c>
      <c r="H38" s="185">
        <v>74197.2</v>
      </c>
      <c r="I38" s="185">
        <v>72087</v>
      </c>
      <c r="J38" s="185">
        <v>3.3</v>
      </c>
      <c r="K38" s="185">
        <v>0</v>
      </c>
      <c r="L38" s="185">
        <v>12950.4</v>
      </c>
      <c r="M38" s="185">
        <v>12949.6</v>
      </c>
      <c r="N38" s="185">
        <v>401.5</v>
      </c>
      <c r="O38" s="185">
        <v>401.5</v>
      </c>
      <c r="P38" s="185">
        <v>425.4</v>
      </c>
      <c r="Q38" s="185">
        <v>0</v>
      </c>
      <c r="R38" s="185">
        <v>0</v>
      </c>
      <c r="S38" s="185">
        <v>0</v>
      </c>
      <c r="T38" s="185">
        <v>93973.7</v>
      </c>
      <c r="U38" s="456">
        <v>93296.7</v>
      </c>
      <c r="V38" s="457">
        <f t="shared" si="17"/>
        <v>1277.2</v>
      </c>
      <c r="W38" s="188">
        <f t="shared" si="17"/>
        <v>1277.2</v>
      </c>
      <c r="X38" s="185">
        <v>1277.2</v>
      </c>
      <c r="Y38" s="456">
        <v>1277.2</v>
      </c>
      <c r="Z38" s="195">
        <f t="shared" si="7"/>
        <v>12087.4</v>
      </c>
      <c r="AA38" s="195">
        <f t="shared" si="7"/>
        <v>11890.2</v>
      </c>
      <c r="AB38" s="458">
        <v>0</v>
      </c>
      <c r="AC38" s="459">
        <v>0</v>
      </c>
      <c r="AD38" s="460">
        <v>12009.4</v>
      </c>
      <c r="AE38" s="461">
        <v>11813.7</v>
      </c>
      <c r="AF38" s="460">
        <v>78</v>
      </c>
      <c r="AG38" s="461">
        <v>76.5</v>
      </c>
      <c r="AH38" s="195">
        <f t="shared" si="5"/>
        <v>67037.899999999994</v>
      </c>
      <c r="AI38" s="194">
        <f t="shared" si="5"/>
        <v>62404.6</v>
      </c>
      <c r="AJ38" s="197">
        <v>0</v>
      </c>
      <c r="AK38" s="197">
        <v>0</v>
      </c>
      <c r="AL38" s="197">
        <v>5850.3</v>
      </c>
      <c r="AM38" s="197">
        <v>5306.2</v>
      </c>
      <c r="AN38" s="197">
        <v>150</v>
      </c>
      <c r="AO38" s="197">
        <v>150</v>
      </c>
      <c r="AP38" s="197">
        <v>0</v>
      </c>
      <c r="AQ38" s="197">
        <v>0</v>
      </c>
      <c r="AR38" s="197">
        <v>16974</v>
      </c>
      <c r="AS38" s="197">
        <v>16879.099999999999</v>
      </c>
      <c r="AT38" s="197">
        <v>36445.699999999997</v>
      </c>
      <c r="AU38" s="197">
        <v>32615.8</v>
      </c>
      <c r="AV38" s="197">
        <v>0</v>
      </c>
      <c r="AW38" s="197">
        <v>0</v>
      </c>
      <c r="AX38" s="197">
        <v>7617.9</v>
      </c>
      <c r="AY38" s="461">
        <v>7453.5</v>
      </c>
      <c r="AZ38" s="195">
        <f t="shared" si="8"/>
        <v>129242.59999999999</v>
      </c>
      <c r="BA38" s="462">
        <f t="shared" si="8"/>
        <v>122417.59999999999</v>
      </c>
      <c r="BB38" s="185">
        <v>118.5</v>
      </c>
      <c r="BC38" s="185">
        <v>118.5</v>
      </c>
      <c r="BD38" s="185">
        <v>10964.2</v>
      </c>
      <c r="BE38" s="185">
        <v>10115.9</v>
      </c>
      <c r="BF38" s="185">
        <v>115352.5</v>
      </c>
      <c r="BG38" s="185">
        <v>109375.8</v>
      </c>
      <c r="BH38" s="185">
        <v>2807.4</v>
      </c>
      <c r="BI38" s="456">
        <v>2807.4</v>
      </c>
      <c r="BJ38" s="195">
        <f t="shared" si="9"/>
        <v>6660.2</v>
      </c>
      <c r="BK38" s="462">
        <f t="shared" si="9"/>
        <v>5083.3999999999996</v>
      </c>
      <c r="BL38" s="185">
        <v>0</v>
      </c>
      <c r="BM38" s="185">
        <v>0</v>
      </c>
      <c r="BN38" s="185">
        <v>1527.3</v>
      </c>
      <c r="BO38" s="185">
        <v>1245.8</v>
      </c>
      <c r="BP38" s="185">
        <v>5132.8999999999996</v>
      </c>
      <c r="BQ38" s="456">
        <v>3837.6</v>
      </c>
      <c r="BR38" s="195">
        <f t="shared" si="10"/>
        <v>689873.60000000009</v>
      </c>
      <c r="BS38" s="462">
        <f t="shared" si="10"/>
        <v>688834.90000000014</v>
      </c>
      <c r="BT38" s="185">
        <v>148681.79999999999</v>
      </c>
      <c r="BU38" s="185">
        <v>148681.79999999999</v>
      </c>
      <c r="BV38" s="185">
        <v>451898.5</v>
      </c>
      <c r="BW38" s="185">
        <v>451749.2</v>
      </c>
      <c r="BX38" s="185">
        <v>68537.3</v>
      </c>
      <c r="BY38" s="185">
        <v>68537.3</v>
      </c>
      <c r="BZ38" s="185">
        <v>0</v>
      </c>
      <c r="CA38" s="185">
        <v>0</v>
      </c>
      <c r="CB38" s="185">
        <v>9232.4</v>
      </c>
      <c r="CC38" s="185">
        <v>9232.2999999999993</v>
      </c>
      <c r="CD38" s="185">
        <v>11523.6</v>
      </c>
      <c r="CE38" s="456">
        <v>10634.3</v>
      </c>
      <c r="CF38" s="195">
        <f t="shared" si="11"/>
        <v>140321.20000000001</v>
      </c>
      <c r="CG38" s="462">
        <f t="shared" si="11"/>
        <v>140321.20000000001</v>
      </c>
      <c r="CH38" s="185">
        <v>140321.20000000001</v>
      </c>
      <c r="CI38" s="185">
        <v>140321.20000000001</v>
      </c>
      <c r="CJ38" s="185">
        <v>0</v>
      </c>
      <c r="CK38" s="185">
        <v>0</v>
      </c>
      <c r="CL38" s="185">
        <v>0</v>
      </c>
      <c r="CM38" s="456">
        <v>0</v>
      </c>
      <c r="CN38" s="195" t="e">
        <f t="shared" si="12"/>
        <v>#REF!</v>
      </c>
      <c r="CO38" s="194" t="e">
        <f t="shared" si="12"/>
        <v>#REF!</v>
      </c>
      <c r="CP38" s="197" t="e">
        <f>ROUND([3]Лист1!BY38/1000,1)</f>
        <v>#REF!</v>
      </c>
      <c r="CQ38" s="197" t="e">
        <f>ROUND([3]Лист1!BZ38/1000,1)</f>
        <v>#REF!</v>
      </c>
      <c r="CR38" s="197">
        <f>ROUND([3]Лист1!CA38/1000,1)</f>
        <v>182.2</v>
      </c>
      <c r="CS38" s="461">
        <f>ROUND([3]Лист1!CB38/1000,1)</f>
        <v>182.2</v>
      </c>
      <c r="CT38" s="195">
        <f t="shared" si="13"/>
        <v>36441.600000000006</v>
      </c>
      <c r="CU38" s="462">
        <f t="shared" si="13"/>
        <v>31199.9</v>
      </c>
      <c r="CV38" s="185">
        <v>1909.4</v>
      </c>
      <c r="CW38" s="185">
        <v>1906.4</v>
      </c>
      <c r="CX38" s="185">
        <v>24403.7</v>
      </c>
      <c r="CY38" s="185">
        <v>21335.1</v>
      </c>
      <c r="CZ38" s="185">
        <v>9129.5</v>
      </c>
      <c r="DA38" s="185">
        <v>6984</v>
      </c>
      <c r="DB38" s="185">
        <v>999</v>
      </c>
      <c r="DC38" s="456">
        <v>974.4</v>
      </c>
      <c r="DD38" s="195">
        <f t="shared" si="14"/>
        <v>10051</v>
      </c>
      <c r="DE38" s="462">
        <f t="shared" si="14"/>
        <v>10049.700000000001</v>
      </c>
      <c r="DF38" s="185">
        <v>2693.3</v>
      </c>
      <c r="DG38" s="185">
        <v>2693.3</v>
      </c>
      <c r="DH38" s="185">
        <v>1443.7</v>
      </c>
      <c r="DI38" s="185">
        <v>1443.7</v>
      </c>
      <c r="DJ38" s="185">
        <v>5914</v>
      </c>
      <c r="DK38" s="185">
        <v>5912.7</v>
      </c>
      <c r="DL38" s="185">
        <v>0</v>
      </c>
      <c r="DM38" s="456">
        <v>0</v>
      </c>
      <c r="DN38" s="195">
        <f t="shared" si="15"/>
        <v>0</v>
      </c>
      <c r="DO38" s="462">
        <f t="shared" si="15"/>
        <v>0</v>
      </c>
      <c r="DP38" s="185">
        <v>0</v>
      </c>
      <c r="DQ38" s="185">
        <v>0</v>
      </c>
      <c r="DR38" s="185">
        <v>0</v>
      </c>
      <c r="DS38" s="185">
        <v>0</v>
      </c>
      <c r="DT38" s="185">
        <v>0</v>
      </c>
      <c r="DU38" s="456">
        <v>0</v>
      </c>
      <c r="DV38" s="463">
        <v>0</v>
      </c>
      <c r="DW38" s="464">
        <v>0</v>
      </c>
      <c r="DX38" s="463">
        <v>0</v>
      </c>
      <c r="DY38" s="464">
        <v>0</v>
      </c>
      <c r="DZ38" s="196" t="e">
        <f t="shared" si="16"/>
        <v>#REF!</v>
      </c>
      <c r="EA38" s="195" t="e">
        <f t="shared" si="16"/>
        <v>#REF!</v>
      </c>
      <c r="EB38" s="465">
        <v>-16848.7</v>
      </c>
      <c r="EC38" s="465">
        <v>-7.9</v>
      </c>
      <c r="ED38" s="466">
        <v>16985.5</v>
      </c>
      <c r="EE38" s="467">
        <v>16977.599999999999</v>
      </c>
      <c r="EF38" s="120"/>
      <c r="EG38" s="100"/>
      <c r="EH38" s="100"/>
    </row>
    <row r="39" spans="1:138" s="102" customFormat="1" ht="15" hidden="1" customHeight="1" x14ac:dyDescent="0.25">
      <c r="A39" s="455" t="s">
        <v>219</v>
      </c>
      <c r="B39" s="194">
        <f t="shared" si="6"/>
        <v>257282.4</v>
      </c>
      <c r="C39" s="184">
        <f t="shared" si="6"/>
        <v>250302.5</v>
      </c>
      <c r="D39" s="185">
        <v>13659.2</v>
      </c>
      <c r="E39" s="185">
        <v>13616.4</v>
      </c>
      <c r="F39" s="185">
        <v>7516.3</v>
      </c>
      <c r="G39" s="185">
        <v>7217.8</v>
      </c>
      <c r="H39" s="185">
        <v>124192.1</v>
      </c>
      <c r="I39" s="185">
        <v>118760.5</v>
      </c>
      <c r="J39" s="185">
        <v>3.3</v>
      </c>
      <c r="K39" s="185">
        <v>3.3</v>
      </c>
      <c r="L39" s="185">
        <v>22701.9</v>
      </c>
      <c r="M39" s="185">
        <v>22616.400000000001</v>
      </c>
      <c r="N39" s="185">
        <v>0</v>
      </c>
      <c r="O39" s="185">
        <v>0</v>
      </c>
      <c r="P39" s="185">
        <v>256</v>
      </c>
      <c r="Q39" s="185">
        <v>0</v>
      </c>
      <c r="R39" s="185">
        <v>0</v>
      </c>
      <c r="S39" s="185">
        <v>0</v>
      </c>
      <c r="T39" s="185">
        <v>88953.600000000006</v>
      </c>
      <c r="U39" s="456">
        <v>88088.1</v>
      </c>
      <c r="V39" s="457">
        <f t="shared" si="17"/>
        <v>4040.4</v>
      </c>
      <c r="W39" s="188">
        <f t="shared" si="17"/>
        <v>3693.8</v>
      </c>
      <c r="X39" s="185">
        <v>4040.4</v>
      </c>
      <c r="Y39" s="456">
        <v>3693.8</v>
      </c>
      <c r="Z39" s="195">
        <f t="shared" si="7"/>
        <v>16174.3</v>
      </c>
      <c r="AA39" s="195">
        <f t="shared" si="7"/>
        <v>15789.900000000001</v>
      </c>
      <c r="AB39" s="458">
        <v>525</v>
      </c>
      <c r="AC39" s="459">
        <v>512.6</v>
      </c>
      <c r="AD39" s="460">
        <v>15069.3</v>
      </c>
      <c r="AE39" s="461">
        <v>14736.6</v>
      </c>
      <c r="AF39" s="460">
        <v>580</v>
      </c>
      <c r="AG39" s="461">
        <v>540.70000000000005</v>
      </c>
      <c r="AH39" s="195">
        <f t="shared" ref="AH39:AI67" si="18">AJ39+AL39+AN39+AP39+AR39+AT39+AV39+AX39</f>
        <v>143128.20000000001</v>
      </c>
      <c r="AI39" s="194">
        <f t="shared" si="18"/>
        <v>124383</v>
      </c>
      <c r="AJ39" s="197">
        <v>0</v>
      </c>
      <c r="AK39" s="197">
        <v>0</v>
      </c>
      <c r="AL39" s="197">
        <v>2538.5</v>
      </c>
      <c r="AM39" s="197">
        <v>2535.9</v>
      </c>
      <c r="AN39" s="197">
        <v>0</v>
      </c>
      <c r="AO39" s="197">
        <v>0</v>
      </c>
      <c r="AP39" s="197">
        <v>3300.5</v>
      </c>
      <c r="AQ39" s="197">
        <v>3149.6</v>
      </c>
      <c r="AR39" s="197">
        <v>55365.5</v>
      </c>
      <c r="AS39" s="197">
        <v>53609</v>
      </c>
      <c r="AT39" s="197">
        <v>78884.5</v>
      </c>
      <c r="AU39" s="197">
        <v>62586.5</v>
      </c>
      <c r="AV39" s="197">
        <v>397.1</v>
      </c>
      <c r="AW39" s="197">
        <v>397.1</v>
      </c>
      <c r="AX39" s="197">
        <v>2642.1</v>
      </c>
      <c r="AY39" s="461">
        <v>2104.9</v>
      </c>
      <c r="AZ39" s="195">
        <f t="shared" si="8"/>
        <v>197708.90000000002</v>
      </c>
      <c r="BA39" s="462">
        <f t="shared" si="8"/>
        <v>172845.5</v>
      </c>
      <c r="BB39" s="185">
        <v>5038.8</v>
      </c>
      <c r="BC39" s="185">
        <v>4321.6000000000004</v>
      </c>
      <c r="BD39" s="185">
        <v>46495.3</v>
      </c>
      <c r="BE39" s="185">
        <v>33853.4</v>
      </c>
      <c r="BF39" s="185">
        <v>75947</v>
      </c>
      <c r="BG39" s="185">
        <v>69657.8</v>
      </c>
      <c r="BH39" s="185">
        <v>70227.8</v>
      </c>
      <c r="BI39" s="456">
        <v>65012.7</v>
      </c>
      <c r="BJ39" s="195">
        <f t="shared" si="9"/>
        <v>5610.8</v>
      </c>
      <c r="BK39" s="462">
        <f t="shared" si="9"/>
        <v>2616.3999999999996</v>
      </c>
      <c r="BL39" s="185">
        <v>0</v>
      </c>
      <c r="BM39" s="185">
        <v>0</v>
      </c>
      <c r="BN39" s="185">
        <v>1542.4</v>
      </c>
      <c r="BO39" s="185">
        <v>1330.3</v>
      </c>
      <c r="BP39" s="185">
        <v>4068.4</v>
      </c>
      <c r="BQ39" s="456">
        <v>1286.0999999999999</v>
      </c>
      <c r="BR39" s="195">
        <f t="shared" si="10"/>
        <v>1055025.7</v>
      </c>
      <c r="BS39" s="462">
        <f t="shared" si="10"/>
        <v>1049312.7</v>
      </c>
      <c r="BT39" s="185">
        <v>358665.3</v>
      </c>
      <c r="BU39" s="185">
        <v>357950.9</v>
      </c>
      <c r="BV39" s="185">
        <v>525920.30000000005</v>
      </c>
      <c r="BW39" s="185">
        <v>522349.7</v>
      </c>
      <c r="BX39" s="185">
        <v>83232.2</v>
      </c>
      <c r="BY39" s="185">
        <v>83228.100000000006</v>
      </c>
      <c r="BZ39" s="185">
        <v>0</v>
      </c>
      <c r="CA39" s="185">
        <v>0</v>
      </c>
      <c r="CB39" s="185">
        <v>9550.7000000000007</v>
      </c>
      <c r="CC39" s="185">
        <v>9203.7000000000007</v>
      </c>
      <c r="CD39" s="185">
        <v>77657.2</v>
      </c>
      <c r="CE39" s="456">
        <v>76580.3</v>
      </c>
      <c r="CF39" s="195">
        <f t="shared" si="11"/>
        <v>100946.3</v>
      </c>
      <c r="CG39" s="462">
        <f t="shared" si="11"/>
        <v>98334.1</v>
      </c>
      <c r="CH39" s="185">
        <v>100946.3</v>
      </c>
      <c r="CI39" s="185">
        <v>98334.1</v>
      </c>
      <c r="CJ39" s="185">
        <v>0</v>
      </c>
      <c r="CK39" s="185">
        <v>0</v>
      </c>
      <c r="CL39" s="185">
        <v>0</v>
      </c>
      <c r="CM39" s="456">
        <v>0</v>
      </c>
      <c r="CN39" s="195" t="e">
        <f t="shared" si="12"/>
        <v>#REF!</v>
      </c>
      <c r="CO39" s="194" t="e">
        <f t="shared" si="12"/>
        <v>#REF!</v>
      </c>
      <c r="CP39" s="197" t="e">
        <f>ROUND([3]Лист1!BY39/1000,1)</f>
        <v>#REF!</v>
      </c>
      <c r="CQ39" s="197" t="e">
        <f>ROUND([3]Лист1!BZ39/1000,1)</f>
        <v>#REF!</v>
      </c>
      <c r="CR39" s="197">
        <f>ROUND([3]Лист1!CA39/1000,1)</f>
        <v>81.7</v>
      </c>
      <c r="CS39" s="461">
        <f>ROUND([3]Лист1!CB39/1000,1)</f>
        <v>72.099999999999994</v>
      </c>
      <c r="CT39" s="195">
        <f t="shared" si="13"/>
        <v>33463.700000000004</v>
      </c>
      <c r="CU39" s="462">
        <f t="shared" si="13"/>
        <v>32909.1</v>
      </c>
      <c r="CV39" s="185">
        <v>1688.9</v>
      </c>
      <c r="CW39" s="185">
        <v>1658.2</v>
      </c>
      <c r="CX39" s="185">
        <v>27851.200000000001</v>
      </c>
      <c r="CY39" s="185">
        <v>27384.799999999999</v>
      </c>
      <c r="CZ39" s="185">
        <v>1711</v>
      </c>
      <c r="DA39" s="185">
        <v>1707.8</v>
      </c>
      <c r="DB39" s="185">
        <v>2212.6</v>
      </c>
      <c r="DC39" s="456">
        <v>2158.3000000000002</v>
      </c>
      <c r="DD39" s="195">
        <f t="shared" si="14"/>
        <v>125894.3</v>
      </c>
      <c r="DE39" s="462">
        <f t="shared" si="14"/>
        <v>125441.7</v>
      </c>
      <c r="DF39" s="185">
        <v>46258.400000000001</v>
      </c>
      <c r="DG39" s="185">
        <v>45806.9</v>
      </c>
      <c r="DH39" s="185">
        <v>70170.100000000006</v>
      </c>
      <c r="DI39" s="185">
        <v>70169</v>
      </c>
      <c r="DJ39" s="185">
        <v>9465.7999999999993</v>
      </c>
      <c r="DK39" s="185">
        <v>9465.7999999999993</v>
      </c>
      <c r="DL39" s="185">
        <v>0</v>
      </c>
      <c r="DM39" s="456">
        <v>0</v>
      </c>
      <c r="DN39" s="195">
        <f t="shared" si="15"/>
        <v>0</v>
      </c>
      <c r="DO39" s="462">
        <f t="shared" si="15"/>
        <v>0</v>
      </c>
      <c r="DP39" s="185">
        <v>0</v>
      </c>
      <c r="DQ39" s="185">
        <v>0</v>
      </c>
      <c r="DR39" s="185">
        <v>0</v>
      </c>
      <c r="DS39" s="185">
        <v>0</v>
      </c>
      <c r="DT39" s="185">
        <v>0</v>
      </c>
      <c r="DU39" s="456">
        <v>0</v>
      </c>
      <c r="DV39" s="463">
        <v>0</v>
      </c>
      <c r="DW39" s="464">
        <v>0</v>
      </c>
      <c r="DX39" s="463">
        <v>290.8</v>
      </c>
      <c r="DY39" s="464">
        <v>290.8</v>
      </c>
      <c r="DZ39" s="196" t="e">
        <f t="shared" si="16"/>
        <v>#REF!</v>
      </c>
      <c r="EA39" s="195" t="e">
        <f t="shared" si="16"/>
        <v>#REF!</v>
      </c>
      <c r="EB39" s="465">
        <v>-60213.2</v>
      </c>
      <c r="EC39" s="465">
        <v>-25353</v>
      </c>
      <c r="ED39" s="466">
        <v>50232.4</v>
      </c>
      <c r="EE39" s="467">
        <v>49879.4</v>
      </c>
      <c r="EF39" s="120"/>
      <c r="EG39" s="100"/>
      <c r="EH39" s="100"/>
    </row>
    <row r="40" spans="1:138" s="102" customFormat="1" hidden="1" x14ac:dyDescent="0.25">
      <c r="A40" s="455" t="s">
        <v>220</v>
      </c>
      <c r="B40" s="194">
        <f t="shared" si="6"/>
        <v>136266</v>
      </c>
      <c r="C40" s="184">
        <f t="shared" si="6"/>
        <v>135622.5</v>
      </c>
      <c r="D40" s="185">
        <v>9430.7000000000007</v>
      </c>
      <c r="E40" s="185">
        <v>9430.7000000000007</v>
      </c>
      <c r="F40" s="185">
        <v>7846.4</v>
      </c>
      <c r="G40" s="185">
        <v>7795.1</v>
      </c>
      <c r="H40" s="185">
        <v>86172.5</v>
      </c>
      <c r="I40" s="185">
        <v>86029.5</v>
      </c>
      <c r="J40" s="185">
        <v>0</v>
      </c>
      <c r="K40" s="185">
        <v>0</v>
      </c>
      <c r="L40" s="185">
        <v>9530.2000000000007</v>
      </c>
      <c r="M40" s="185">
        <v>9303.7000000000007</v>
      </c>
      <c r="N40" s="185">
        <v>0</v>
      </c>
      <c r="O40" s="185">
        <v>0</v>
      </c>
      <c r="P40" s="185">
        <v>100</v>
      </c>
      <c r="Q40" s="185">
        <v>0</v>
      </c>
      <c r="R40" s="185">
        <v>0</v>
      </c>
      <c r="S40" s="185">
        <v>0</v>
      </c>
      <c r="T40" s="185">
        <v>23186.2</v>
      </c>
      <c r="U40" s="456">
        <v>23063.5</v>
      </c>
      <c r="V40" s="457">
        <f t="shared" si="17"/>
        <v>1670.2</v>
      </c>
      <c r="W40" s="188">
        <f t="shared" si="17"/>
        <v>1670.2</v>
      </c>
      <c r="X40" s="185">
        <v>1670.2</v>
      </c>
      <c r="Y40" s="456">
        <v>1670.2</v>
      </c>
      <c r="Z40" s="195">
        <f t="shared" si="7"/>
        <v>22064.6</v>
      </c>
      <c r="AA40" s="195">
        <f t="shared" si="7"/>
        <v>22064.6</v>
      </c>
      <c r="AB40" s="458">
        <v>0</v>
      </c>
      <c r="AC40" s="459">
        <v>0</v>
      </c>
      <c r="AD40" s="460">
        <v>21756.6</v>
      </c>
      <c r="AE40" s="461">
        <v>21756.6</v>
      </c>
      <c r="AF40" s="460">
        <v>308</v>
      </c>
      <c r="AG40" s="461">
        <v>308</v>
      </c>
      <c r="AH40" s="195">
        <f t="shared" si="18"/>
        <v>61129.9</v>
      </c>
      <c r="AI40" s="194">
        <f t="shared" si="18"/>
        <v>54006.600000000006</v>
      </c>
      <c r="AJ40" s="197">
        <v>0</v>
      </c>
      <c r="AK40" s="197">
        <v>0</v>
      </c>
      <c r="AL40" s="197">
        <v>1811.7</v>
      </c>
      <c r="AM40" s="197">
        <v>1811.7</v>
      </c>
      <c r="AN40" s="197">
        <v>0</v>
      </c>
      <c r="AO40" s="197">
        <v>0</v>
      </c>
      <c r="AP40" s="197">
        <v>0</v>
      </c>
      <c r="AQ40" s="197">
        <v>0</v>
      </c>
      <c r="AR40" s="197">
        <v>5643.1</v>
      </c>
      <c r="AS40" s="197">
        <v>5643.1</v>
      </c>
      <c r="AT40" s="197">
        <v>40532.699999999997</v>
      </c>
      <c r="AU40" s="197">
        <v>33531.1</v>
      </c>
      <c r="AV40" s="197">
        <v>0</v>
      </c>
      <c r="AW40" s="197">
        <v>0</v>
      </c>
      <c r="AX40" s="197">
        <v>13142.4</v>
      </c>
      <c r="AY40" s="461">
        <v>13020.7</v>
      </c>
      <c r="AZ40" s="195">
        <f t="shared" si="8"/>
        <v>156754.1</v>
      </c>
      <c r="BA40" s="462">
        <f t="shared" si="8"/>
        <v>125799.49999999999</v>
      </c>
      <c r="BB40" s="185">
        <v>47266.9</v>
      </c>
      <c r="BC40" s="185">
        <v>18233.2</v>
      </c>
      <c r="BD40" s="185">
        <v>10109.9</v>
      </c>
      <c r="BE40" s="185">
        <v>10061.700000000001</v>
      </c>
      <c r="BF40" s="185">
        <v>89081.7</v>
      </c>
      <c r="BG40" s="185">
        <v>88724.9</v>
      </c>
      <c r="BH40" s="185">
        <v>10295.6</v>
      </c>
      <c r="BI40" s="456">
        <v>8779.7000000000007</v>
      </c>
      <c r="BJ40" s="195">
        <f t="shared" si="9"/>
        <v>1500.1</v>
      </c>
      <c r="BK40" s="462">
        <f t="shared" si="9"/>
        <v>1499.5</v>
      </c>
      <c r="BL40" s="185">
        <v>0</v>
      </c>
      <c r="BM40" s="185">
        <v>0</v>
      </c>
      <c r="BN40" s="185">
        <v>1500.1</v>
      </c>
      <c r="BO40" s="185">
        <v>1499.5</v>
      </c>
      <c r="BP40" s="185">
        <v>0</v>
      </c>
      <c r="BQ40" s="456">
        <v>0</v>
      </c>
      <c r="BR40" s="195">
        <f t="shared" si="10"/>
        <v>518440.9</v>
      </c>
      <c r="BS40" s="462">
        <f t="shared" si="10"/>
        <v>517598.10000000003</v>
      </c>
      <c r="BT40" s="185">
        <v>95273.9</v>
      </c>
      <c r="BU40" s="185">
        <v>95230</v>
      </c>
      <c r="BV40" s="185">
        <v>340052.9</v>
      </c>
      <c r="BW40" s="185">
        <v>339403.5</v>
      </c>
      <c r="BX40" s="185">
        <v>35219.300000000003</v>
      </c>
      <c r="BY40" s="185">
        <v>35154</v>
      </c>
      <c r="BZ40" s="185">
        <v>0</v>
      </c>
      <c r="CA40" s="185">
        <v>0</v>
      </c>
      <c r="CB40" s="185">
        <v>21019.1</v>
      </c>
      <c r="CC40" s="185">
        <v>20935.2</v>
      </c>
      <c r="CD40" s="185">
        <v>26875.7</v>
      </c>
      <c r="CE40" s="456">
        <v>26875.4</v>
      </c>
      <c r="CF40" s="195">
        <f t="shared" si="11"/>
        <v>114914.20000000001</v>
      </c>
      <c r="CG40" s="462">
        <f t="shared" si="11"/>
        <v>107316.70000000001</v>
      </c>
      <c r="CH40" s="185">
        <v>88677.6</v>
      </c>
      <c r="CI40" s="185">
        <v>81090.100000000006</v>
      </c>
      <c r="CJ40" s="185">
        <v>0</v>
      </c>
      <c r="CK40" s="185">
        <v>0</v>
      </c>
      <c r="CL40" s="185">
        <v>26236.6</v>
      </c>
      <c r="CM40" s="456">
        <v>26226.6</v>
      </c>
      <c r="CN40" s="195" t="e">
        <f t="shared" si="12"/>
        <v>#REF!</v>
      </c>
      <c r="CO40" s="194" t="e">
        <f t="shared" si="12"/>
        <v>#REF!</v>
      </c>
      <c r="CP40" s="197" t="e">
        <f>ROUND([3]Лист1!BY40/1000,1)</f>
        <v>#REF!</v>
      </c>
      <c r="CQ40" s="197" t="e">
        <f>ROUND([3]Лист1!BZ40/1000,1)</f>
        <v>#REF!</v>
      </c>
      <c r="CR40" s="197">
        <f>ROUND([3]Лист1!CA40/1000,1)</f>
        <v>1592.7</v>
      </c>
      <c r="CS40" s="461">
        <f>ROUND([3]Лист1!CB40/1000,1)</f>
        <v>1592.7</v>
      </c>
      <c r="CT40" s="195">
        <f t="shared" si="13"/>
        <v>37450.300000000003</v>
      </c>
      <c r="CU40" s="462">
        <f t="shared" si="13"/>
        <v>33285.4</v>
      </c>
      <c r="CV40" s="185">
        <v>3421.4</v>
      </c>
      <c r="CW40" s="185">
        <v>3421.4</v>
      </c>
      <c r="CX40" s="185">
        <v>23390.6</v>
      </c>
      <c r="CY40" s="185">
        <v>21619.5</v>
      </c>
      <c r="CZ40" s="185">
        <v>9293.5</v>
      </c>
      <c r="DA40" s="185">
        <v>7331.5</v>
      </c>
      <c r="DB40" s="185">
        <v>1344.8</v>
      </c>
      <c r="DC40" s="456">
        <v>913</v>
      </c>
      <c r="DD40" s="195">
        <f t="shared" si="14"/>
        <v>9165.1</v>
      </c>
      <c r="DE40" s="462">
        <f t="shared" si="14"/>
        <v>9165.1</v>
      </c>
      <c r="DF40" s="185">
        <v>0</v>
      </c>
      <c r="DG40" s="185">
        <v>0</v>
      </c>
      <c r="DH40" s="185">
        <v>9165.1</v>
      </c>
      <c r="DI40" s="185">
        <v>9165.1</v>
      </c>
      <c r="DJ40" s="185">
        <v>0</v>
      </c>
      <c r="DK40" s="185">
        <v>0</v>
      </c>
      <c r="DL40" s="185">
        <v>0</v>
      </c>
      <c r="DM40" s="456">
        <v>0</v>
      </c>
      <c r="DN40" s="195">
        <f t="shared" si="15"/>
        <v>0</v>
      </c>
      <c r="DO40" s="462">
        <f t="shared" si="15"/>
        <v>0</v>
      </c>
      <c r="DP40" s="185">
        <v>0</v>
      </c>
      <c r="DQ40" s="185">
        <v>0</v>
      </c>
      <c r="DR40" s="185">
        <v>0</v>
      </c>
      <c r="DS40" s="185">
        <v>0</v>
      </c>
      <c r="DT40" s="185">
        <v>0</v>
      </c>
      <c r="DU40" s="456">
        <v>0</v>
      </c>
      <c r="DV40" s="463">
        <v>0</v>
      </c>
      <c r="DW40" s="464">
        <v>0</v>
      </c>
      <c r="DX40" s="463">
        <v>0</v>
      </c>
      <c r="DY40" s="464">
        <v>0</v>
      </c>
      <c r="DZ40" s="196" t="e">
        <f t="shared" si="16"/>
        <v>#REF!</v>
      </c>
      <c r="EA40" s="195" t="e">
        <f t="shared" si="16"/>
        <v>#REF!</v>
      </c>
      <c r="EB40" s="465">
        <v>-21322.2</v>
      </c>
      <c r="EC40" s="465">
        <v>15493.9</v>
      </c>
      <c r="ED40" s="466">
        <v>10832.1</v>
      </c>
      <c r="EE40" s="467">
        <v>38717.9</v>
      </c>
      <c r="EF40" s="120"/>
      <c r="EG40" s="100"/>
      <c r="EH40" s="100"/>
    </row>
    <row r="41" spans="1:138" s="102" customFormat="1" x14ac:dyDescent="0.25">
      <c r="A41" s="455" t="s">
        <v>4</v>
      </c>
      <c r="B41" s="194">
        <f t="shared" si="6"/>
        <v>172835.40000000002</v>
      </c>
      <c r="C41" s="184">
        <f t="shared" si="6"/>
        <v>165217.29999999999</v>
      </c>
      <c r="D41" s="185">
        <v>11770.6</v>
      </c>
      <c r="E41" s="185">
        <v>11691.9</v>
      </c>
      <c r="F41" s="185">
        <v>4841.8999999999996</v>
      </c>
      <c r="G41" s="185">
        <v>4806.7</v>
      </c>
      <c r="H41" s="185">
        <v>99000.8</v>
      </c>
      <c r="I41" s="185">
        <v>92717.2</v>
      </c>
      <c r="J41" s="185">
        <v>2.2000000000000002</v>
      </c>
      <c r="K41" s="185">
        <v>2.2000000000000002</v>
      </c>
      <c r="L41" s="185">
        <v>12899.6</v>
      </c>
      <c r="M41" s="185">
        <v>12879.5</v>
      </c>
      <c r="N41" s="185">
        <v>0</v>
      </c>
      <c r="O41" s="185">
        <v>0</v>
      </c>
      <c r="P41" s="185">
        <v>58</v>
      </c>
      <c r="Q41" s="185">
        <v>0</v>
      </c>
      <c r="R41" s="185">
        <v>0</v>
      </c>
      <c r="S41" s="185">
        <v>0</v>
      </c>
      <c r="T41" s="185">
        <v>44262.3</v>
      </c>
      <c r="U41" s="456">
        <v>43119.8</v>
      </c>
      <c r="V41" s="457">
        <f t="shared" si="17"/>
        <v>1661.6</v>
      </c>
      <c r="W41" s="188">
        <f t="shared" si="17"/>
        <v>1606.6</v>
      </c>
      <c r="X41" s="185">
        <v>1661.6</v>
      </c>
      <c r="Y41" s="456">
        <v>1606.6</v>
      </c>
      <c r="Z41" s="195">
        <f t="shared" si="7"/>
        <v>6935.1</v>
      </c>
      <c r="AA41" s="195">
        <f t="shared" si="7"/>
        <v>6883.8</v>
      </c>
      <c r="AB41" s="458">
        <v>0</v>
      </c>
      <c r="AC41" s="459">
        <v>0</v>
      </c>
      <c r="AD41" s="460">
        <v>6935.1</v>
      </c>
      <c r="AE41" s="461">
        <v>6883.8</v>
      </c>
      <c r="AF41" s="460">
        <v>0</v>
      </c>
      <c r="AG41" s="461">
        <v>0</v>
      </c>
      <c r="AH41" s="195">
        <f t="shared" si="18"/>
        <v>45591.899999999994</v>
      </c>
      <c r="AI41" s="194">
        <f t="shared" si="18"/>
        <v>43742.2</v>
      </c>
      <c r="AJ41" s="197">
        <v>0</v>
      </c>
      <c r="AK41" s="197">
        <v>0</v>
      </c>
      <c r="AL41" s="197">
        <v>5483.8</v>
      </c>
      <c r="AM41" s="197">
        <v>5471.6</v>
      </c>
      <c r="AN41" s="197">
        <v>0</v>
      </c>
      <c r="AO41" s="197">
        <v>0</v>
      </c>
      <c r="AP41" s="197">
        <v>0</v>
      </c>
      <c r="AQ41" s="197">
        <v>0</v>
      </c>
      <c r="AR41" s="197">
        <v>17600</v>
      </c>
      <c r="AS41" s="197">
        <v>17598.599999999999</v>
      </c>
      <c r="AT41" s="197">
        <v>17804.400000000001</v>
      </c>
      <c r="AU41" s="197">
        <v>17452.099999999999</v>
      </c>
      <c r="AV41" s="197">
        <v>0</v>
      </c>
      <c r="AW41" s="197">
        <v>0</v>
      </c>
      <c r="AX41" s="197">
        <v>4703.7</v>
      </c>
      <c r="AY41" s="461">
        <v>3219.9</v>
      </c>
      <c r="AZ41" s="195">
        <f t="shared" si="8"/>
        <v>71486</v>
      </c>
      <c r="BA41" s="462">
        <f t="shared" si="8"/>
        <v>45797.899999999994</v>
      </c>
      <c r="BB41" s="185">
        <v>1251.4000000000001</v>
      </c>
      <c r="BC41" s="185">
        <v>278.89999999999998</v>
      </c>
      <c r="BD41" s="185">
        <v>9778.5</v>
      </c>
      <c r="BE41" s="185">
        <v>9074.4</v>
      </c>
      <c r="BF41" s="185">
        <v>26183.8</v>
      </c>
      <c r="BG41" s="185">
        <v>25533.9</v>
      </c>
      <c r="BH41" s="185">
        <v>34272.300000000003</v>
      </c>
      <c r="BI41" s="456">
        <v>10910.7</v>
      </c>
      <c r="BJ41" s="195">
        <f t="shared" si="9"/>
        <v>5259.1</v>
      </c>
      <c r="BK41" s="462">
        <f t="shared" si="9"/>
        <v>5255</v>
      </c>
      <c r="BL41" s="185">
        <v>0</v>
      </c>
      <c r="BM41" s="185">
        <v>0</v>
      </c>
      <c r="BN41" s="185">
        <v>1028.3</v>
      </c>
      <c r="BO41" s="185">
        <v>1027.2</v>
      </c>
      <c r="BP41" s="185">
        <v>4230.8</v>
      </c>
      <c r="BQ41" s="456">
        <v>4227.8</v>
      </c>
      <c r="BR41" s="195">
        <f t="shared" si="10"/>
        <v>631544.99999999988</v>
      </c>
      <c r="BS41" s="462">
        <f t="shared" si="10"/>
        <v>623005.29999999993</v>
      </c>
      <c r="BT41" s="185">
        <v>130605.3</v>
      </c>
      <c r="BU41" s="185">
        <v>130597.5</v>
      </c>
      <c r="BV41" s="185">
        <v>404209.8</v>
      </c>
      <c r="BW41" s="185">
        <v>396534.7</v>
      </c>
      <c r="BX41" s="185">
        <v>43129.7</v>
      </c>
      <c r="BY41" s="185">
        <v>43129.7</v>
      </c>
      <c r="BZ41" s="185">
        <v>0</v>
      </c>
      <c r="CA41" s="185">
        <v>0</v>
      </c>
      <c r="CB41" s="185">
        <v>10357.1</v>
      </c>
      <c r="CC41" s="185">
        <v>10357.1</v>
      </c>
      <c r="CD41" s="185">
        <v>43243.1</v>
      </c>
      <c r="CE41" s="456">
        <v>42386.3</v>
      </c>
      <c r="CF41" s="195">
        <f t="shared" si="11"/>
        <v>117780.70000000001</v>
      </c>
      <c r="CG41" s="462">
        <f t="shared" si="11"/>
        <v>116773.79999999999</v>
      </c>
      <c r="CH41" s="185">
        <v>85013.6</v>
      </c>
      <c r="CI41" s="185">
        <v>84009.7</v>
      </c>
      <c r="CJ41" s="185">
        <v>0</v>
      </c>
      <c r="CK41" s="185">
        <v>0</v>
      </c>
      <c r="CL41" s="185">
        <v>32767.1</v>
      </c>
      <c r="CM41" s="456">
        <v>32764.1</v>
      </c>
      <c r="CN41" s="195" t="e">
        <f t="shared" si="12"/>
        <v>#REF!</v>
      </c>
      <c r="CO41" s="194" t="e">
        <f t="shared" si="12"/>
        <v>#REF!</v>
      </c>
      <c r="CP41" s="197" t="e">
        <f>ROUND([3]Лист1!BY41/1000,1)</f>
        <v>#REF!</v>
      </c>
      <c r="CQ41" s="197" t="e">
        <f>ROUND([3]Лист1!BZ41/1000,1)</f>
        <v>#REF!</v>
      </c>
      <c r="CR41" s="197">
        <f>ROUND([3]Лист1!CA41/1000,1)</f>
        <v>91</v>
      </c>
      <c r="CS41" s="461">
        <f>ROUND([3]Лист1!CB41/1000,1)</f>
        <v>91</v>
      </c>
      <c r="CT41" s="195">
        <f t="shared" si="13"/>
        <v>44070.5</v>
      </c>
      <c r="CU41" s="462">
        <f t="shared" si="13"/>
        <v>30240.400000000001</v>
      </c>
      <c r="CV41" s="185">
        <v>5682</v>
      </c>
      <c r="CW41" s="185">
        <v>3957.5</v>
      </c>
      <c r="CX41" s="185">
        <v>32825.199999999997</v>
      </c>
      <c r="CY41" s="185">
        <v>23737.4</v>
      </c>
      <c r="CZ41" s="185">
        <v>4666.8</v>
      </c>
      <c r="DA41" s="185">
        <v>1649</v>
      </c>
      <c r="DB41" s="185">
        <v>896.5</v>
      </c>
      <c r="DC41" s="456">
        <v>896.5</v>
      </c>
      <c r="DD41" s="195">
        <f t="shared" si="14"/>
        <v>75986.400000000009</v>
      </c>
      <c r="DE41" s="462">
        <f t="shared" si="14"/>
        <v>75945.8</v>
      </c>
      <c r="DF41" s="185">
        <v>74367.600000000006</v>
      </c>
      <c r="DG41" s="185">
        <v>74327</v>
      </c>
      <c r="DH41" s="185">
        <v>1618.8</v>
      </c>
      <c r="DI41" s="185">
        <v>1618.8</v>
      </c>
      <c r="DJ41" s="185">
        <v>0</v>
      </c>
      <c r="DK41" s="185">
        <v>0</v>
      </c>
      <c r="DL41" s="185">
        <v>0</v>
      </c>
      <c r="DM41" s="456">
        <v>0</v>
      </c>
      <c r="DN41" s="195">
        <f t="shared" si="15"/>
        <v>0</v>
      </c>
      <c r="DO41" s="462">
        <f t="shared" si="15"/>
        <v>0</v>
      </c>
      <c r="DP41" s="185">
        <v>0</v>
      </c>
      <c r="DQ41" s="185">
        <v>0</v>
      </c>
      <c r="DR41" s="185">
        <v>0</v>
      </c>
      <c r="DS41" s="185">
        <v>0</v>
      </c>
      <c r="DT41" s="185">
        <v>0</v>
      </c>
      <c r="DU41" s="456">
        <v>0</v>
      </c>
      <c r="DV41" s="463">
        <v>0</v>
      </c>
      <c r="DW41" s="464">
        <v>0</v>
      </c>
      <c r="DX41" s="463">
        <v>0</v>
      </c>
      <c r="DY41" s="464">
        <v>0</v>
      </c>
      <c r="DZ41" s="196" t="e">
        <f t="shared" si="16"/>
        <v>#REF!</v>
      </c>
      <c r="EA41" s="195" t="e">
        <f t="shared" si="16"/>
        <v>#REF!</v>
      </c>
      <c r="EB41" s="465">
        <v>-34486.800000000003</v>
      </c>
      <c r="EC41" s="465">
        <v>-7113.7</v>
      </c>
      <c r="ED41" s="466">
        <v>34486.800000000003</v>
      </c>
      <c r="EE41" s="467">
        <v>27373.1</v>
      </c>
      <c r="EF41" s="120"/>
      <c r="EG41" s="100"/>
      <c r="EH41" s="100"/>
    </row>
    <row r="42" spans="1:138" s="102" customFormat="1" x14ac:dyDescent="0.25">
      <c r="A42" s="455" t="s">
        <v>5</v>
      </c>
      <c r="B42" s="194">
        <f t="shared" si="6"/>
        <v>325407</v>
      </c>
      <c r="C42" s="184">
        <f t="shared" si="6"/>
        <v>287584.69999999995</v>
      </c>
      <c r="D42" s="185">
        <v>26325.5</v>
      </c>
      <c r="E42" s="185">
        <v>26081.1</v>
      </c>
      <c r="F42" s="185">
        <v>7349.2</v>
      </c>
      <c r="G42" s="185">
        <v>7167.6</v>
      </c>
      <c r="H42" s="185">
        <v>149930.9</v>
      </c>
      <c r="I42" s="185">
        <v>144854.9</v>
      </c>
      <c r="J42" s="185">
        <v>1.6</v>
      </c>
      <c r="K42" s="185">
        <v>1.6</v>
      </c>
      <c r="L42" s="185">
        <v>20279</v>
      </c>
      <c r="M42" s="185">
        <v>19771.099999999999</v>
      </c>
      <c r="N42" s="185">
        <v>135</v>
      </c>
      <c r="O42" s="185">
        <v>135</v>
      </c>
      <c r="P42" s="185">
        <v>1362.1</v>
      </c>
      <c r="Q42" s="185">
        <v>0</v>
      </c>
      <c r="R42" s="185">
        <v>0</v>
      </c>
      <c r="S42" s="185">
        <v>0</v>
      </c>
      <c r="T42" s="185">
        <v>120023.7</v>
      </c>
      <c r="U42" s="456">
        <v>89573.4</v>
      </c>
      <c r="V42" s="457">
        <f t="shared" si="17"/>
        <v>4645.3999999999996</v>
      </c>
      <c r="W42" s="188">
        <f t="shared" si="17"/>
        <v>4645.3999999999996</v>
      </c>
      <c r="X42" s="185">
        <v>4645.3999999999996</v>
      </c>
      <c r="Y42" s="456">
        <v>4645.3999999999996</v>
      </c>
      <c r="Z42" s="195">
        <f t="shared" si="7"/>
        <v>27324.799999999999</v>
      </c>
      <c r="AA42" s="195">
        <f t="shared" si="7"/>
        <v>26462.2</v>
      </c>
      <c r="AB42" s="458">
        <v>5453.8</v>
      </c>
      <c r="AC42" s="459">
        <v>5453.2</v>
      </c>
      <c r="AD42" s="460">
        <v>20726.3</v>
      </c>
      <c r="AE42" s="461">
        <v>20307.2</v>
      </c>
      <c r="AF42" s="460">
        <v>1144.7</v>
      </c>
      <c r="AG42" s="461">
        <v>701.8</v>
      </c>
      <c r="AH42" s="195">
        <f t="shared" si="18"/>
        <v>165640.20000000001</v>
      </c>
      <c r="AI42" s="194">
        <f t="shared" si="18"/>
        <v>159461.90000000002</v>
      </c>
      <c r="AJ42" s="197">
        <v>0</v>
      </c>
      <c r="AK42" s="197">
        <v>0</v>
      </c>
      <c r="AL42" s="197">
        <v>11153.2</v>
      </c>
      <c r="AM42" s="197">
        <v>11153.2</v>
      </c>
      <c r="AN42" s="197">
        <v>6475.2</v>
      </c>
      <c r="AO42" s="197">
        <v>5982.4</v>
      </c>
      <c r="AP42" s="197">
        <v>0</v>
      </c>
      <c r="AQ42" s="197">
        <v>0</v>
      </c>
      <c r="AR42" s="197">
        <v>24131.7</v>
      </c>
      <c r="AS42" s="197">
        <v>23611.5</v>
      </c>
      <c r="AT42" s="197">
        <v>93375.8</v>
      </c>
      <c r="AU42" s="197">
        <v>88755.1</v>
      </c>
      <c r="AV42" s="197">
        <v>7779.5</v>
      </c>
      <c r="AW42" s="197">
        <v>7779.5</v>
      </c>
      <c r="AX42" s="197">
        <v>22724.799999999999</v>
      </c>
      <c r="AY42" s="461">
        <v>22180.2</v>
      </c>
      <c r="AZ42" s="195">
        <f t="shared" si="8"/>
        <v>193862.30000000002</v>
      </c>
      <c r="BA42" s="462">
        <f t="shared" si="8"/>
        <v>181101.09999999998</v>
      </c>
      <c r="BB42" s="185">
        <v>1591</v>
      </c>
      <c r="BC42" s="185">
        <v>1549.2</v>
      </c>
      <c r="BD42" s="185">
        <v>116744.5</v>
      </c>
      <c r="BE42" s="185">
        <v>113175.6</v>
      </c>
      <c r="BF42" s="185">
        <v>53674.7</v>
      </c>
      <c r="BG42" s="185">
        <v>45642.5</v>
      </c>
      <c r="BH42" s="185">
        <v>21852.1</v>
      </c>
      <c r="BI42" s="456">
        <v>20733.8</v>
      </c>
      <c r="BJ42" s="195">
        <f t="shared" si="9"/>
        <v>29767.5</v>
      </c>
      <c r="BK42" s="462">
        <f t="shared" si="9"/>
        <v>6149.4</v>
      </c>
      <c r="BL42" s="185">
        <v>0</v>
      </c>
      <c r="BM42" s="185">
        <v>0</v>
      </c>
      <c r="BN42" s="185">
        <v>1900.9</v>
      </c>
      <c r="BO42" s="185">
        <v>1888.1</v>
      </c>
      <c r="BP42" s="185">
        <v>27866.6</v>
      </c>
      <c r="BQ42" s="456">
        <v>4261.3</v>
      </c>
      <c r="BR42" s="195">
        <f t="shared" si="10"/>
        <v>1630558.5999999999</v>
      </c>
      <c r="BS42" s="462">
        <f t="shared" si="10"/>
        <v>1629311.8</v>
      </c>
      <c r="BT42" s="185">
        <v>470268.8</v>
      </c>
      <c r="BU42" s="185">
        <v>470266.2</v>
      </c>
      <c r="BV42" s="185">
        <v>1007924.4</v>
      </c>
      <c r="BW42" s="185">
        <v>1007690.9</v>
      </c>
      <c r="BX42" s="185">
        <v>98466</v>
      </c>
      <c r="BY42" s="185">
        <v>98309.4</v>
      </c>
      <c r="BZ42" s="185">
        <v>0</v>
      </c>
      <c r="CA42" s="185">
        <v>0</v>
      </c>
      <c r="CB42" s="185">
        <v>9741.2000000000007</v>
      </c>
      <c r="CC42" s="185">
        <v>9031.6</v>
      </c>
      <c r="CD42" s="185">
        <v>44158.2</v>
      </c>
      <c r="CE42" s="456">
        <v>44013.7</v>
      </c>
      <c r="CF42" s="195">
        <f t="shared" si="11"/>
        <v>277802.8</v>
      </c>
      <c r="CG42" s="462">
        <f t="shared" si="11"/>
        <v>277585.5</v>
      </c>
      <c r="CH42" s="185">
        <v>211831.6</v>
      </c>
      <c r="CI42" s="185">
        <v>211616.7</v>
      </c>
      <c r="CJ42" s="185">
        <v>0</v>
      </c>
      <c r="CK42" s="185">
        <v>0</v>
      </c>
      <c r="CL42" s="185">
        <v>65971.199999999997</v>
      </c>
      <c r="CM42" s="456">
        <v>65968.800000000003</v>
      </c>
      <c r="CN42" s="195" t="e">
        <f t="shared" si="12"/>
        <v>#REF!</v>
      </c>
      <c r="CO42" s="194" t="e">
        <f t="shared" si="12"/>
        <v>#REF!</v>
      </c>
      <c r="CP42" s="197" t="e">
        <f>ROUND([3]Лист1!BY42/1000,1)</f>
        <v>#REF!</v>
      </c>
      <c r="CQ42" s="197" t="e">
        <f>ROUND([3]Лист1!BZ42/1000,1)</f>
        <v>#REF!</v>
      </c>
      <c r="CR42" s="197">
        <f>ROUND([3]Лист1!CA42/1000,1)</f>
        <v>244.4</v>
      </c>
      <c r="CS42" s="461">
        <f>ROUND([3]Лист1!CB42/1000,1)</f>
        <v>244.4</v>
      </c>
      <c r="CT42" s="195">
        <f t="shared" si="13"/>
        <v>97254.300000000017</v>
      </c>
      <c r="CU42" s="462">
        <f t="shared" si="13"/>
        <v>73608.599999999991</v>
      </c>
      <c r="CV42" s="185">
        <v>3116.6</v>
      </c>
      <c r="CW42" s="185">
        <v>3113.3</v>
      </c>
      <c r="CX42" s="185">
        <v>89988</v>
      </c>
      <c r="CY42" s="185">
        <v>67629</v>
      </c>
      <c r="CZ42" s="185">
        <v>3228.6</v>
      </c>
      <c r="DA42" s="185">
        <v>1990.4</v>
      </c>
      <c r="DB42" s="185">
        <v>921.1</v>
      </c>
      <c r="DC42" s="456">
        <v>875.9</v>
      </c>
      <c r="DD42" s="195">
        <f t="shared" si="14"/>
        <v>67340</v>
      </c>
      <c r="DE42" s="462">
        <f t="shared" si="14"/>
        <v>67200.7</v>
      </c>
      <c r="DF42" s="185">
        <v>0</v>
      </c>
      <c r="DG42" s="185">
        <v>0</v>
      </c>
      <c r="DH42" s="185">
        <v>59806.7</v>
      </c>
      <c r="DI42" s="185">
        <v>59805.9</v>
      </c>
      <c r="DJ42" s="185">
        <v>3321.7</v>
      </c>
      <c r="DK42" s="185">
        <v>3321.7</v>
      </c>
      <c r="DL42" s="185">
        <v>4211.6000000000004</v>
      </c>
      <c r="DM42" s="456">
        <v>4073.1</v>
      </c>
      <c r="DN42" s="195">
        <f t="shared" si="15"/>
        <v>0</v>
      </c>
      <c r="DO42" s="462">
        <f t="shared" si="15"/>
        <v>0</v>
      </c>
      <c r="DP42" s="185">
        <v>0</v>
      </c>
      <c r="DQ42" s="185">
        <v>0</v>
      </c>
      <c r="DR42" s="185">
        <v>0</v>
      </c>
      <c r="DS42" s="185">
        <v>0</v>
      </c>
      <c r="DT42" s="185">
        <v>0</v>
      </c>
      <c r="DU42" s="456">
        <v>0</v>
      </c>
      <c r="DV42" s="463">
        <v>3</v>
      </c>
      <c r="DW42" s="464">
        <v>3</v>
      </c>
      <c r="DX42" s="463">
        <v>0</v>
      </c>
      <c r="DY42" s="464">
        <v>0</v>
      </c>
      <c r="DZ42" s="196" t="e">
        <f t="shared" si="16"/>
        <v>#REF!</v>
      </c>
      <c r="EA42" s="195" t="e">
        <f t="shared" si="16"/>
        <v>#REF!</v>
      </c>
      <c r="EB42" s="465">
        <v>-7798.3</v>
      </c>
      <c r="EC42" s="465">
        <v>72963.399999999994</v>
      </c>
      <c r="ED42" s="466">
        <v>27798.3</v>
      </c>
      <c r="EE42" s="467">
        <v>80761.7</v>
      </c>
      <c r="EF42" s="120"/>
      <c r="EG42" s="100"/>
      <c r="EH42" s="100"/>
    </row>
    <row r="43" spans="1:138" s="102" customFormat="1" hidden="1" x14ac:dyDescent="0.25">
      <c r="A43" s="455" t="s">
        <v>221</v>
      </c>
      <c r="B43" s="194">
        <f t="shared" si="6"/>
        <v>152986.1</v>
      </c>
      <c r="C43" s="184">
        <f t="shared" si="6"/>
        <v>149544</v>
      </c>
      <c r="D43" s="185">
        <v>13065.2</v>
      </c>
      <c r="E43" s="185">
        <v>12932.1</v>
      </c>
      <c r="F43" s="185">
        <v>4255.5</v>
      </c>
      <c r="G43" s="185">
        <v>4182.2</v>
      </c>
      <c r="H43" s="185">
        <v>88891.199999999997</v>
      </c>
      <c r="I43" s="185">
        <v>86514</v>
      </c>
      <c r="J43" s="185">
        <v>0</v>
      </c>
      <c r="K43" s="185">
        <v>0</v>
      </c>
      <c r="L43" s="185">
        <v>17780.099999999999</v>
      </c>
      <c r="M43" s="185">
        <v>17423.3</v>
      </c>
      <c r="N43" s="185">
        <v>6177</v>
      </c>
      <c r="O43" s="185">
        <v>6177</v>
      </c>
      <c r="P43" s="185">
        <v>5</v>
      </c>
      <c r="Q43" s="185">
        <v>0</v>
      </c>
      <c r="R43" s="185">
        <v>0</v>
      </c>
      <c r="S43" s="185">
        <v>0</v>
      </c>
      <c r="T43" s="185">
        <v>22812.1</v>
      </c>
      <c r="U43" s="456">
        <v>22315.4</v>
      </c>
      <c r="V43" s="457">
        <f t="shared" si="17"/>
        <v>2427.4</v>
      </c>
      <c r="W43" s="188">
        <f t="shared" si="17"/>
        <v>2427.4</v>
      </c>
      <c r="X43" s="185">
        <v>2427.4</v>
      </c>
      <c r="Y43" s="456">
        <v>2427.4</v>
      </c>
      <c r="Z43" s="195">
        <f t="shared" si="7"/>
        <v>9096.5</v>
      </c>
      <c r="AA43" s="195">
        <f t="shared" si="7"/>
        <v>9000.3000000000011</v>
      </c>
      <c r="AB43" s="458">
        <v>0</v>
      </c>
      <c r="AC43" s="459">
        <v>0</v>
      </c>
      <c r="AD43" s="460">
        <v>9043.7999999999993</v>
      </c>
      <c r="AE43" s="461">
        <v>8948.6</v>
      </c>
      <c r="AF43" s="460">
        <v>52.7</v>
      </c>
      <c r="AG43" s="461">
        <v>51.7</v>
      </c>
      <c r="AH43" s="195">
        <f t="shared" si="18"/>
        <v>90501.3</v>
      </c>
      <c r="AI43" s="194">
        <f t="shared" si="18"/>
        <v>86104.4</v>
      </c>
      <c r="AJ43" s="197">
        <v>0</v>
      </c>
      <c r="AK43" s="197">
        <v>0</v>
      </c>
      <c r="AL43" s="197">
        <v>6203.2</v>
      </c>
      <c r="AM43" s="197">
        <v>6169.3</v>
      </c>
      <c r="AN43" s="197">
        <v>46.4</v>
      </c>
      <c r="AO43" s="197">
        <v>46.4</v>
      </c>
      <c r="AP43" s="197">
        <v>0</v>
      </c>
      <c r="AQ43" s="197">
        <v>0</v>
      </c>
      <c r="AR43" s="197">
        <v>27720</v>
      </c>
      <c r="AS43" s="197">
        <v>27495.4</v>
      </c>
      <c r="AT43" s="197">
        <v>51986.5</v>
      </c>
      <c r="AU43" s="197">
        <v>48484.1</v>
      </c>
      <c r="AV43" s="197">
        <v>0</v>
      </c>
      <c r="AW43" s="197">
        <v>0</v>
      </c>
      <c r="AX43" s="197">
        <v>4545.2</v>
      </c>
      <c r="AY43" s="461">
        <v>3909.2</v>
      </c>
      <c r="AZ43" s="195">
        <f t="shared" si="8"/>
        <v>97170</v>
      </c>
      <c r="BA43" s="462">
        <f t="shared" si="8"/>
        <v>88052.4</v>
      </c>
      <c r="BB43" s="185">
        <v>75.599999999999994</v>
      </c>
      <c r="BC43" s="185">
        <v>75.599999999999994</v>
      </c>
      <c r="BD43" s="185">
        <v>34013.9</v>
      </c>
      <c r="BE43" s="185">
        <v>33909</v>
      </c>
      <c r="BF43" s="185">
        <v>42309.1</v>
      </c>
      <c r="BG43" s="185">
        <v>41002.400000000001</v>
      </c>
      <c r="BH43" s="185">
        <v>20771.400000000001</v>
      </c>
      <c r="BI43" s="456">
        <v>13065.4</v>
      </c>
      <c r="BJ43" s="195">
        <f t="shared" si="9"/>
        <v>7838.2000000000007</v>
      </c>
      <c r="BK43" s="462">
        <f t="shared" si="9"/>
        <v>1474</v>
      </c>
      <c r="BL43" s="185">
        <v>0</v>
      </c>
      <c r="BM43" s="185">
        <v>0</v>
      </c>
      <c r="BN43" s="185">
        <v>688.6</v>
      </c>
      <c r="BO43" s="185">
        <v>688.6</v>
      </c>
      <c r="BP43" s="185">
        <v>7149.6</v>
      </c>
      <c r="BQ43" s="456">
        <v>785.4</v>
      </c>
      <c r="BR43" s="195">
        <f t="shared" si="10"/>
        <v>586776.9</v>
      </c>
      <c r="BS43" s="462">
        <f t="shared" si="10"/>
        <v>578488.6</v>
      </c>
      <c r="BT43" s="185">
        <v>101522.4</v>
      </c>
      <c r="BU43" s="185">
        <v>99829.7</v>
      </c>
      <c r="BV43" s="185">
        <v>444968.2</v>
      </c>
      <c r="BW43" s="185">
        <v>439330.2</v>
      </c>
      <c r="BX43" s="185">
        <v>20041.3</v>
      </c>
      <c r="BY43" s="185">
        <v>19699.7</v>
      </c>
      <c r="BZ43" s="185">
        <v>0</v>
      </c>
      <c r="CA43" s="185">
        <v>0</v>
      </c>
      <c r="CB43" s="185">
        <v>0</v>
      </c>
      <c r="CC43" s="185">
        <v>0</v>
      </c>
      <c r="CD43" s="185">
        <v>20245</v>
      </c>
      <c r="CE43" s="456">
        <v>19629</v>
      </c>
      <c r="CF43" s="195">
        <f t="shared" si="11"/>
        <v>102308.20000000001</v>
      </c>
      <c r="CG43" s="462">
        <f t="shared" si="11"/>
        <v>100305.90000000001</v>
      </c>
      <c r="CH43" s="185">
        <v>79952.800000000003</v>
      </c>
      <c r="CI43" s="185">
        <v>77950.600000000006</v>
      </c>
      <c r="CJ43" s="185">
        <v>0</v>
      </c>
      <c r="CK43" s="185">
        <v>0</v>
      </c>
      <c r="CL43" s="185">
        <v>22355.4</v>
      </c>
      <c r="CM43" s="456">
        <v>22355.3</v>
      </c>
      <c r="CN43" s="195" t="e">
        <f t="shared" si="12"/>
        <v>#REF!</v>
      </c>
      <c r="CO43" s="194" t="e">
        <f t="shared" si="12"/>
        <v>#REF!</v>
      </c>
      <c r="CP43" s="197" t="e">
        <f>ROUND([3]Лист1!BY43/1000,1)</f>
        <v>#REF!</v>
      </c>
      <c r="CQ43" s="197" t="e">
        <f>ROUND([3]Лист1!BZ43/1000,1)</f>
        <v>#REF!</v>
      </c>
      <c r="CR43" s="197">
        <f>ROUND([3]Лист1!CA43/1000,1)</f>
        <v>391.8</v>
      </c>
      <c r="CS43" s="461">
        <f>ROUND([3]Лист1!CB43/1000,1)</f>
        <v>391.8</v>
      </c>
      <c r="CT43" s="195">
        <f t="shared" si="13"/>
        <v>63628.799999999996</v>
      </c>
      <c r="CU43" s="462">
        <f t="shared" si="13"/>
        <v>53114.1</v>
      </c>
      <c r="CV43" s="185">
        <v>5124</v>
      </c>
      <c r="CW43" s="185">
        <v>5124</v>
      </c>
      <c r="CX43" s="185">
        <v>52763.199999999997</v>
      </c>
      <c r="CY43" s="185">
        <v>43233</v>
      </c>
      <c r="CZ43" s="185">
        <v>4845.1000000000004</v>
      </c>
      <c r="DA43" s="185">
        <v>3860.6</v>
      </c>
      <c r="DB43" s="185">
        <v>896.5</v>
      </c>
      <c r="DC43" s="456">
        <v>896.5</v>
      </c>
      <c r="DD43" s="195">
        <f t="shared" si="14"/>
        <v>40866.400000000001</v>
      </c>
      <c r="DE43" s="462">
        <f t="shared" si="14"/>
        <v>39688</v>
      </c>
      <c r="DF43" s="185">
        <v>0</v>
      </c>
      <c r="DG43" s="185">
        <v>0</v>
      </c>
      <c r="DH43" s="185">
        <v>32786.9</v>
      </c>
      <c r="DI43" s="185">
        <v>31756.6</v>
      </c>
      <c r="DJ43" s="185">
        <v>8079.5</v>
      </c>
      <c r="DK43" s="185">
        <v>7931.4</v>
      </c>
      <c r="DL43" s="185">
        <v>0</v>
      </c>
      <c r="DM43" s="456">
        <v>0</v>
      </c>
      <c r="DN43" s="195">
        <f t="shared" si="15"/>
        <v>0</v>
      </c>
      <c r="DO43" s="462">
        <f t="shared" si="15"/>
        <v>0</v>
      </c>
      <c r="DP43" s="185">
        <v>0</v>
      </c>
      <c r="DQ43" s="185">
        <v>0</v>
      </c>
      <c r="DR43" s="185">
        <v>0</v>
      </c>
      <c r="DS43" s="185">
        <v>0</v>
      </c>
      <c r="DT43" s="185">
        <v>0</v>
      </c>
      <c r="DU43" s="456">
        <v>0</v>
      </c>
      <c r="DV43" s="463">
        <v>2.5</v>
      </c>
      <c r="DW43" s="464">
        <v>2.5</v>
      </c>
      <c r="DX43" s="463">
        <v>0</v>
      </c>
      <c r="DY43" s="464">
        <v>0</v>
      </c>
      <c r="DZ43" s="196" t="e">
        <f t="shared" si="16"/>
        <v>#REF!</v>
      </c>
      <c r="EA43" s="195" t="e">
        <f t="shared" si="16"/>
        <v>#REF!</v>
      </c>
      <c r="EB43" s="465">
        <v>-60445.1</v>
      </c>
      <c r="EC43" s="465">
        <v>-37028.300000000003</v>
      </c>
      <c r="ED43" s="466">
        <v>17687.099999999999</v>
      </c>
      <c r="EE43" s="467">
        <v>4658.8</v>
      </c>
      <c r="EF43" s="120"/>
      <c r="EG43" s="100"/>
      <c r="EH43" s="100"/>
    </row>
    <row r="44" spans="1:138" s="102" customFormat="1" x14ac:dyDescent="0.25">
      <c r="A44" s="455" t="s">
        <v>6</v>
      </c>
      <c r="B44" s="194">
        <f t="shared" si="6"/>
        <v>159611</v>
      </c>
      <c r="C44" s="184">
        <f t="shared" si="6"/>
        <v>149666</v>
      </c>
      <c r="D44" s="185">
        <v>15482.2</v>
      </c>
      <c r="E44" s="185">
        <v>15172.4</v>
      </c>
      <c r="F44" s="185">
        <v>4567</v>
      </c>
      <c r="G44" s="185">
        <v>4491.6000000000004</v>
      </c>
      <c r="H44" s="185">
        <v>89788.9</v>
      </c>
      <c r="I44" s="185">
        <v>86689.3</v>
      </c>
      <c r="J44" s="185">
        <v>32.299999999999997</v>
      </c>
      <c r="K44" s="185">
        <v>32.299999999999997</v>
      </c>
      <c r="L44" s="185">
        <v>20697</v>
      </c>
      <c r="M44" s="185">
        <v>19954.900000000001</v>
      </c>
      <c r="N44" s="185">
        <v>794.6</v>
      </c>
      <c r="O44" s="185">
        <v>794.6</v>
      </c>
      <c r="P44" s="185">
        <v>625.70000000000005</v>
      </c>
      <c r="Q44" s="185">
        <v>0</v>
      </c>
      <c r="R44" s="185">
        <v>0</v>
      </c>
      <c r="S44" s="185">
        <v>0</v>
      </c>
      <c r="T44" s="185">
        <v>27623.3</v>
      </c>
      <c r="U44" s="456">
        <v>22530.9</v>
      </c>
      <c r="V44" s="457">
        <f t="shared" si="17"/>
        <v>4199.8999999999996</v>
      </c>
      <c r="W44" s="188">
        <f t="shared" si="17"/>
        <v>4166.3999999999996</v>
      </c>
      <c r="X44" s="185">
        <v>4199.8999999999996</v>
      </c>
      <c r="Y44" s="456">
        <v>4166.3999999999996</v>
      </c>
      <c r="Z44" s="195">
        <f t="shared" si="7"/>
        <v>7786.7</v>
      </c>
      <c r="AA44" s="195">
        <f t="shared" si="7"/>
        <v>7672.7</v>
      </c>
      <c r="AB44" s="458">
        <v>0</v>
      </c>
      <c r="AC44" s="459">
        <v>0</v>
      </c>
      <c r="AD44" s="460">
        <v>7770.2</v>
      </c>
      <c r="AE44" s="461">
        <v>7666.2</v>
      </c>
      <c r="AF44" s="460">
        <v>16.5</v>
      </c>
      <c r="AG44" s="461">
        <v>6.5</v>
      </c>
      <c r="AH44" s="195">
        <f t="shared" si="18"/>
        <v>166811</v>
      </c>
      <c r="AI44" s="194">
        <f t="shared" si="18"/>
        <v>151809.60000000003</v>
      </c>
      <c r="AJ44" s="197">
        <v>0</v>
      </c>
      <c r="AK44" s="197">
        <v>0</v>
      </c>
      <c r="AL44" s="197">
        <v>5821.3</v>
      </c>
      <c r="AM44" s="197">
        <v>5818.4</v>
      </c>
      <c r="AN44" s="197">
        <v>226.4</v>
      </c>
      <c r="AO44" s="197">
        <v>102.4</v>
      </c>
      <c r="AP44" s="197">
        <v>2089.6</v>
      </c>
      <c r="AQ44" s="197">
        <v>1898</v>
      </c>
      <c r="AR44" s="197">
        <v>52776.2</v>
      </c>
      <c r="AS44" s="197">
        <v>51144.6</v>
      </c>
      <c r="AT44" s="197">
        <v>88344.5</v>
      </c>
      <c r="AU44" s="197">
        <v>78095.3</v>
      </c>
      <c r="AV44" s="197">
        <v>3677.2</v>
      </c>
      <c r="AW44" s="197">
        <v>3677.2</v>
      </c>
      <c r="AX44" s="197">
        <v>13875.8</v>
      </c>
      <c r="AY44" s="461">
        <v>11073.7</v>
      </c>
      <c r="AZ44" s="195">
        <f t="shared" si="8"/>
        <v>177630</v>
      </c>
      <c r="BA44" s="462">
        <f t="shared" si="8"/>
        <v>164069.5</v>
      </c>
      <c r="BB44" s="185">
        <v>644.9</v>
      </c>
      <c r="BC44" s="185">
        <v>641.9</v>
      </c>
      <c r="BD44" s="185">
        <v>31559.5</v>
      </c>
      <c r="BE44" s="185">
        <v>25968.6</v>
      </c>
      <c r="BF44" s="185">
        <v>104378.8</v>
      </c>
      <c r="BG44" s="185">
        <v>97340.2</v>
      </c>
      <c r="BH44" s="185">
        <v>41046.800000000003</v>
      </c>
      <c r="BI44" s="456">
        <v>40118.800000000003</v>
      </c>
      <c r="BJ44" s="195">
        <f t="shared" si="9"/>
        <v>17256.600000000002</v>
      </c>
      <c r="BK44" s="462">
        <f t="shared" si="9"/>
        <v>2359.8000000000002</v>
      </c>
      <c r="BL44" s="185">
        <v>0</v>
      </c>
      <c r="BM44" s="185">
        <v>0</v>
      </c>
      <c r="BN44" s="185">
        <v>819.7</v>
      </c>
      <c r="BO44" s="185">
        <v>813.3</v>
      </c>
      <c r="BP44" s="185">
        <v>16436.900000000001</v>
      </c>
      <c r="BQ44" s="456">
        <v>1546.5</v>
      </c>
      <c r="BR44" s="195">
        <f t="shared" si="10"/>
        <v>1074920.4000000001</v>
      </c>
      <c r="BS44" s="462">
        <f t="shared" si="10"/>
        <v>1044088.6000000001</v>
      </c>
      <c r="BT44" s="185">
        <v>195649.7</v>
      </c>
      <c r="BU44" s="185">
        <v>186659.8</v>
      </c>
      <c r="BV44" s="185">
        <v>768792.3</v>
      </c>
      <c r="BW44" s="185">
        <v>748631.3</v>
      </c>
      <c r="BX44" s="185">
        <v>30690.799999999999</v>
      </c>
      <c r="BY44" s="185">
        <v>30223.1</v>
      </c>
      <c r="BZ44" s="185">
        <v>0</v>
      </c>
      <c r="CA44" s="185">
        <v>0</v>
      </c>
      <c r="CB44" s="185">
        <v>16876.8</v>
      </c>
      <c r="CC44" s="185">
        <v>16856.099999999999</v>
      </c>
      <c r="CD44" s="185">
        <v>62910.8</v>
      </c>
      <c r="CE44" s="456">
        <v>61718.3</v>
      </c>
      <c r="CF44" s="195">
        <f t="shared" si="11"/>
        <v>214676.3</v>
      </c>
      <c r="CG44" s="462">
        <f t="shared" si="11"/>
        <v>190349.5</v>
      </c>
      <c r="CH44" s="185">
        <v>150666</v>
      </c>
      <c r="CI44" s="185">
        <v>128005.2</v>
      </c>
      <c r="CJ44" s="185">
        <v>0</v>
      </c>
      <c r="CK44" s="185">
        <v>0</v>
      </c>
      <c r="CL44" s="185">
        <v>64010.3</v>
      </c>
      <c r="CM44" s="456">
        <v>62344.3</v>
      </c>
      <c r="CN44" s="195" t="e">
        <f t="shared" si="12"/>
        <v>#REF!</v>
      </c>
      <c r="CO44" s="194" t="e">
        <f t="shared" si="12"/>
        <v>#REF!</v>
      </c>
      <c r="CP44" s="197" t="e">
        <f>ROUND([3]Лист1!BY44/1000,1)</f>
        <v>#REF!</v>
      </c>
      <c r="CQ44" s="197" t="e">
        <f>ROUND([3]Лист1!BZ44/1000,1)</f>
        <v>#REF!</v>
      </c>
      <c r="CR44" s="197">
        <f>ROUND([3]Лист1!CA44/1000,1)</f>
        <v>30.1</v>
      </c>
      <c r="CS44" s="461">
        <f>ROUND([3]Лист1!CB44/1000,1)</f>
        <v>30.1</v>
      </c>
      <c r="CT44" s="195">
        <f t="shared" si="13"/>
        <v>60471.200000000004</v>
      </c>
      <c r="CU44" s="462">
        <f t="shared" si="13"/>
        <v>40982.699999999997</v>
      </c>
      <c r="CV44" s="185">
        <v>2676</v>
      </c>
      <c r="CW44" s="185">
        <v>2669</v>
      </c>
      <c r="CX44" s="185">
        <v>54127.4</v>
      </c>
      <c r="CY44" s="185">
        <v>36201.699999999997</v>
      </c>
      <c r="CZ44" s="185">
        <v>2771.3</v>
      </c>
      <c r="DA44" s="185">
        <v>1234.4000000000001</v>
      </c>
      <c r="DB44" s="185">
        <v>896.5</v>
      </c>
      <c r="DC44" s="456">
        <v>877.6</v>
      </c>
      <c r="DD44" s="195">
        <f t="shared" si="14"/>
        <v>9366.5</v>
      </c>
      <c r="DE44" s="462">
        <f t="shared" si="14"/>
        <v>9355.5</v>
      </c>
      <c r="DF44" s="185">
        <v>9366.5</v>
      </c>
      <c r="DG44" s="185">
        <v>9355.5</v>
      </c>
      <c r="DH44" s="185">
        <v>0</v>
      </c>
      <c r="DI44" s="185">
        <v>0</v>
      </c>
      <c r="DJ44" s="185">
        <v>0</v>
      </c>
      <c r="DK44" s="185">
        <v>0</v>
      </c>
      <c r="DL44" s="185">
        <v>0</v>
      </c>
      <c r="DM44" s="456">
        <v>0</v>
      </c>
      <c r="DN44" s="195">
        <f t="shared" si="15"/>
        <v>0</v>
      </c>
      <c r="DO44" s="462">
        <f t="shared" si="15"/>
        <v>0</v>
      </c>
      <c r="DP44" s="185">
        <v>0</v>
      </c>
      <c r="DQ44" s="185">
        <v>0</v>
      </c>
      <c r="DR44" s="185">
        <v>0</v>
      </c>
      <c r="DS44" s="185">
        <v>0</v>
      </c>
      <c r="DT44" s="185">
        <v>0</v>
      </c>
      <c r="DU44" s="456">
        <v>0</v>
      </c>
      <c r="DV44" s="463">
        <v>8</v>
      </c>
      <c r="DW44" s="464">
        <v>7.8</v>
      </c>
      <c r="DX44" s="463">
        <v>0</v>
      </c>
      <c r="DY44" s="464">
        <v>0</v>
      </c>
      <c r="DZ44" s="196" t="e">
        <f t="shared" si="16"/>
        <v>#REF!</v>
      </c>
      <c r="EA44" s="195" t="e">
        <f t="shared" si="16"/>
        <v>#REF!</v>
      </c>
      <c r="EB44" s="465">
        <v>-48578.7</v>
      </c>
      <c r="EC44" s="465">
        <v>27503.7</v>
      </c>
      <c r="ED44" s="466">
        <v>31738.5</v>
      </c>
      <c r="EE44" s="467">
        <v>48658.9</v>
      </c>
      <c r="EF44" s="120"/>
      <c r="EG44" s="100"/>
      <c r="EH44" s="100"/>
    </row>
    <row r="45" spans="1:138" s="102" customFormat="1" hidden="1" x14ac:dyDescent="0.25">
      <c r="A45" s="455" t="s">
        <v>222</v>
      </c>
      <c r="B45" s="194">
        <f t="shared" si="6"/>
        <v>268903</v>
      </c>
      <c r="C45" s="184">
        <f t="shared" si="6"/>
        <v>257913.19999999998</v>
      </c>
      <c r="D45" s="185">
        <v>14539.5</v>
      </c>
      <c r="E45" s="185">
        <v>14311.9</v>
      </c>
      <c r="F45" s="185">
        <v>5457.8</v>
      </c>
      <c r="G45" s="185">
        <v>5336</v>
      </c>
      <c r="H45" s="185">
        <v>121858.1</v>
      </c>
      <c r="I45" s="185">
        <v>113190.3</v>
      </c>
      <c r="J45" s="185">
        <v>13.8</v>
      </c>
      <c r="K45" s="185">
        <v>13.8</v>
      </c>
      <c r="L45" s="185">
        <v>20902</v>
      </c>
      <c r="M45" s="185">
        <v>20800.3</v>
      </c>
      <c r="N45" s="185">
        <v>159</v>
      </c>
      <c r="O45" s="185">
        <v>159</v>
      </c>
      <c r="P45" s="185">
        <v>484.7</v>
      </c>
      <c r="Q45" s="185">
        <v>0</v>
      </c>
      <c r="R45" s="185">
        <v>0</v>
      </c>
      <c r="S45" s="185">
        <v>0</v>
      </c>
      <c r="T45" s="185">
        <v>105488.1</v>
      </c>
      <c r="U45" s="456">
        <v>104101.9</v>
      </c>
      <c r="V45" s="457">
        <f t="shared" si="17"/>
        <v>2277.5</v>
      </c>
      <c r="W45" s="188">
        <f t="shared" si="17"/>
        <v>2277.5</v>
      </c>
      <c r="X45" s="185">
        <v>2277.5</v>
      </c>
      <c r="Y45" s="456">
        <v>2277.5</v>
      </c>
      <c r="Z45" s="195">
        <f t="shared" si="7"/>
        <v>29158.2</v>
      </c>
      <c r="AA45" s="195">
        <f t="shared" si="7"/>
        <v>28360.7</v>
      </c>
      <c r="AB45" s="458">
        <v>15</v>
      </c>
      <c r="AC45" s="459">
        <v>0</v>
      </c>
      <c r="AD45" s="460">
        <v>29143.200000000001</v>
      </c>
      <c r="AE45" s="461">
        <v>28360.7</v>
      </c>
      <c r="AF45" s="460">
        <v>0</v>
      </c>
      <c r="AG45" s="461">
        <v>0</v>
      </c>
      <c r="AH45" s="195">
        <f t="shared" si="18"/>
        <v>117814.80000000002</v>
      </c>
      <c r="AI45" s="194">
        <f t="shared" si="18"/>
        <v>90880.200000000012</v>
      </c>
      <c r="AJ45" s="197">
        <v>478.4</v>
      </c>
      <c r="AK45" s="197">
        <v>465.3</v>
      </c>
      <c r="AL45" s="197">
        <v>1029</v>
      </c>
      <c r="AM45" s="197">
        <v>794.1</v>
      </c>
      <c r="AN45" s="197">
        <v>0</v>
      </c>
      <c r="AO45" s="197">
        <v>0</v>
      </c>
      <c r="AP45" s="197">
        <v>0</v>
      </c>
      <c r="AQ45" s="197">
        <v>0</v>
      </c>
      <c r="AR45" s="197">
        <v>40383.300000000003</v>
      </c>
      <c r="AS45" s="197">
        <v>39300.1</v>
      </c>
      <c r="AT45" s="197">
        <v>71048.100000000006</v>
      </c>
      <c r="AU45" s="197">
        <v>48292.1</v>
      </c>
      <c r="AV45" s="197">
        <v>0</v>
      </c>
      <c r="AW45" s="197">
        <v>0</v>
      </c>
      <c r="AX45" s="197">
        <v>4876</v>
      </c>
      <c r="AY45" s="461">
        <v>2028.6</v>
      </c>
      <c r="AZ45" s="195">
        <f t="shared" si="8"/>
        <v>538087.4</v>
      </c>
      <c r="BA45" s="462">
        <f t="shared" si="8"/>
        <v>394499.9</v>
      </c>
      <c r="BB45" s="185">
        <v>380931.1</v>
      </c>
      <c r="BC45" s="185">
        <v>251194.2</v>
      </c>
      <c r="BD45" s="185">
        <v>114421.9</v>
      </c>
      <c r="BE45" s="185">
        <v>112727.1</v>
      </c>
      <c r="BF45" s="185">
        <v>18945.7</v>
      </c>
      <c r="BG45" s="185">
        <v>17908.599999999999</v>
      </c>
      <c r="BH45" s="185">
        <v>23788.7</v>
      </c>
      <c r="BI45" s="456">
        <v>12670</v>
      </c>
      <c r="BJ45" s="195">
        <f t="shared" si="9"/>
        <v>799.8</v>
      </c>
      <c r="BK45" s="462">
        <f t="shared" si="9"/>
        <v>523.6</v>
      </c>
      <c r="BL45" s="185">
        <v>0</v>
      </c>
      <c r="BM45" s="185">
        <v>0</v>
      </c>
      <c r="BN45" s="185">
        <v>799.8</v>
      </c>
      <c r="BO45" s="185">
        <v>523.6</v>
      </c>
      <c r="BP45" s="185">
        <v>0</v>
      </c>
      <c r="BQ45" s="456">
        <v>0</v>
      </c>
      <c r="BR45" s="195">
        <f t="shared" si="10"/>
        <v>787784.29999999993</v>
      </c>
      <c r="BS45" s="462">
        <f t="shared" si="10"/>
        <v>769522.50000000012</v>
      </c>
      <c r="BT45" s="185">
        <v>224256.8</v>
      </c>
      <c r="BU45" s="185">
        <v>222750.7</v>
      </c>
      <c r="BV45" s="185">
        <v>454365.6</v>
      </c>
      <c r="BW45" s="185">
        <v>439016.9</v>
      </c>
      <c r="BX45" s="185">
        <v>70872.100000000006</v>
      </c>
      <c r="BY45" s="185">
        <v>69924.7</v>
      </c>
      <c r="BZ45" s="185">
        <v>0</v>
      </c>
      <c r="CA45" s="185">
        <v>0</v>
      </c>
      <c r="CB45" s="185">
        <v>8986.7999999999993</v>
      </c>
      <c r="CC45" s="185">
        <v>8856.7999999999993</v>
      </c>
      <c r="CD45" s="185">
        <v>29303</v>
      </c>
      <c r="CE45" s="456">
        <v>28973.4</v>
      </c>
      <c r="CF45" s="195">
        <f t="shared" si="11"/>
        <v>85581.4</v>
      </c>
      <c r="CG45" s="462">
        <f t="shared" si="11"/>
        <v>83497.3</v>
      </c>
      <c r="CH45" s="185">
        <v>81180.2</v>
      </c>
      <c r="CI45" s="185">
        <v>79110</v>
      </c>
      <c r="CJ45" s="185">
        <v>0</v>
      </c>
      <c r="CK45" s="185">
        <v>0</v>
      </c>
      <c r="CL45" s="185">
        <v>4401.2</v>
      </c>
      <c r="CM45" s="456">
        <v>4387.3</v>
      </c>
      <c r="CN45" s="195" t="e">
        <f t="shared" si="12"/>
        <v>#REF!</v>
      </c>
      <c r="CO45" s="194" t="e">
        <f t="shared" si="12"/>
        <v>#REF!</v>
      </c>
      <c r="CP45" s="197" t="e">
        <f>ROUND([3]Лист1!BY45/1000,1)</f>
        <v>#REF!</v>
      </c>
      <c r="CQ45" s="197" t="e">
        <f>ROUND([3]Лист1!BZ45/1000,1)</f>
        <v>#REF!</v>
      </c>
      <c r="CR45" s="197" t="e">
        <f>ROUND([3]Лист1!CA45/1000,1)</f>
        <v>#REF!</v>
      </c>
      <c r="CS45" s="461" t="e">
        <f>ROUND([3]Лист1!CB45/1000,1)</f>
        <v>#REF!</v>
      </c>
      <c r="CT45" s="195">
        <f t="shared" si="13"/>
        <v>60314.399999999994</v>
      </c>
      <c r="CU45" s="462">
        <f t="shared" si="13"/>
        <v>50837.700000000004</v>
      </c>
      <c r="CV45" s="185">
        <v>1168</v>
      </c>
      <c r="CW45" s="185">
        <v>1158.4000000000001</v>
      </c>
      <c r="CX45" s="185">
        <v>52119.199999999997</v>
      </c>
      <c r="CY45" s="185">
        <v>46726.1</v>
      </c>
      <c r="CZ45" s="185">
        <v>5560.6</v>
      </c>
      <c r="DA45" s="185">
        <v>1677.9</v>
      </c>
      <c r="DB45" s="185">
        <v>1466.6</v>
      </c>
      <c r="DC45" s="456">
        <v>1275.3</v>
      </c>
      <c r="DD45" s="195">
        <f t="shared" si="14"/>
        <v>6565.6</v>
      </c>
      <c r="DE45" s="462">
        <f t="shared" si="14"/>
        <v>6452.5</v>
      </c>
      <c r="DF45" s="185">
        <v>98</v>
      </c>
      <c r="DG45" s="185">
        <v>97.2</v>
      </c>
      <c r="DH45" s="185">
        <v>0</v>
      </c>
      <c r="DI45" s="185">
        <v>0</v>
      </c>
      <c r="DJ45" s="185">
        <v>0</v>
      </c>
      <c r="DK45" s="185">
        <v>0</v>
      </c>
      <c r="DL45" s="185">
        <v>6467.6</v>
      </c>
      <c r="DM45" s="456">
        <v>6355.3</v>
      </c>
      <c r="DN45" s="195">
        <f t="shared" si="15"/>
        <v>0</v>
      </c>
      <c r="DO45" s="462">
        <f t="shared" si="15"/>
        <v>0</v>
      </c>
      <c r="DP45" s="185">
        <v>0</v>
      </c>
      <c r="DQ45" s="185">
        <v>0</v>
      </c>
      <c r="DR45" s="185">
        <v>0</v>
      </c>
      <c r="DS45" s="185">
        <v>0</v>
      </c>
      <c r="DT45" s="185">
        <v>0</v>
      </c>
      <c r="DU45" s="456">
        <v>0</v>
      </c>
      <c r="DV45" s="463">
        <v>6.1</v>
      </c>
      <c r="DW45" s="464">
        <v>6.1</v>
      </c>
      <c r="DX45" s="463">
        <v>2340.4</v>
      </c>
      <c r="DY45" s="464">
        <v>2340.4</v>
      </c>
      <c r="DZ45" s="196" t="e">
        <f t="shared" si="16"/>
        <v>#REF!</v>
      </c>
      <c r="EA45" s="195" t="e">
        <f t="shared" si="16"/>
        <v>#REF!</v>
      </c>
      <c r="EB45" s="465">
        <v>-70046.8</v>
      </c>
      <c r="EC45" s="465">
        <v>68553</v>
      </c>
      <c r="ED45" s="466">
        <v>31846.799999999999</v>
      </c>
      <c r="EE45" s="467">
        <v>138599.79999999999</v>
      </c>
      <c r="EF45" s="120"/>
      <c r="EG45" s="100"/>
      <c r="EH45" s="100"/>
    </row>
    <row r="46" spans="1:138" s="102" customFormat="1" hidden="1" x14ac:dyDescent="0.25">
      <c r="A46" s="455" t="s">
        <v>223</v>
      </c>
      <c r="B46" s="194">
        <f t="shared" si="6"/>
        <v>199807.59999999998</v>
      </c>
      <c r="C46" s="184">
        <f t="shared" si="6"/>
        <v>196049.5</v>
      </c>
      <c r="D46" s="185">
        <v>12540.3</v>
      </c>
      <c r="E46" s="185">
        <v>12540.3</v>
      </c>
      <c r="F46" s="185">
        <v>2232.3000000000002</v>
      </c>
      <c r="G46" s="185">
        <v>2229.4</v>
      </c>
      <c r="H46" s="185">
        <v>130796.9</v>
      </c>
      <c r="I46" s="185">
        <v>127800.8</v>
      </c>
      <c r="J46" s="185">
        <v>4</v>
      </c>
      <c r="K46" s="185">
        <v>4</v>
      </c>
      <c r="L46" s="185">
        <v>15597.9</v>
      </c>
      <c r="M46" s="185">
        <v>15597.4</v>
      </c>
      <c r="N46" s="185">
        <v>50</v>
      </c>
      <c r="O46" s="185">
        <v>50</v>
      </c>
      <c r="P46" s="185">
        <v>711.4</v>
      </c>
      <c r="Q46" s="185">
        <v>0</v>
      </c>
      <c r="R46" s="185">
        <v>0</v>
      </c>
      <c r="S46" s="185">
        <v>0</v>
      </c>
      <c r="T46" s="185">
        <v>37874.800000000003</v>
      </c>
      <c r="U46" s="456">
        <v>37827.599999999999</v>
      </c>
      <c r="V46" s="457">
        <f t="shared" si="17"/>
        <v>3750.7</v>
      </c>
      <c r="W46" s="188">
        <f t="shared" si="17"/>
        <v>3750.7</v>
      </c>
      <c r="X46" s="185">
        <v>3750.7</v>
      </c>
      <c r="Y46" s="456">
        <v>3750.7</v>
      </c>
      <c r="Z46" s="195">
        <f t="shared" si="7"/>
        <v>6247.3</v>
      </c>
      <c r="AA46" s="195">
        <f t="shared" si="7"/>
        <v>6244.4000000000005</v>
      </c>
      <c r="AB46" s="458">
        <v>0</v>
      </c>
      <c r="AC46" s="459">
        <v>0</v>
      </c>
      <c r="AD46" s="460">
        <v>6089.7</v>
      </c>
      <c r="AE46" s="461">
        <v>6086.8</v>
      </c>
      <c r="AF46" s="460">
        <v>157.6</v>
      </c>
      <c r="AG46" s="461">
        <v>157.6</v>
      </c>
      <c r="AH46" s="195">
        <f t="shared" si="18"/>
        <v>64593.3</v>
      </c>
      <c r="AI46" s="194">
        <f t="shared" si="18"/>
        <v>63087.3</v>
      </c>
      <c r="AJ46" s="197">
        <v>0</v>
      </c>
      <c r="AK46" s="197">
        <v>0</v>
      </c>
      <c r="AL46" s="197">
        <v>6340.9</v>
      </c>
      <c r="AM46" s="197">
        <v>6340.9</v>
      </c>
      <c r="AN46" s="197">
        <v>603.4</v>
      </c>
      <c r="AO46" s="197">
        <v>104.4</v>
      </c>
      <c r="AP46" s="197">
        <v>0</v>
      </c>
      <c r="AQ46" s="197">
        <v>0</v>
      </c>
      <c r="AR46" s="197">
        <v>15593.1</v>
      </c>
      <c r="AS46" s="197">
        <v>15353.5</v>
      </c>
      <c r="AT46" s="197">
        <v>26977.599999999999</v>
      </c>
      <c r="AU46" s="197">
        <v>26954.799999999999</v>
      </c>
      <c r="AV46" s="197">
        <v>13024.8</v>
      </c>
      <c r="AW46" s="197">
        <v>13017.2</v>
      </c>
      <c r="AX46" s="197">
        <v>2053.5</v>
      </c>
      <c r="AY46" s="461">
        <v>1316.5</v>
      </c>
      <c r="AZ46" s="195">
        <f t="shared" si="8"/>
        <v>154151.1</v>
      </c>
      <c r="BA46" s="462">
        <f t="shared" si="8"/>
        <v>130239.79999999999</v>
      </c>
      <c r="BB46" s="185">
        <v>803.7</v>
      </c>
      <c r="BC46" s="185">
        <v>803.1</v>
      </c>
      <c r="BD46" s="185">
        <v>72752.5</v>
      </c>
      <c r="BE46" s="185">
        <v>50543.7</v>
      </c>
      <c r="BF46" s="185">
        <v>55084.7</v>
      </c>
      <c r="BG46" s="185">
        <v>54145</v>
      </c>
      <c r="BH46" s="185">
        <v>25510.2</v>
      </c>
      <c r="BI46" s="456">
        <v>24748</v>
      </c>
      <c r="BJ46" s="195">
        <f t="shared" si="9"/>
        <v>4345.8</v>
      </c>
      <c r="BK46" s="462">
        <f t="shared" si="9"/>
        <v>4343.6000000000004</v>
      </c>
      <c r="BL46" s="185">
        <v>0</v>
      </c>
      <c r="BM46" s="185">
        <v>0</v>
      </c>
      <c r="BN46" s="185">
        <v>1361.3</v>
      </c>
      <c r="BO46" s="185">
        <v>1359.1</v>
      </c>
      <c r="BP46" s="185">
        <v>2984.5</v>
      </c>
      <c r="BQ46" s="456">
        <v>2984.5</v>
      </c>
      <c r="BR46" s="195">
        <f t="shared" si="10"/>
        <v>810621.5</v>
      </c>
      <c r="BS46" s="462">
        <f t="shared" si="10"/>
        <v>807119.1</v>
      </c>
      <c r="BT46" s="185">
        <v>199048.6</v>
      </c>
      <c r="BU46" s="185">
        <v>198747.3</v>
      </c>
      <c r="BV46" s="185">
        <v>531692</v>
      </c>
      <c r="BW46" s="185">
        <v>528497.5</v>
      </c>
      <c r="BX46" s="185">
        <v>50065.8</v>
      </c>
      <c r="BY46" s="185">
        <v>50059.199999999997</v>
      </c>
      <c r="BZ46" s="185">
        <v>0</v>
      </c>
      <c r="CA46" s="185">
        <v>0</v>
      </c>
      <c r="CB46" s="185">
        <v>9345</v>
      </c>
      <c r="CC46" s="185">
        <v>9345</v>
      </c>
      <c r="CD46" s="185">
        <v>20470.099999999999</v>
      </c>
      <c r="CE46" s="456">
        <v>20470.099999999999</v>
      </c>
      <c r="CF46" s="195">
        <f t="shared" si="11"/>
        <v>231762.4</v>
      </c>
      <c r="CG46" s="462">
        <f t="shared" si="11"/>
        <v>222113.59999999998</v>
      </c>
      <c r="CH46" s="185">
        <v>200369.9</v>
      </c>
      <c r="CI46" s="185">
        <v>190821.8</v>
      </c>
      <c r="CJ46" s="185">
        <v>0</v>
      </c>
      <c r="CK46" s="185">
        <v>0</v>
      </c>
      <c r="CL46" s="185">
        <v>31392.5</v>
      </c>
      <c r="CM46" s="456">
        <v>31291.8</v>
      </c>
      <c r="CN46" s="195" t="e">
        <f t="shared" si="12"/>
        <v>#REF!</v>
      </c>
      <c r="CO46" s="194" t="e">
        <f t="shared" si="12"/>
        <v>#REF!</v>
      </c>
      <c r="CP46" s="197" t="e">
        <f>ROUND([3]Лист1!BY46/1000,1)</f>
        <v>#REF!</v>
      </c>
      <c r="CQ46" s="197" t="e">
        <f>ROUND([3]Лист1!BZ46/1000,1)</f>
        <v>#REF!</v>
      </c>
      <c r="CR46" s="197" t="e">
        <f>ROUND([3]Лист1!CA46/1000,1)</f>
        <v>#REF!</v>
      </c>
      <c r="CS46" s="461" t="e">
        <f>ROUND([3]Лист1!CB46/1000,1)</f>
        <v>#REF!</v>
      </c>
      <c r="CT46" s="195">
        <f t="shared" si="13"/>
        <v>45210.200000000004</v>
      </c>
      <c r="CU46" s="462">
        <f t="shared" si="13"/>
        <v>44323.799999999996</v>
      </c>
      <c r="CV46" s="185">
        <v>3936.1</v>
      </c>
      <c r="CW46" s="185">
        <v>3936.1</v>
      </c>
      <c r="CX46" s="185">
        <v>40230.800000000003</v>
      </c>
      <c r="CY46" s="185">
        <v>39839.699999999997</v>
      </c>
      <c r="CZ46" s="185">
        <v>1043.3</v>
      </c>
      <c r="DA46" s="185">
        <v>548</v>
      </c>
      <c r="DB46" s="185">
        <v>0</v>
      </c>
      <c r="DC46" s="456">
        <v>0</v>
      </c>
      <c r="DD46" s="195">
        <f t="shared" si="14"/>
        <v>49064.800000000003</v>
      </c>
      <c r="DE46" s="462">
        <f t="shared" si="14"/>
        <v>48980</v>
      </c>
      <c r="DF46" s="185">
        <v>20076.900000000001</v>
      </c>
      <c r="DG46" s="185">
        <v>19992.099999999999</v>
      </c>
      <c r="DH46" s="185">
        <v>22154.400000000001</v>
      </c>
      <c r="DI46" s="185">
        <v>22154.400000000001</v>
      </c>
      <c r="DJ46" s="185">
        <v>6833.5</v>
      </c>
      <c r="DK46" s="185">
        <v>6833.5</v>
      </c>
      <c r="DL46" s="185">
        <v>0</v>
      </c>
      <c r="DM46" s="456">
        <v>0</v>
      </c>
      <c r="DN46" s="195">
        <f t="shared" si="15"/>
        <v>0</v>
      </c>
      <c r="DO46" s="462">
        <f t="shared" si="15"/>
        <v>0</v>
      </c>
      <c r="DP46" s="185">
        <v>0</v>
      </c>
      <c r="DQ46" s="185">
        <v>0</v>
      </c>
      <c r="DR46" s="185">
        <v>0</v>
      </c>
      <c r="DS46" s="185">
        <v>0</v>
      </c>
      <c r="DT46" s="185">
        <v>0</v>
      </c>
      <c r="DU46" s="456">
        <v>0</v>
      </c>
      <c r="DV46" s="463">
        <v>0</v>
      </c>
      <c r="DW46" s="464">
        <v>0</v>
      </c>
      <c r="DX46" s="463">
        <v>0</v>
      </c>
      <c r="DY46" s="464">
        <v>0</v>
      </c>
      <c r="DZ46" s="196" t="e">
        <f t="shared" si="16"/>
        <v>#REF!</v>
      </c>
      <c r="EA46" s="195" t="e">
        <f t="shared" si="16"/>
        <v>#REF!</v>
      </c>
      <c r="EB46" s="465">
        <v>-24905.599999999999</v>
      </c>
      <c r="EC46" s="465">
        <v>25507.599999999999</v>
      </c>
      <c r="ED46" s="466">
        <v>24905.599999999999</v>
      </c>
      <c r="EE46" s="467">
        <v>50413.3</v>
      </c>
      <c r="EF46" s="120"/>
      <c r="EG46" s="100"/>
      <c r="EH46" s="100"/>
    </row>
    <row r="47" spans="1:138" s="102" customFormat="1" hidden="1" x14ac:dyDescent="0.25">
      <c r="A47" s="455" t="s">
        <v>224</v>
      </c>
      <c r="B47" s="194">
        <f t="shared" si="6"/>
        <v>249912.19999999998</v>
      </c>
      <c r="C47" s="184">
        <f t="shared" si="6"/>
        <v>230905.59999999998</v>
      </c>
      <c r="D47" s="185">
        <v>19702.900000000001</v>
      </c>
      <c r="E47" s="185">
        <v>19410.900000000001</v>
      </c>
      <c r="F47" s="185">
        <v>5645.2</v>
      </c>
      <c r="G47" s="185">
        <v>5175</v>
      </c>
      <c r="H47" s="185">
        <v>130093.3</v>
      </c>
      <c r="I47" s="185">
        <v>119481.4</v>
      </c>
      <c r="J47" s="185">
        <v>6.9</v>
      </c>
      <c r="K47" s="185">
        <v>6.9</v>
      </c>
      <c r="L47" s="185">
        <v>12291</v>
      </c>
      <c r="M47" s="185">
        <v>11238.1</v>
      </c>
      <c r="N47" s="185">
        <v>362</v>
      </c>
      <c r="O47" s="185">
        <v>361.9</v>
      </c>
      <c r="P47" s="185">
        <v>1085.3</v>
      </c>
      <c r="Q47" s="185">
        <v>0</v>
      </c>
      <c r="R47" s="185">
        <v>0</v>
      </c>
      <c r="S47" s="185">
        <v>0</v>
      </c>
      <c r="T47" s="185">
        <v>80725.600000000006</v>
      </c>
      <c r="U47" s="456">
        <v>75231.399999999994</v>
      </c>
      <c r="V47" s="457">
        <f t="shared" si="17"/>
        <v>2870.6</v>
      </c>
      <c r="W47" s="188">
        <f t="shared" si="17"/>
        <v>2870.6</v>
      </c>
      <c r="X47" s="185">
        <v>2870.6</v>
      </c>
      <c r="Y47" s="456">
        <v>2870.6</v>
      </c>
      <c r="Z47" s="195">
        <f t="shared" si="7"/>
        <v>17216</v>
      </c>
      <c r="AA47" s="195">
        <f t="shared" si="7"/>
        <v>16899.7</v>
      </c>
      <c r="AB47" s="458">
        <v>13.4</v>
      </c>
      <c r="AC47" s="459">
        <v>6.7</v>
      </c>
      <c r="AD47" s="460">
        <v>12859.7</v>
      </c>
      <c r="AE47" s="461">
        <v>12728.6</v>
      </c>
      <c r="AF47" s="460">
        <v>4342.8999999999996</v>
      </c>
      <c r="AG47" s="461">
        <v>4164.3999999999996</v>
      </c>
      <c r="AH47" s="195">
        <f t="shared" si="18"/>
        <v>75698.599999999991</v>
      </c>
      <c r="AI47" s="194">
        <f t="shared" si="18"/>
        <v>69787.5</v>
      </c>
      <c r="AJ47" s="197">
        <v>0</v>
      </c>
      <c r="AK47" s="197">
        <v>0</v>
      </c>
      <c r="AL47" s="197">
        <v>4943.8</v>
      </c>
      <c r="AM47" s="197">
        <v>4011.5</v>
      </c>
      <c r="AN47" s="197">
        <v>0</v>
      </c>
      <c r="AO47" s="197">
        <v>0</v>
      </c>
      <c r="AP47" s="197">
        <v>0</v>
      </c>
      <c r="AQ47" s="197">
        <v>0</v>
      </c>
      <c r="AR47" s="197">
        <v>18014</v>
      </c>
      <c r="AS47" s="197">
        <v>15922.8</v>
      </c>
      <c r="AT47" s="197">
        <v>40363.1</v>
      </c>
      <c r="AU47" s="197">
        <v>37891</v>
      </c>
      <c r="AV47" s="197">
        <v>9041</v>
      </c>
      <c r="AW47" s="197">
        <v>9030</v>
      </c>
      <c r="AX47" s="197">
        <v>3336.7</v>
      </c>
      <c r="AY47" s="461">
        <v>2932.2</v>
      </c>
      <c r="AZ47" s="195">
        <f t="shared" si="8"/>
        <v>205348.69999999995</v>
      </c>
      <c r="BA47" s="462">
        <f t="shared" si="8"/>
        <v>203282.19999999995</v>
      </c>
      <c r="BB47" s="185">
        <v>1153.3</v>
      </c>
      <c r="BC47" s="185">
        <v>1070.3</v>
      </c>
      <c r="BD47" s="185">
        <v>143108.9</v>
      </c>
      <c r="BE47" s="185">
        <v>142806.29999999999</v>
      </c>
      <c r="BF47" s="185">
        <v>45747.199999999997</v>
      </c>
      <c r="BG47" s="185">
        <v>44559.3</v>
      </c>
      <c r="BH47" s="185">
        <v>15339.3</v>
      </c>
      <c r="BI47" s="456">
        <v>14846.3</v>
      </c>
      <c r="BJ47" s="195">
        <f t="shared" si="9"/>
        <v>3233</v>
      </c>
      <c r="BK47" s="462">
        <f t="shared" si="9"/>
        <v>2203.1</v>
      </c>
      <c r="BL47" s="185">
        <v>0</v>
      </c>
      <c r="BM47" s="185">
        <v>0</v>
      </c>
      <c r="BN47" s="185">
        <v>1349</v>
      </c>
      <c r="BO47" s="185">
        <v>1348.8</v>
      </c>
      <c r="BP47" s="185">
        <v>1884</v>
      </c>
      <c r="BQ47" s="456">
        <v>854.3</v>
      </c>
      <c r="BR47" s="195">
        <f t="shared" si="10"/>
        <v>855645.60000000009</v>
      </c>
      <c r="BS47" s="462">
        <f t="shared" si="10"/>
        <v>841231.6</v>
      </c>
      <c r="BT47" s="185">
        <v>190826.1</v>
      </c>
      <c r="BU47" s="185">
        <v>187833.8</v>
      </c>
      <c r="BV47" s="185">
        <v>532679.30000000005</v>
      </c>
      <c r="BW47" s="185">
        <v>526298.4</v>
      </c>
      <c r="BX47" s="185">
        <v>65856.800000000003</v>
      </c>
      <c r="BY47" s="185">
        <v>62346.5</v>
      </c>
      <c r="BZ47" s="185">
        <v>0</v>
      </c>
      <c r="CA47" s="185">
        <v>0</v>
      </c>
      <c r="CB47" s="185">
        <v>8060.8</v>
      </c>
      <c r="CC47" s="185">
        <v>7585.3</v>
      </c>
      <c r="CD47" s="185">
        <v>58222.6</v>
      </c>
      <c r="CE47" s="456">
        <v>57167.6</v>
      </c>
      <c r="CF47" s="195">
        <f t="shared" si="11"/>
        <v>123006.40000000001</v>
      </c>
      <c r="CG47" s="462">
        <f t="shared" si="11"/>
        <v>114223.5</v>
      </c>
      <c r="CH47" s="185">
        <v>97375.1</v>
      </c>
      <c r="CI47" s="185">
        <v>89312.5</v>
      </c>
      <c r="CJ47" s="185">
        <v>0</v>
      </c>
      <c r="CK47" s="185">
        <v>0</v>
      </c>
      <c r="CL47" s="185">
        <v>25631.3</v>
      </c>
      <c r="CM47" s="456">
        <v>24911</v>
      </c>
      <c r="CN47" s="195" t="e">
        <f t="shared" si="12"/>
        <v>#REF!</v>
      </c>
      <c r="CO47" s="194" t="e">
        <f t="shared" si="12"/>
        <v>#REF!</v>
      </c>
      <c r="CP47" s="197" t="e">
        <f>ROUND([3]Лист1!BY47/1000,1)</f>
        <v>#REF!</v>
      </c>
      <c r="CQ47" s="197" t="e">
        <f>ROUND([3]Лист1!BZ47/1000,1)</f>
        <v>#REF!</v>
      </c>
      <c r="CR47" s="197">
        <f>ROUND([3]Лист1!CA47/1000,1)</f>
        <v>90.7</v>
      </c>
      <c r="CS47" s="461">
        <f>ROUND([3]Лист1!CB47/1000,1)</f>
        <v>90.7</v>
      </c>
      <c r="CT47" s="195">
        <f t="shared" si="13"/>
        <v>70916</v>
      </c>
      <c r="CU47" s="462">
        <f t="shared" si="13"/>
        <v>46460.2</v>
      </c>
      <c r="CV47" s="185">
        <v>4207.6000000000004</v>
      </c>
      <c r="CW47" s="185">
        <v>3583.5</v>
      </c>
      <c r="CX47" s="185">
        <v>63270.9</v>
      </c>
      <c r="CY47" s="185">
        <v>39855</v>
      </c>
      <c r="CZ47" s="185">
        <v>0</v>
      </c>
      <c r="DA47" s="185">
        <v>0</v>
      </c>
      <c r="DB47" s="185">
        <v>3437.5</v>
      </c>
      <c r="DC47" s="456">
        <v>3021.7</v>
      </c>
      <c r="DD47" s="195">
        <f t="shared" si="14"/>
        <v>2912.2999999999997</v>
      </c>
      <c r="DE47" s="462">
        <f t="shared" si="14"/>
        <v>2819.9</v>
      </c>
      <c r="DF47" s="185">
        <v>411</v>
      </c>
      <c r="DG47" s="185">
        <v>382.8</v>
      </c>
      <c r="DH47" s="185">
        <v>354.6</v>
      </c>
      <c r="DI47" s="185">
        <v>354.6</v>
      </c>
      <c r="DJ47" s="185">
        <v>0</v>
      </c>
      <c r="DK47" s="185">
        <v>0</v>
      </c>
      <c r="DL47" s="185">
        <v>2146.6999999999998</v>
      </c>
      <c r="DM47" s="456">
        <v>2082.5</v>
      </c>
      <c r="DN47" s="195">
        <f t="shared" si="15"/>
        <v>0</v>
      </c>
      <c r="DO47" s="462">
        <f t="shared" si="15"/>
        <v>0</v>
      </c>
      <c r="DP47" s="185">
        <v>0</v>
      </c>
      <c r="DQ47" s="185">
        <v>0</v>
      </c>
      <c r="DR47" s="185">
        <v>0</v>
      </c>
      <c r="DS47" s="185">
        <v>0</v>
      </c>
      <c r="DT47" s="185">
        <v>0</v>
      </c>
      <c r="DU47" s="456">
        <v>0</v>
      </c>
      <c r="DV47" s="463">
        <v>0</v>
      </c>
      <c r="DW47" s="464">
        <v>0</v>
      </c>
      <c r="DX47" s="463">
        <v>0</v>
      </c>
      <c r="DY47" s="464">
        <v>0</v>
      </c>
      <c r="DZ47" s="196" t="e">
        <f t="shared" si="16"/>
        <v>#REF!</v>
      </c>
      <c r="EA47" s="195" t="e">
        <f t="shared" si="16"/>
        <v>#REF!</v>
      </c>
      <c r="EB47" s="465">
        <v>-33985.5</v>
      </c>
      <c r="EC47" s="465">
        <v>23795.1</v>
      </c>
      <c r="ED47" s="466">
        <v>56512.5</v>
      </c>
      <c r="EE47" s="467">
        <v>80307.600000000006</v>
      </c>
      <c r="EF47" s="120"/>
      <c r="EG47" s="100"/>
      <c r="EH47" s="100"/>
    </row>
    <row r="48" spans="1:138" s="102" customFormat="1" hidden="1" x14ac:dyDescent="0.25">
      <c r="A48" s="455" t="s">
        <v>225</v>
      </c>
      <c r="B48" s="194">
        <f t="shared" si="6"/>
        <v>124450.2</v>
      </c>
      <c r="C48" s="184">
        <f t="shared" si="6"/>
        <v>116661.80000000002</v>
      </c>
      <c r="D48" s="185">
        <v>10571.3</v>
      </c>
      <c r="E48" s="185">
        <v>10364.6</v>
      </c>
      <c r="F48" s="185">
        <v>4367.3</v>
      </c>
      <c r="G48" s="185">
        <v>3991.1</v>
      </c>
      <c r="H48" s="185">
        <v>72757.2</v>
      </c>
      <c r="I48" s="185">
        <v>67636.3</v>
      </c>
      <c r="J48" s="185">
        <v>0.6</v>
      </c>
      <c r="K48" s="185">
        <v>0.6</v>
      </c>
      <c r="L48" s="185">
        <v>14192.6</v>
      </c>
      <c r="M48" s="185">
        <v>13882.6</v>
      </c>
      <c r="N48" s="185">
        <v>25.7</v>
      </c>
      <c r="O48" s="185">
        <v>25.7</v>
      </c>
      <c r="P48" s="185">
        <v>580</v>
      </c>
      <c r="Q48" s="185">
        <v>0</v>
      </c>
      <c r="R48" s="185">
        <v>0</v>
      </c>
      <c r="S48" s="185">
        <v>0</v>
      </c>
      <c r="T48" s="185">
        <v>21955.5</v>
      </c>
      <c r="U48" s="456">
        <v>20760.900000000001</v>
      </c>
      <c r="V48" s="457">
        <f t="shared" si="17"/>
        <v>973.7</v>
      </c>
      <c r="W48" s="188">
        <f t="shared" si="17"/>
        <v>868.6</v>
      </c>
      <c r="X48" s="185">
        <v>973.7</v>
      </c>
      <c r="Y48" s="456">
        <v>868.6</v>
      </c>
      <c r="Z48" s="195">
        <f t="shared" si="7"/>
        <v>14334</v>
      </c>
      <c r="AA48" s="195">
        <f t="shared" si="7"/>
        <v>13912.3</v>
      </c>
      <c r="AB48" s="458">
        <v>0</v>
      </c>
      <c r="AC48" s="459">
        <v>0</v>
      </c>
      <c r="AD48" s="460">
        <v>14182.7</v>
      </c>
      <c r="AE48" s="461">
        <v>13815.4</v>
      </c>
      <c r="AF48" s="460">
        <v>151.30000000000001</v>
      </c>
      <c r="AG48" s="461">
        <v>96.9</v>
      </c>
      <c r="AH48" s="195">
        <f t="shared" si="18"/>
        <v>89393.299999999988</v>
      </c>
      <c r="AI48" s="194">
        <f t="shared" si="18"/>
        <v>83539.3</v>
      </c>
      <c r="AJ48" s="197">
        <v>0</v>
      </c>
      <c r="AK48" s="197">
        <v>0</v>
      </c>
      <c r="AL48" s="197">
        <v>5675.1</v>
      </c>
      <c r="AM48" s="197">
        <v>5504.6</v>
      </c>
      <c r="AN48" s="197">
        <v>0</v>
      </c>
      <c r="AO48" s="197">
        <v>0</v>
      </c>
      <c r="AP48" s="197">
        <v>0</v>
      </c>
      <c r="AQ48" s="197">
        <v>0</v>
      </c>
      <c r="AR48" s="197">
        <v>37625</v>
      </c>
      <c r="AS48" s="197">
        <v>37594.5</v>
      </c>
      <c r="AT48" s="197">
        <v>39823.199999999997</v>
      </c>
      <c r="AU48" s="197">
        <v>34389</v>
      </c>
      <c r="AV48" s="197">
        <v>68.7</v>
      </c>
      <c r="AW48" s="197">
        <v>68.400000000000006</v>
      </c>
      <c r="AX48" s="197">
        <v>6201.3</v>
      </c>
      <c r="AY48" s="461">
        <v>5982.8</v>
      </c>
      <c r="AZ48" s="195">
        <f t="shared" si="8"/>
        <v>88243.199999999997</v>
      </c>
      <c r="BA48" s="462">
        <f t="shared" si="8"/>
        <v>83803.799999999988</v>
      </c>
      <c r="BB48" s="185">
        <v>3160.3</v>
      </c>
      <c r="BC48" s="185">
        <v>2208</v>
      </c>
      <c r="BD48" s="185">
        <v>31142.9</v>
      </c>
      <c r="BE48" s="185">
        <v>29685.599999999999</v>
      </c>
      <c r="BF48" s="185">
        <v>42710.6</v>
      </c>
      <c r="BG48" s="185">
        <v>40680.800000000003</v>
      </c>
      <c r="BH48" s="185">
        <v>11229.4</v>
      </c>
      <c r="BI48" s="456">
        <v>11229.4</v>
      </c>
      <c r="BJ48" s="195">
        <f t="shared" si="9"/>
        <v>5794.3</v>
      </c>
      <c r="BK48" s="462">
        <f t="shared" si="9"/>
        <v>5507.2</v>
      </c>
      <c r="BL48" s="185">
        <v>0</v>
      </c>
      <c r="BM48" s="185">
        <v>0</v>
      </c>
      <c r="BN48" s="185">
        <v>1248.8</v>
      </c>
      <c r="BO48" s="185">
        <v>1242.5</v>
      </c>
      <c r="BP48" s="185">
        <v>4545.5</v>
      </c>
      <c r="BQ48" s="456">
        <v>4264.7</v>
      </c>
      <c r="BR48" s="195">
        <f t="shared" si="10"/>
        <v>703872.1</v>
      </c>
      <c r="BS48" s="462">
        <f t="shared" si="10"/>
        <v>674115.4</v>
      </c>
      <c r="BT48" s="185">
        <v>109459.9</v>
      </c>
      <c r="BU48" s="185">
        <v>109450.6</v>
      </c>
      <c r="BV48" s="185">
        <v>448862.5</v>
      </c>
      <c r="BW48" s="185">
        <v>448836.6</v>
      </c>
      <c r="BX48" s="185">
        <v>40381.699999999997</v>
      </c>
      <c r="BY48" s="185">
        <v>40125.5</v>
      </c>
      <c r="BZ48" s="185">
        <v>0</v>
      </c>
      <c r="CA48" s="185">
        <v>0</v>
      </c>
      <c r="CB48" s="185">
        <v>27200.2</v>
      </c>
      <c r="CC48" s="185">
        <v>25879.8</v>
      </c>
      <c r="CD48" s="185">
        <v>77967.8</v>
      </c>
      <c r="CE48" s="456">
        <v>49822.9</v>
      </c>
      <c r="CF48" s="195">
        <f t="shared" si="11"/>
        <v>161366.79999999999</v>
      </c>
      <c r="CG48" s="462">
        <f t="shared" si="11"/>
        <v>160849.70000000001</v>
      </c>
      <c r="CH48" s="185">
        <v>98336.3</v>
      </c>
      <c r="CI48" s="185">
        <v>98336.3</v>
      </c>
      <c r="CJ48" s="185">
        <v>0</v>
      </c>
      <c r="CK48" s="185">
        <v>0</v>
      </c>
      <c r="CL48" s="185">
        <v>63030.5</v>
      </c>
      <c r="CM48" s="456">
        <v>62513.4</v>
      </c>
      <c r="CN48" s="195" t="e">
        <f t="shared" si="12"/>
        <v>#REF!</v>
      </c>
      <c r="CO48" s="194" t="e">
        <f t="shared" si="12"/>
        <v>#REF!</v>
      </c>
      <c r="CP48" s="197" t="e">
        <f>ROUND([3]Лист1!BY48/1000,1)</f>
        <v>#REF!</v>
      </c>
      <c r="CQ48" s="197" t="e">
        <f>ROUND([3]Лист1!BZ48/1000,1)</f>
        <v>#REF!</v>
      </c>
      <c r="CR48" s="197">
        <f>ROUND([3]Лист1!CA48/1000,1)</f>
        <v>0</v>
      </c>
      <c r="CS48" s="461">
        <f>ROUND([3]Лист1!CB48/1000,1)</f>
        <v>0</v>
      </c>
      <c r="CT48" s="195">
        <f t="shared" si="13"/>
        <v>29681.599999999999</v>
      </c>
      <c r="CU48" s="462">
        <f t="shared" si="13"/>
        <v>26121.5</v>
      </c>
      <c r="CV48" s="185">
        <v>1718.1</v>
      </c>
      <c r="CW48" s="185">
        <v>1709.7</v>
      </c>
      <c r="CX48" s="185">
        <v>26840.5</v>
      </c>
      <c r="CY48" s="185">
        <v>23384.2</v>
      </c>
      <c r="CZ48" s="185">
        <v>221.5</v>
      </c>
      <c r="DA48" s="185">
        <v>134.6</v>
      </c>
      <c r="DB48" s="185">
        <v>901.5</v>
      </c>
      <c r="DC48" s="456">
        <v>893</v>
      </c>
      <c r="DD48" s="195">
        <f t="shared" si="14"/>
        <v>34737.599999999999</v>
      </c>
      <c r="DE48" s="462">
        <f t="shared" si="14"/>
        <v>34720.6</v>
      </c>
      <c r="DF48" s="185">
        <v>0</v>
      </c>
      <c r="DG48" s="185">
        <v>0</v>
      </c>
      <c r="DH48" s="185">
        <v>4245.3999999999996</v>
      </c>
      <c r="DI48" s="185">
        <v>4228.3999999999996</v>
      </c>
      <c r="DJ48" s="185">
        <v>30492.2</v>
      </c>
      <c r="DK48" s="185">
        <v>30492.2</v>
      </c>
      <c r="DL48" s="185">
        <v>0</v>
      </c>
      <c r="DM48" s="456">
        <v>0</v>
      </c>
      <c r="DN48" s="195">
        <f t="shared" si="15"/>
        <v>0</v>
      </c>
      <c r="DO48" s="462">
        <f t="shared" si="15"/>
        <v>0</v>
      </c>
      <c r="DP48" s="185">
        <v>0</v>
      </c>
      <c r="DQ48" s="185">
        <v>0</v>
      </c>
      <c r="DR48" s="185">
        <v>0</v>
      </c>
      <c r="DS48" s="185">
        <v>0</v>
      </c>
      <c r="DT48" s="185">
        <v>0</v>
      </c>
      <c r="DU48" s="456">
        <v>0</v>
      </c>
      <c r="DV48" s="463">
        <v>0</v>
      </c>
      <c r="DW48" s="464">
        <v>0</v>
      </c>
      <c r="DX48" s="463">
        <v>0</v>
      </c>
      <c r="DY48" s="464">
        <v>0</v>
      </c>
      <c r="DZ48" s="196" t="e">
        <f t="shared" si="16"/>
        <v>#REF!</v>
      </c>
      <c r="EA48" s="195" t="e">
        <f t="shared" si="16"/>
        <v>#REF!</v>
      </c>
      <c r="EB48" s="465">
        <v>-27416.400000000001</v>
      </c>
      <c r="EC48" s="465">
        <v>24365</v>
      </c>
      <c r="ED48" s="466">
        <v>27416.400000000001</v>
      </c>
      <c r="EE48" s="467">
        <v>51781.3</v>
      </c>
      <c r="EF48" s="120"/>
      <c r="EG48" s="100"/>
      <c r="EH48" s="100"/>
    </row>
    <row r="49" spans="1:138" s="102" customFormat="1" hidden="1" x14ac:dyDescent="0.25">
      <c r="A49" s="455" t="s">
        <v>226</v>
      </c>
      <c r="B49" s="194">
        <f t="shared" si="6"/>
        <v>127819.70000000001</v>
      </c>
      <c r="C49" s="184">
        <f t="shared" si="6"/>
        <v>125804.9</v>
      </c>
      <c r="D49" s="185">
        <v>11558.3</v>
      </c>
      <c r="E49" s="185">
        <v>11552.5</v>
      </c>
      <c r="F49" s="185">
        <v>9640.5</v>
      </c>
      <c r="G49" s="185">
        <v>9594.1</v>
      </c>
      <c r="H49" s="185">
        <v>66566.100000000006</v>
      </c>
      <c r="I49" s="185">
        <v>64691.1</v>
      </c>
      <c r="J49" s="185">
        <v>0</v>
      </c>
      <c r="K49" s="185">
        <v>0</v>
      </c>
      <c r="L49" s="185">
        <v>10546.6</v>
      </c>
      <c r="M49" s="185">
        <v>10542.8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  <c r="S49" s="185">
        <v>0</v>
      </c>
      <c r="T49" s="185">
        <v>29508.2</v>
      </c>
      <c r="U49" s="456">
        <v>29424.400000000001</v>
      </c>
      <c r="V49" s="457">
        <f t="shared" si="17"/>
        <v>1405.2</v>
      </c>
      <c r="W49" s="188">
        <f t="shared" si="17"/>
        <v>1405.2</v>
      </c>
      <c r="X49" s="185">
        <v>1405.2</v>
      </c>
      <c r="Y49" s="456">
        <v>1405.2</v>
      </c>
      <c r="Z49" s="195">
        <f t="shared" si="7"/>
        <v>6271.4</v>
      </c>
      <c r="AA49" s="195">
        <f t="shared" si="7"/>
        <v>6167.7</v>
      </c>
      <c r="AB49" s="458">
        <v>0</v>
      </c>
      <c r="AC49" s="459">
        <v>0</v>
      </c>
      <c r="AD49" s="460">
        <v>6271.4</v>
      </c>
      <c r="AE49" s="461">
        <v>6167.7</v>
      </c>
      <c r="AF49" s="460">
        <v>0</v>
      </c>
      <c r="AG49" s="461">
        <v>0</v>
      </c>
      <c r="AH49" s="195">
        <f t="shared" si="18"/>
        <v>53878.7</v>
      </c>
      <c r="AI49" s="194">
        <f t="shared" si="18"/>
        <v>47423.9</v>
      </c>
      <c r="AJ49" s="197">
        <v>0</v>
      </c>
      <c r="AK49" s="197">
        <v>0</v>
      </c>
      <c r="AL49" s="197">
        <v>3616.9</v>
      </c>
      <c r="AM49" s="197">
        <v>3616.9</v>
      </c>
      <c r="AN49" s="197">
        <v>0</v>
      </c>
      <c r="AO49" s="197">
        <v>0</v>
      </c>
      <c r="AP49" s="197">
        <v>0</v>
      </c>
      <c r="AQ49" s="197">
        <v>0</v>
      </c>
      <c r="AR49" s="197">
        <v>9241.5</v>
      </c>
      <c r="AS49" s="197">
        <v>9241.5</v>
      </c>
      <c r="AT49" s="197">
        <v>39108.6</v>
      </c>
      <c r="AU49" s="197">
        <v>33095.4</v>
      </c>
      <c r="AV49" s="197">
        <v>0</v>
      </c>
      <c r="AW49" s="197">
        <v>0</v>
      </c>
      <c r="AX49" s="197">
        <v>1911.7</v>
      </c>
      <c r="AY49" s="461">
        <v>1470.1</v>
      </c>
      <c r="AZ49" s="195">
        <f t="shared" si="8"/>
        <v>46529.3</v>
      </c>
      <c r="BA49" s="462">
        <f t="shared" si="8"/>
        <v>44000.7</v>
      </c>
      <c r="BB49" s="185">
        <v>1007.4</v>
      </c>
      <c r="BC49" s="185">
        <v>473.1</v>
      </c>
      <c r="BD49" s="185">
        <v>16441</v>
      </c>
      <c r="BE49" s="185">
        <v>14450</v>
      </c>
      <c r="BF49" s="185">
        <v>17984.599999999999</v>
      </c>
      <c r="BG49" s="185">
        <v>17981.3</v>
      </c>
      <c r="BH49" s="185">
        <v>11096.3</v>
      </c>
      <c r="BI49" s="456">
        <v>11096.3</v>
      </c>
      <c r="BJ49" s="195">
        <f t="shared" si="9"/>
        <v>5707.8</v>
      </c>
      <c r="BK49" s="462">
        <f t="shared" si="9"/>
        <v>3982.8</v>
      </c>
      <c r="BL49" s="185">
        <v>0</v>
      </c>
      <c r="BM49" s="185">
        <v>0</v>
      </c>
      <c r="BN49" s="185">
        <v>0</v>
      </c>
      <c r="BO49" s="185">
        <v>0</v>
      </c>
      <c r="BP49" s="185">
        <v>5707.8</v>
      </c>
      <c r="BQ49" s="456">
        <v>3982.8</v>
      </c>
      <c r="BR49" s="195">
        <f t="shared" si="10"/>
        <v>450759.69999999995</v>
      </c>
      <c r="BS49" s="462">
        <f t="shared" si="10"/>
        <v>450281.69999999995</v>
      </c>
      <c r="BT49" s="185">
        <v>67063.8</v>
      </c>
      <c r="BU49" s="185">
        <v>66936.3</v>
      </c>
      <c r="BV49" s="185">
        <v>334343.3</v>
      </c>
      <c r="BW49" s="185">
        <v>334101.90000000002</v>
      </c>
      <c r="BX49" s="185">
        <v>18873.099999999999</v>
      </c>
      <c r="BY49" s="185">
        <v>18873.099999999999</v>
      </c>
      <c r="BZ49" s="185">
        <v>0</v>
      </c>
      <c r="CA49" s="185">
        <v>0</v>
      </c>
      <c r="CB49" s="185">
        <v>3349.3</v>
      </c>
      <c r="CC49" s="185">
        <v>3349.3</v>
      </c>
      <c r="CD49" s="185">
        <v>27130.2</v>
      </c>
      <c r="CE49" s="456">
        <v>27021.1</v>
      </c>
      <c r="CF49" s="195">
        <f t="shared" si="11"/>
        <v>63215.4</v>
      </c>
      <c r="CG49" s="462">
        <f t="shared" si="11"/>
        <v>63213.8</v>
      </c>
      <c r="CH49" s="185">
        <v>58543.3</v>
      </c>
      <c r="CI49" s="185">
        <v>58543.3</v>
      </c>
      <c r="CJ49" s="185">
        <v>0</v>
      </c>
      <c r="CK49" s="185">
        <v>0</v>
      </c>
      <c r="CL49" s="185">
        <v>4672.1000000000004</v>
      </c>
      <c r="CM49" s="456">
        <v>4670.5</v>
      </c>
      <c r="CN49" s="195" t="e">
        <f t="shared" si="12"/>
        <v>#REF!</v>
      </c>
      <c r="CO49" s="194" t="e">
        <f t="shared" si="12"/>
        <v>#REF!</v>
      </c>
      <c r="CP49" s="197" t="e">
        <f>ROUND([3]Лист1!BY49/1000,1)</f>
        <v>#REF!</v>
      </c>
      <c r="CQ49" s="197" t="e">
        <f>ROUND([3]Лист1!BZ49/1000,1)</f>
        <v>#REF!</v>
      </c>
      <c r="CR49" s="197">
        <f>ROUND([3]Лист1!CA49/1000,1)</f>
        <v>32.799999999999997</v>
      </c>
      <c r="CS49" s="461">
        <f>ROUND([3]Лист1!CB49/1000,1)</f>
        <v>32.799999999999997</v>
      </c>
      <c r="CT49" s="195">
        <f t="shared" si="13"/>
        <v>22076.7</v>
      </c>
      <c r="CU49" s="462">
        <f t="shared" si="13"/>
        <v>20325</v>
      </c>
      <c r="CV49" s="185">
        <v>1935.6</v>
      </c>
      <c r="CW49" s="185">
        <v>1815</v>
      </c>
      <c r="CX49" s="185">
        <v>13474.2</v>
      </c>
      <c r="CY49" s="185">
        <v>12787</v>
      </c>
      <c r="CZ49" s="185">
        <v>5770.4</v>
      </c>
      <c r="DA49" s="185">
        <v>4826.5</v>
      </c>
      <c r="DB49" s="185">
        <v>896.5</v>
      </c>
      <c r="DC49" s="456">
        <v>896.5</v>
      </c>
      <c r="DD49" s="195">
        <f t="shared" si="14"/>
        <v>24734.799999999999</v>
      </c>
      <c r="DE49" s="462">
        <f t="shared" si="14"/>
        <v>24728.799999999999</v>
      </c>
      <c r="DF49" s="185">
        <v>7125</v>
      </c>
      <c r="DG49" s="185">
        <v>7125</v>
      </c>
      <c r="DH49" s="185">
        <v>17609.8</v>
      </c>
      <c r="DI49" s="185">
        <v>17603.8</v>
      </c>
      <c r="DJ49" s="185">
        <v>0</v>
      </c>
      <c r="DK49" s="185">
        <v>0</v>
      </c>
      <c r="DL49" s="185">
        <v>0</v>
      </c>
      <c r="DM49" s="456">
        <v>0</v>
      </c>
      <c r="DN49" s="195">
        <f t="shared" si="15"/>
        <v>0</v>
      </c>
      <c r="DO49" s="462">
        <f t="shared" si="15"/>
        <v>0</v>
      </c>
      <c r="DP49" s="185">
        <v>0</v>
      </c>
      <c r="DQ49" s="185">
        <v>0</v>
      </c>
      <c r="DR49" s="185">
        <v>0</v>
      </c>
      <c r="DS49" s="185">
        <v>0</v>
      </c>
      <c r="DT49" s="185">
        <v>0</v>
      </c>
      <c r="DU49" s="456">
        <v>0</v>
      </c>
      <c r="DV49" s="463">
        <v>0</v>
      </c>
      <c r="DW49" s="464">
        <v>0</v>
      </c>
      <c r="DX49" s="463">
        <v>0</v>
      </c>
      <c r="DY49" s="464">
        <v>0</v>
      </c>
      <c r="DZ49" s="196" t="e">
        <f t="shared" si="16"/>
        <v>#REF!</v>
      </c>
      <c r="EA49" s="195" t="e">
        <f t="shared" si="16"/>
        <v>#REF!</v>
      </c>
      <c r="EB49" s="465">
        <v>-60243.7</v>
      </c>
      <c r="EC49" s="465">
        <v>-52901.5</v>
      </c>
      <c r="ED49" s="466">
        <v>28544.7</v>
      </c>
      <c r="EE49" s="467">
        <v>6443.3</v>
      </c>
      <c r="EF49" s="120"/>
      <c r="EG49" s="100"/>
      <c r="EH49" s="100"/>
    </row>
    <row r="50" spans="1:138" s="102" customFormat="1" hidden="1" x14ac:dyDescent="0.25">
      <c r="A50" s="455" t="s">
        <v>227</v>
      </c>
      <c r="B50" s="194">
        <f t="shared" si="6"/>
        <v>101075</v>
      </c>
      <c r="C50" s="184">
        <f t="shared" si="6"/>
        <v>100696.70000000001</v>
      </c>
      <c r="D50" s="185">
        <v>2391.4</v>
      </c>
      <c r="E50" s="185">
        <v>2391.4</v>
      </c>
      <c r="F50" s="185">
        <v>2307.6</v>
      </c>
      <c r="G50" s="185">
        <v>2307.6</v>
      </c>
      <c r="H50" s="185">
        <v>82230.7</v>
      </c>
      <c r="I50" s="185">
        <v>82228.100000000006</v>
      </c>
      <c r="J50" s="185">
        <v>0</v>
      </c>
      <c r="K50" s="185">
        <v>0</v>
      </c>
      <c r="L50" s="185">
        <v>11773</v>
      </c>
      <c r="M50" s="185">
        <v>11773</v>
      </c>
      <c r="N50" s="185">
        <v>0</v>
      </c>
      <c r="O50" s="185">
        <v>0</v>
      </c>
      <c r="P50" s="185">
        <v>375</v>
      </c>
      <c r="Q50" s="185">
        <v>0</v>
      </c>
      <c r="R50" s="185">
        <v>0</v>
      </c>
      <c r="S50" s="185">
        <v>0</v>
      </c>
      <c r="T50" s="185">
        <v>1997.3</v>
      </c>
      <c r="U50" s="456">
        <v>1996.6</v>
      </c>
      <c r="V50" s="457">
        <f t="shared" si="17"/>
        <v>609.6</v>
      </c>
      <c r="W50" s="188">
        <f t="shared" si="17"/>
        <v>609.6</v>
      </c>
      <c r="X50" s="185">
        <v>609.6</v>
      </c>
      <c r="Y50" s="456">
        <v>609.6</v>
      </c>
      <c r="Z50" s="195">
        <f t="shared" si="7"/>
        <v>8156</v>
      </c>
      <c r="AA50" s="195">
        <f t="shared" si="7"/>
        <v>8156</v>
      </c>
      <c r="AB50" s="458">
        <v>0</v>
      </c>
      <c r="AC50" s="459">
        <v>0</v>
      </c>
      <c r="AD50" s="460">
        <v>8023.8</v>
      </c>
      <c r="AE50" s="461">
        <v>8023.8</v>
      </c>
      <c r="AF50" s="460">
        <v>132.19999999999999</v>
      </c>
      <c r="AG50" s="461">
        <v>132.19999999999999</v>
      </c>
      <c r="AH50" s="195">
        <f t="shared" si="18"/>
        <v>90524.1</v>
      </c>
      <c r="AI50" s="194">
        <f t="shared" si="18"/>
        <v>87675.900000000009</v>
      </c>
      <c r="AJ50" s="197">
        <v>0</v>
      </c>
      <c r="AK50" s="197">
        <v>0</v>
      </c>
      <c r="AL50" s="197">
        <v>3617.8</v>
      </c>
      <c r="AM50" s="197">
        <v>3617.8</v>
      </c>
      <c r="AN50" s="197">
        <v>0</v>
      </c>
      <c r="AO50" s="197">
        <v>0</v>
      </c>
      <c r="AP50" s="197">
        <v>0</v>
      </c>
      <c r="AQ50" s="197">
        <v>0</v>
      </c>
      <c r="AR50" s="197">
        <v>12464.5</v>
      </c>
      <c r="AS50" s="197">
        <v>12464.5</v>
      </c>
      <c r="AT50" s="197">
        <v>72868.3</v>
      </c>
      <c r="AU50" s="197">
        <v>70020.100000000006</v>
      </c>
      <c r="AV50" s="197">
        <v>213.7</v>
      </c>
      <c r="AW50" s="197">
        <v>213.7</v>
      </c>
      <c r="AX50" s="197">
        <v>1359.8</v>
      </c>
      <c r="AY50" s="461">
        <v>1359.8</v>
      </c>
      <c r="AZ50" s="195">
        <f t="shared" si="8"/>
        <v>82539.400000000009</v>
      </c>
      <c r="BA50" s="462">
        <f t="shared" si="8"/>
        <v>82365.7</v>
      </c>
      <c r="BB50" s="185">
        <v>7807.6</v>
      </c>
      <c r="BC50" s="185">
        <v>7805.7</v>
      </c>
      <c r="BD50" s="185">
        <v>21732.400000000001</v>
      </c>
      <c r="BE50" s="185">
        <v>21732.400000000001</v>
      </c>
      <c r="BF50" s="185">
        <v>47893.8</v>
      </c>
      <c r="BG50" s="185">
        <v>47829.7</v>
      </c>
      <c r="BH50" s="185">
        <v>5105.6000000000004</v>
      </c>
      <c r="BI50" s="456">
        <v>4997.8999999999996</v>
      </c>
      <c r="BJ50" s="195">
        <f t="shared" si="9"/>
        <v>5116.5</v>
      </c>
      <c r="BK50" s="462">
        <f t="shared" si="9"/>
        <v>5116.5</v>
      </c>
      <c r="BL50" s="185">
        <v>0</v>
      </c>
      <c r="BM50" s="185">
        <v>0</v>
      </c>
      <c r="BN50" s="185">
        <v>404.1</v>
      </c>
      <c r="BO50" s="185">
        <v>404.1</v>
      </c>
      <c r="BP50" s="185">
        <v>4712.3999999999996</v>
      </c>
      <c r="BQ50" s="456">
        <v>4712.3999999999996</v>
      </c>
      <c r="BR50" s="195">
        <f t="shared" si="10"/>
        <v>384893.2</v>
      </c>
      <c r="BS50" s="462">
        <f t="shared" si="10"/>
        <v>380301.60000000003</v>
      </c>
      <c r="BT50" s="185">
        <v>61262.2</v>
      </c>
      <c r="BU50" s="185">
        <v>59763.9</v>
      </c>
      <c r="BV50" s="185">
        <v>261457</v>
      </c>
      <c r="BW50" s="185">
        <v>259908.2</v>
      </c>
      <c r="BX50" s="185">
        <v>20638.2</v>
      </c>
      <c r="BY50" s="185">
        <v>20212.8</v>
      </c>
      <c r="BZ50" s="185">
        <v>0</v>
      </c>
      <c r="CA50" s="185">
        <v>0</v>
      </c>
      <c r="CB50" s="185">
        <v>3087.8</v>
      </c>
      <c r="CC50" s="185">
        <v>3046</v>
      </c>
      <c r="CD50" s="185">
        <v>38448</v>
      </c>
      <c r="CE50" s="456">
        <v>37370.699999999997</v>
      </c>
      <c r="CF50" s="195">
        <f t="shared" si="11"/>
        <v>88537.900000000009</v>
      </c>
      <c r="CG50" s="462">
        <f t="shared" si="11"/>
        <v>88001.7</v>
      </c>
      <c r="CH50" s="185">
        <v>76343.100000000006</v>
      </c>
      <c r="CI50" s="185">
        <v>76065</v>
      </c>
      <c r="CJ50" s="185">
        <v>0</v>
      </c>
      <c r="CK50" s="185">
        <v>0</v>
      </c>
      <c r="CL50" s="185">
        <v>12194.8</v>
      </c>
      <c r="CM50" s="456">
        <v>11936.7</v>
      </c>
      <c r="CN50" s="195" t="e">
        <f t="shared" si="12"/>
        <v>#REF!</v>
      </c>
      <c r="CO50" s="194" t="e">
        <f t="shared" si="12"/>
        <v>#REF!</v>
      </c>
      <c r="CP50" s="197" t="e">
        <f>ROUND([3]Лист1!BY50/1000,1)</f>
        <v>#REF!</v>
      </c>
      <c r="CQ50" s="197" t="e">
        <f>ROUND([3]Лист1!BZ50/1000,1)</f>
        <v>#REF!</v>
      </c>
      <c r="CR50" s="197">
        <f>ROUND([3]Лист1!CA50/1000,1)</f>
        <v>33.5</v>
      </c>
      <c r="CS50" s="461">
        <f>ROUND([3]Лист1!CB50/1000,1)</f>
        <v>33.5</v>
      </c>
      <c r="CT50" s="195">
        <f t="shared" si="13"/>
        <v>22217.8</v>
      </c>
      <c r="CU50" s="462">
        <f t="shared" si="13"/>
        <v>19860.3</v>
      </c>
      <c r="CV50" s="185">
        <v>2840.6</v>
      </c>
      <c r="CW50" s="185">
        <v>2840.6</v>
      </c>
      <c r="CX50" s="185">
        <v>18278.900000000001</v>
      </c>
      <c r="CY50" s="185">
        <v>16041.6</v>
      </c>
      <c r="CZ50" s="185">
        <v>201.8</v>
      </c>
      <c r="DA50" s="185">
        <v>81.599999999999994</v>
      </c>
      <c r="DB50" s="185">
        <v>896.5</v>
      </c>
      <c r="DC50" s="456">
        <v>896.5</v>
      </c>
      <c r="DD50" s="195">
        <f t="shared" si="14"/>
        <v>20336.2</v>
      </c>
      <c r="DE50" s="462">
        <f t="shared" si="14"/>
        <v>20316</v>
      </c>
      <c r="DF50" s="185">
        <v>16964.3</v>
      </c>
      <c r="DG50" s="185">
        <v>16959.599999999999</v>
      </c>
      <c r="DH50" s="185">
        <v>3371.9</v>
      </c>
      <c r="DI50" s="185">
        <v>3356.4</v>
      </c>
      <c r="DJ50" s="185">
        <v>0</v>
      </c>
      <c r="DK50" s="185">
        <v>0</v>
      </c>
      <c r="DL50" s="185">
        <v>0</v>
      </c>
      <c r="DM50" s="456">
        <v>0</v>
      </c>
      <c r="DN50" s="195">
        <f t="shared" si="15"/>
        <v>0</v>
      </c>
      <c r="DO50" s="462">
        <f t="shared" si="15"/>
        <v>0</v>
      </c>
      <c r="DP50" s="185">
        <v>0</v>
      </c>
      <c r="DQ50" s="185">
        <v>0</v>
      </c>
      <c r="DR50" s="185">
        <v>0</v>
      </c>
      <c r="DS50" s="185">
        <v>0</v>
      </c>
      <c r="DT50" s="185">
        <v>0</v>
      </c>
      <c r="DU50" s="456">
        <v>0</v>
      </c>
      <c r="DV50" s="463">
        <v>7.5</v>
      </c>
      <c r="DW50" s="464">
        <v>7.5</v>
      </c>
      <c r="DX50" s="463">
        <v>0</v>
      </c>
      <c r="DY50" s="464">
        <v>0</v>
      </c>
      <c r="DZ50" s="196" t="e">
        <f t="shared" si="16"/>
        <v>#REF!</v>
      </c>
      <c r="EA50" s="195" t="e">
        <f t="shared" si="16"/>
        <v>#REF!</v>
      </c>
      <c r="EB50" s="465">
        <v>-5463.1</v>
      </c>
      <c r="EC50" s="465">
        <v>-3108.1</v>
      </c>
      <c r="ED50" s="466">
        <v>1523.1</v>
      </c>
      <c r="EE50" s="467">
        <v>2355</v>
      </c>
      <c r="EF50" s="120"/>
      <c r="EG50" s="100"/>
      <c r="EH50" s="100"/>
    </row>
    <row r="51" spans="1:138" s="102" customFormat="1" hidden="1" x14ac:dyDescent="0.25">
      <c r="A51" s="455" t="s">
        <v>228</v>
      </c>
      <c r="B51" s="194">
        <f t="shared" si="6"/>
        <v>241238.2</v>
      </c>
      <c r="C51" s="184">
        <f t="shared" si="6"/>
        <v>233899.8</v>
      </c>
      <c r="D51" s="185">
        <v>21913.5</v>
      </c>
      <c r="E51" s="185">
        <v>20914.5</v>
      </c>
      <c r="F51" s="185">
        <v>5711.1</v>
      </c>
      <c r="G51" s="185">
        <v>5662.8</v>
      </c>
      <c r="H51" s="185">
        <v>157319</v>
      </c>
      <c r="I51" s="185">
        <v>153441.9</v>
      </c>
      <c r="J51" s="185">
        <v>7.4</v>
      </c>
      <c r="K51" s="185">
        <v>7.4</v>
      </c>
      <c r="L51" s="185">
        <v>22976.6</v>
      </c>
      <c r="M51" s="185">
        <v>22975</v>
      </c>
      <c r="N51" s="185">
        <v>1646.6</v>
      </c>
      <c r="O51" s="185">
        <v>1646.6</v>
      </c>
      <c r="P51" s="185">
        <v>1673.7</v>
      </c>
      <c r="Q51" s="185">
        <v>0</v>
      </c>
      <c r="R51" s="185">
        <v>0</v>
      </c>
      <c r="S51" s="185">
        <v>0</v>
      </c>
      <c r="T51" s="185">
        <v>29990.3</v>
      </c>
      <c r="U51" s="456">
        <v>29251.599999999999</v>
      </c>
      <c r="V51" s="457">
        <f t="shared" si="17"/>
        <v>2836.2</v>
      </c>
      <c r="W51" s="188">
        <f t="shared" si="17"/>
        <v>2587.4</v>
      </c>
      <c r="X51" s="185">
        <v>2836.2</v>
      </c>
      <c r="Y51" s="456">
        <v>2587.4</v>
      </c>
      <c r="Z51" s="195">
        <f t="shared" si="7"/>
        <v>11187.4</v>
      </c>
      <c r="AA51" s="195">
        <f t="shared" si="7"/>
        <v>10707.4</v>
      </c>
      <c r="AB51" s="458">
        <v>0</v>
      </c>
      <c r="AC51" s="459">
        <v>0</v>
      </c>
      <c r="AD51" s="460">
        <v>11187.4</v>
      </c>
      <c r="AE51" s="461">
        <v>10707.4</v>
      </c>
      <c r="AF51" s="460">
        <v>0</v>
      </c>
      <c r="AG51" s="461">
        <v>0</v>
      </c>
      <c r="AH51" s="195">
        <f t="shared" si="18"/>
        <v>120989.7</v>
      </c>
      <c r="AI51" s="194">
        <f t="shared" si="18"/>
        <v>118670.09999999999</v>
      </c>
      <c r="AJ51" s="197">
        <v>0</v>
      </c>
      <c r="AK51" s="197">
        <v>0</v>
      </c>
      <c r="AL51" s="197">
        <v>4643.8</v>
      </c>
      <c r="AM51" s="197">
        <v>4640.3999999999996</v>
      </c>
      <c r="AN51" s="197">
        <v>285.10000000000002</v>
      </c>
      <c r="AO51" s="197">
        <v>285.10000000000002</v>
      </c>
      <c r="AP51" s="197">
        <v>0</v>
      </c>
      <c r="AQ51" s="197">
        <v>0</v>
      </c>
      <c r="AR51" s="197">
        <v>51357</v>
      </c>
      <c r="AS51" s="197">
        <v>51357</v>
      </c>
      <c r="AT51" s="197">
        <v>52780.4</v>
      </c>
      <c r="AU51" s="197">
        <v>50594.2</v>
      </c>
      <c r="AV51" s="197">
        <v>8460</v>
      </c>
      <c r="AW51" s="197">
        <v>8460</v>
      </c>
      <c r="AX51" s="197">
        <v>3463.4</v>
      </c>
      <c r="AY51" s="461">
        <v>3333.4</v>
      </c>
      <c r="AZ51" s="195">
        <f t="shared" si="8"/>
        <v>270774.40000000002</v>
      </c>
      <c r="BA51" s="462">
        <f t="shared" si="8"/>
        <v>257681</v>
      </c>
      <c r="BB51" s="185">
        <v>1654.3</v>
      </c>
      <c r="BC51" s="185">
        <v>1616.1</v>
      </c>
      <c r="BD51" s="185">
        <v>113456.3</v>
      </c>
      <c r="BE51" s="185">
        <v>105363.5</v>
      </c>
      <c r="BF51" s="185">
        <v>127226.4</v>
      </c>
      <c r="BG51" s="185">
        <v>123899.2</v>
      </c>
      <c r="BH51" s="185">
        <v>28437.4</v>
      </c>
      <c r="BI51" s="456">
        <v>26802.2</v>
      </c>
      <c r="BJ51" s="195">
        <f t="shared" si="9"/>
        <v>14645.3</v>
      </c>
      <c r="BK51" s="462">
        <f t="shared" si="9"/>
        <v>11326</v>
      </c>
      <c r="BL51" s="185">
        <v>0</v>
      </c>
      <c r="BM51" s="185">
        <v>0</v>
      </c>
      <c r="BN51" s="185">
        <v>1530.5</v>
      </c>
      <c r="BO51" s="185">
        <v>1530.4</v>
      </c>
      <c r="BP51" s="185">
        <v>13114.8</v>
      </c>
      <c r="BQ51" s="456">
        <v>9795.6</v>
      </c>
      <c r="BR51" s="195">
        <f t="shared" si="10"/>
        <v>1115233.3999999999</v>
      </c>
      <c r="BS51" s="462">
        <f t="shared" si="10"/>
        <v>1114762.8</v>
      </c>
      <c r="BT51" s="185">
        <v>332643.40000000002</v>
      </c>
      <c r="BU51" s="185">
        <v>332327.8</v>
      </c>
      <c r="BV51" s="185">
        <v>663448.19999999995</v>
      </c>
      <c r="BW51" s="185">
        <v>663332.19999999995</v>
      </c>
      <c r="BX51" s="185">
        <v>45665.9</v>
      </c>
      <c r="BY51" s="185">
        <v>45665.9</v>
      </c>
      <c r="BZ51" s="185">
        <v>0</v>
      </c>
      <c r="CA51" s="185">
        <v>0</v>
      </c>
      <c r="CB51" s="185">
        <v>6120.6</v>
      </c>
      <c r="CC51" s="185">
        <v>6120.6</v>
      </c>
      <c r="CD51" s="185">
        <v>67355.3</v>
      </c>
      <c r="CE51" s="456">
        <v>67316.3</v>
      </c>
      <c r="CF51" s="195">
        <f t="shared" si="11"/>
        <v>235895.7</v>
      </c>
      <c r="CG51" s="462">
        <f t="shared" si="11"/>
        <v>235878.6</v>
      </c>
      <c r="CH51" s="185">
        <v>179078.2</v>
      </c>
      <c r="CI51" s="185">
        <v>179078.2</v>
      </c>
      <c r="CJ51" s="185">
        <v>0</v>
      </c>
      <c r="CK51" s="185">
        <v>0</v>
      </c>
      <c r="CL51" s="185">
        <v>56817.5</v>
      </c>
      <c r="CM51" s="456">
        <v>56800.4</v>
      </c>
      <c r="CN51" s="195" t="e">
        <f t="shared" si="12"/>
        <v>#REF!</v>
      </c>
      <c r="CO51" s="194" t="e">
        <f t="shared" si="12"/>
        <v>#REF!</v>
      </c>
      <c r="CP51" s="197" t="e">
        <f>ROUND([3]Лист1!BY51/1000,1)</f>
        <v>#REF!</v>
      </c>
      <c r="CQ51" s="197" t="e">
        <f>ROUND([3]Лист1!BZ51/1000,1)</f>
        <v>#REF!</v>
      </c>
      <c r="CR51" s="197" t="e">
        <f>ROUND([3]Лист1!CA51/1000,1)</f>
        <v>#REF!</v>
      </c>
      <c r="CS51" s="461" t="e">
        <f>ROUND([3]Лист1!CB51/1000,1)</f>
        <v>#REF!</v>
      </c>
      <c r="CT51" s="195">
        <f t="shared" si="13"/>
        <v>63882.200000000004</v>
      </c>
      <c r="CU51" s="462">
        <f t="shared" si="13"/>
        <v>56713</v>
      </c>
      <c r="CV51" s="185">
        <v>7719.9</v>
      </c>
      <c r="CW51" s="185">
        <v>7709.7</v>
      </c>
      <c r="CX51" s="185">
        <v>51727.4</v>
      </c>
      <c r="CY51" s="185">
        <v>45948.9</v>
      </c>
      <c r="CZ51" s="185">
        <v>3513.8</v>
      </c>
      <c r="DA51" s="185">
        <v>2209.4</v>
      </c>
      <c r="DB51" s="185">
        <v>921.1</v>
      </c>
      <c r="DC51" s="456">
        <v>845</v>
      </c>
      <c r="DD51" s="195">
        <f t="shared" si="14"/>
        <v>49268.799999999996</v>
      </c>
      <c r="DE51" s="462">
        <f t="shared" si="14"/>
        <v>49268.799999999996</v>
      </c>
      <c r="DF51" s="185">
        <v>33932.1</v>
      </c>
      <c r="DG51" s="185">
        <v>33932.1</v>
      </c>
      <c r="DH51" s="185">
        <v>0</v>
      </c>
      <c r="DI51" s="185">
        <v>0</v>
      </c>
      <c r="DJ51" s="185">
        <v>11987.8</v>
      </c>
      <c r="DK51" s="185">
        <v>11987.8</v>
      </c>
      <c r="DL51" s="185">
        <v>3348.9</v>
      </c>
      <c r="DM51" s="456">
        <v>3348.9</v>
      </c>
      <c r="DN51" s="195">
        <f t="shared" si="15"/>
        <v>0</v>
      </c>
      <c r="DO51" s="462">
        <f t="shared" si="15"/>
        <v>0</v>
      </c>
      <c r="DP51" s="185">
        <v>0</v>
      </c>
      <c r="DQ51" s="185">
        <v>0</v>
      </c>
      <c r="DR51" s="185">
        <v>0</v>
      </c>
      <c r="DS51" s="185">
        <v>0</v>
      </c>
      <c r="DT51" s="185">
        <v>0</v>
      </c>
      <c r="DU51" s="456">
        <v>0</v>
      </c>
      <c r="DV51" s="463">
        <v>0</v>
      </c>
      <c r="DW51" s="464">
        <v>0</v>
      </c>
      <c r="DX51" s="463">
        <v>0</v>
      </c>
      <c r="DY51" s="464">
        <v>0</v>
      </c>
      <c r="DZ51" s="196" t="e">
        <f t="shared" si="16"/>
        <v>#REF!</v>
      </c>
      <c r="EA51" s="195" t="e">
        <f t="shared" si="16"/>
        <v>#REF!</v>
      </c>
      <c r="EB51" s="465">
        <v>-24805.4</v>
      </c>
      <c r="EC51" s="465">
        <v>2409.1</v>
      </c>
      <c r="ED51" s="466">
        <v>37203.1</v>
      </c>
      <c r="EE51" s="467">
        <v>39612.1</v>
      </c>
      <c r="EF51" s="120"/>
      <c r="EG51" s="100"/>
      <c r="EH51" s="100"/>
    </row>
    <row r="52" spans="1:138" s="102" customFormat="1" hidden="1" x14ac:dyDescent="0.25">
      <c r="A52" s="455" t="s">
        <v>229</v>
      </c>
      <c r="B52" s="194">
        <f t="shared" si="6"/>
        <v>165991</v>
      </c>
      <c r="C52" s="184">
        <f t="shared" si="6"/>
        <v>165183.40000000002</v>
      </c>
      <c r="D52" s="185">
        <v>16879.900000000001</v>
      </c>
      <c r="E52" s="185">
        <v>16852.7</v>
      </c>
      <c r="F52" s="185">
        <v>4660</v>
      </c>
      <c r="G52" s="185">
        <v>4660</v>
      </c>
      <c r="H52" s="185">
        <v>87626.6</v>
      </c>
      <c r="I52" s="185">
        <v>86922.5</v>
      </c>
      <c r="J52" s="185">
        <v>0</v>
      </c>
      <c r="K52" s="185">
        <v>0</v>
      </c>
      <c r="L52" s="185">
        <v>11815.1</v>
      </c>
      <c r="M52" s="185">
        <v>11815.1</v>
      </c>
      <c r="N52" s="185">
        <v>281.3</v>
      </c>
      <c r="O52" s="185">
        <v>281.3</v>
      </c>
      <c r="P52" s="185">
        <v>65</v>
      </c>
      <c r="Q52" s="185">
        <v>0</v>
      </c>
      <c r="R52" s="185">
        <v>0</v>
      </c>
      <c r="S52" s="185">
        <v>0</v>
      </c>
      <c r="T52" s="185">
        <v>44663.1</v>
      </c>
      <c r="U52" s="456">
        <v>44651.8</v>
      </c>
      <c r="V52" s="457">
        <f t="shared" si="17"/>
        <v>1623.4</v>
      </c>
      <c r="W52" s="188">
        <f t="shared" si="17"/>
        <v>1623.4</v>
      </c>
      <c r="X52" s="185">
        <v>1623.4</v>
      </c>
      <c r="Y52" s="456">
        <v>1623.4</v>
      </c>
      <c r="Z52" s="195">
        <f t="shared" si="7"/>
        <v>14970.5</v>
      </c>
      <c r="AA52" s="195">
        <f t="shared" si="7"/>
        <v>14970.5</v>
      </c>
      <c r="AB52" s="458">
        <v>0</v>
      </c>
      <c r="AC52" s="459">
        <v>0</v>
      </c>
      <c r="AD52" s="460">
        <v>14970.5</v>
      </c>
      <c r="AE52" s="461">
        <v>14970.5</v>
      </c>
      <c r="AF52" s="460">
        <v>0</v>
      </c>
      <c r="AG52" s="461">
        <v>0</v>
      </c>
      <c r="AH52" s="195">
        <f t="shared" si="18"/>
        <v>46513.5</v>
      </c>
      <c r="AI52" s="194">
        <f t="shared" si="18"/>
        <v>44968</v>
      </c>
      <c r="AJ52" s="197">
        <v>0</v>
      </c>
      <c r="AK52" s="197">
        <v>0</v>
      </c>
      <c r="AL52" s="197">
        <v>4521</v>
      </c>
      <c r="AM52" s="197">
        <v>4521</v>
      </c>
      <c r="AN52" s="197">
        <v>83.5</v>
      </c>
      <c r="AO52" s="197">
        <v>83.5</v>
      </c>
      <c r="AP52" s="197">
        <v>0</v>
      </c>
      <c r="AQ52" s="197">
        <v>0</v>
      </c>
      <c r="AR52" s="197">
        <v>13456.1</v>
      </c>
      <c r="AS52" s="197">
        <v>13456.1</v>
      </c>
      <c r="AT52" s="197">
        <v>15024.5</v>
      </c>
      <c r="AU52" s="197">
        <v>14020.7</v>
      </c>
      <c r="AV52" s="197">
        <v>10060</v>
      </c>
      <c r="AW52" s="197">
        <v>10060</v>
      </c>
      <c r="AX52" s="197">
        <v>3368.4</v>
      </c>
      <c r="AY52" s="461">
        <v>2826.7</v>
      </c>
      <c r="AZ52" s="195">
        <f t="shared" si="8"/>
        <v>32080.6</v>
      </c>
      <c r="BA52" s="462">
        <f t="shared" si="8"/>
        <v>30877</v>
      </c>
      <c r="BB52" s="185">
        <v>121</v>
      </c>
      <c r="BC52" s="185">
        <v>87</v>
      </c>
      <c r="BD52" s="185">
        <v>10798.3</v>
      </c>
      <c r="BE52" s="185">
        <v>10776.6</v>
      </c>
      <c r="BF52" s="185">
        <v>17539.7</v>
      </c>
      <c r="BG52" s="185">
        <v>16391.8</v>
      </c>
      <c r="BH52" s="185">
        <v>3621.6</v>
      </c>
      <c r="BI52" s="456">
        <v>3621.6</v>
      </c>
      <c r="BJ52" s="195">
        <f t="shared" si="9"/>
        <v>3036</v>
      </c>
      <c r="BK52" s="462">
        <f t="shared" si="9"/>
        <v>2969</v>
      </c>
      <c r="BL52" s="185">
        <v>0</v>
      </c>
      <c r="BM52" s="185">
        <v>0</v>
      </c>
      <c r="BN52" s="185">
        <v>1640.6</v>
      </c>
      <c r="BO52" s="185">
        <v>1640.6</v>
      </c>
      <c r="BP52" s="185">
        <v>1395.4</v>
      </c>
      <c r="BQ52" s="456">
        <v>1328.4</v>
      </c>
      <c r="BR52" s="195">
        <f t="shared" si="10"/>
        <v>531063.29999999993</v>
      </c>
      <c r="BS52" s="462">
        <f t="shared" si="10"/>
        <v>522802.9</v>
      </c>
      <c r="BT52" s="185">
        <v>100196.4</v>
      </c>
      <c r="BU52" s="185">
        <v>96619.1</v>
      </c>
      <c r="BV52" s="185">
        <v>357742.8</v>
      </c>
      <c r="BW52" s="185">
        <v>353696.2</v>
      </c>
      <c r="BX52" s="185">
        <v>28606.6</v>
      </c>
      <c r="BY52" s="185">
        <v>28606.6</v>
      </c>
      <c r="BZ52" s="185">
        <v>0</v>
      </c>
      <c r="CA52" s="185">
        <v>0</v>
      </c>
      <c r="CB52" s="185">
        <v>14275.2</v>
      </c>
      <c r="CC52" s="185">
        <v>13644.1</v>
      </c>
      <c r="CD52" s="185">
        <v>30242.3</v>
      </c>
      <c r="CE52" s="456">
        <v>30236.9</v>
      </c>
      <c r="CF52" s="195">
        <f t="shared" si="11"/>
        <v>90580.599999999991</v>
      </c>
      <c r="CG52" s="462">
        <f t="shared" si="11"/>
        <v>89947.3</v>
      </c>
      <c r="CH52" s="185">
        <v>79931.899999999994</v>
      </c>
      <c r="CI52" s="185">
        <v>79298.600000000006</v>
      </c>
      <c r="CJ52" s="185">
        <v>0</v>
      </c>
      <c r="CK52" s="185">
        <v>0</v>
      </c>
      <c r="CL52" s="185">
        <v>10648.7</v>
      </c>
      <c r="CM52" s="456">
        <v>10648.7</v>
      </c>
      <c r="CN52" s="195" t="e">
        <f t="shared" si="12"/>
        <v>#REF!</v>
      </c>
      <c r="CO52" s="194" t="e">
        <f t="shared" si="12"/>
        <v>#REF!</v>
      </c>
      <c r="CP52" s="197" t="e">
        <f>ROUND([3]Лист1!BY52/1000,1)</f>
        <v>#REF!</v>
      </c>
      <c r="CQ52" s="197" t="e">
        <f>ROUND([3]Лист1!BZ52/1000,1)</f>
        <v>#REF!</v>
      </c>
      <c r="CR52" s="197">
        <f>ROUND([3]Лист1!CA52/1000,1)</f>
        <v>51.1</v>
      </c>
      <c r="CS52" s="461">
        <f>ROUND([3]Лист1!CB52/1000,1)</f>
        <v>51.1</v>
      </c>
      <c r="CT52" s="195">
        <f t="shared" si="13"/>
        <v>24195.200000000001</v>
      </c>
      <c r="CU52" s="462">
        <f t="shared" si="13"/>
        <v>21826.5</v>
      </c>
      <c r="CV52" s="185">
        <v>2456.1</v>
      </c>
      <c r="CW52" s="185">
        <v>2455.4</v>
      </c>
      <c r="CX52" s="185">
        <v>20361.7</v>
      </c>
      <c r="CY52" s="185">
        <v>18011.599999999999</v>
      </c>
      <c r="CZ52" s="185">
        <v>480.9</v>
      </c>
      <c r="DA52" s="185">
        <v>463</v>
      </c>
      <c r="DB52" s="185">
        <v>896.5</v>
      </c>
      <c r="DC52" s="456">
        <v>896.5</v>
      </c>
      <c r="DD52" s="195">
        <f t="shared" si="14"/>
        <v>59268.600000000006</v>
      </c>
      <c r="DE52" s="462">
        <f t="shared" si="14"/>
        <v>59268.600000000006</v>
      </c>
      <c r="DF52" s="185">
        <v>15036.3</v>
      </c>
      <c r="DG52" s="185">
        <v>15036.3</v>
      </c>
      <c r="DH52" s="185">
        <v>44232.3</v>
      </c>
      <c r="DI52" s="185">
        <v>44232.3</v>
      </c>
      <c r="DJ52" s="185">
        <v>0</v>
      </c>
      <c r="DK52" s="185">
        <v>0</v>
      </c>
      <c r="DL52" s="185">
        <v>0</v>
      </c>
      <c r="DM52" s="456">
        <v>0</v>
      </c>
      <c r="DN52" s="195">
        <f t="shared" si="15"/>
        <v>0</v>
      </c>
      <c r="DO52" s="462">
        <f t="shared" si="15"/>
        <v>0</v>
      </c>
      <c r="DP52" s="185">
        <v>0</v>
      </c>
      <c r="DQ52" s="185">
        <v>0</v>
      </c>
      <c r="DR52" s="185">
        <v>0</v>
      </c>
      <c r="DS52" s="185">
        <v>0</v>
      </c>
      <c r="DT52" s="185">
        <v>0</v>
      </c>
      <c r="DU52" s="456">
        <v>0</v>
      </c>
      <c r="DV52" s="463">
        <v>6.7</v>
      </c>
      <c r="DW52" s="464">
        <v>6.7</v>
      </c>
      <c r="DX52" s="463">
        <v>0</v>
      </c>
      <c r="DY52" s="464">
        <v>0</v>
      </c>
      <c r="DZ52" s="196" t="e">
        <f t="shared" si="16"/>
        <v>#REF!</v>
      </c>
      <c r="EA52" s="195" t="e">
        <f t="shared" si="16"/>
        <v>#REF!</v>
      </c>
      <c r="EB52" s="465">
        <v>-1411.9</v>
      </c>
      <c r="EC52" s="465">
        <v>4353.8</v>
      </c>
      <c r="ED52" s="466">
        <v>6987.7</v>
      </c>
      <c r="EE52" s="467">
        <v>6341.4</v>
      </c>
      <c r="EF52" s="120"/>
      <c r="EG52" s="100"/>
      <c r="EH52" s="100"/>
    </row>
    <row r="53" spans="1:138" s="102" customFormat="1" hidden="1" x14ac:dyDescent="0.25">
      <c r="A53" s="455" t="s">
        <v>230</v>
      </c>
      <c r="B53" s="194">
        <f t="shared" si="6"/>
        <v>413742.7</v>
      </c>
      <c r="C53" s="184">
        <f t="shared" si="6"/>
        <v>397828.2</v>
      </c>
      <c r="D53" s="185">
        <v>11266.5</v>
      </c>
      <c r="E53" s="185">
        <v>11089.8</v>
      </c>
      <c r="F53" s="185">
        <v>7225.3</v>
      </c>
      <c r="G53" s="185">
        <v>7146.9</v>
      </c>
      <c r="H53" s="185">
        <v>311741.5</v>
      </c>
      <c r="I53" s="185">
        <v>298837.7</v>
      </c>
      <c r="J53" s="185">
        <v>3.9</v>
      </c>
      <c r="K53" s="185">
        <v>3.9</v>
      </c>
      <c r="L53" s="185">
        <v>41994.3</v>
      </c>
      <c r="M53" s="185">
        <v>40870.6</v>
      </c>
      <c r="N53" s="185">
        <v>0</v>
      </c>
      <c r="O53" s="185">
        <v>0</v>
      </c>
      <c r="P53" s="185">
        <v>500</v>
      </c>
      <c r="Q53" s="185">
        <v>0</v>
      </c>
      <c r="R53" s="185">
        <v>0</v>
      </c>
      <c r="S53" s="185">
        <v>0</v>
      </c>
      <c r="T53" s="185">
        <v>41011.199999999997</v>
      </c>
      <c r="U53" s="456">
        <v>39879.300000000003</v>
      </c>
      <c r="V53" s="457">
        <f t="shared" si="17"/>
        <v>1010.9</v>
      </c>
      <c r="W53" s="188">
        <f t="shared" si="17"/>
        <v>992.5</v>
      </c>
      <c r="X53" s="185">
        <v>1010.9</v>
      </c>
      <c r="Y53" s="456">
        <v>992.5</v>
      </c>
      <c r="Z53" s="195">
        <f t="shared" si="7"/>
        <v>73969.5</v>
      </c>
      <c r="AA53" s="195">
        <f t="shared" si="7"/>
        <v>72543.599999999991</v>
      </c>
      <c r="AB53" s="458">
        <v>59226.1</v>
      </c>
      <c r="AC53" s="459">
        <v>57800.2</v>
      </c>
      <c r="AD53" s="460">
        <v>13796.5</v>
      </c>
      <c r="AE53" s="461">
        <v>13796.5</v>
      </c>
      <c r="AF53" s="460">
        <v>946.9</v>
      </c>
      <c r="AG53" s="461">
        <v>946.9</v>
      </c>
      <c r="AH53" s="195">
        <f t="shared" si="18"/>
        <v>174598.6</v>
      </c>
      <c r="AI53" s="194">
        <f t="shared" si="18"/>
        <v>172773.7</v>
      </c>
      <c r="AJ53" s="197">
        <v>0</v>
      </c>
      <c r="AK53" s="197">
        <v>0</v>
      </c>
      <c r="AL53" s="197">
        <v>227.8</v>
      </c>
      <c r="AM53" s="197">
        <v>227.8</v>
      </c>
      <c r="AN53" s="197">
        <v>0</v>
      </c>
      <c r="AO53" s="197">
        <v>0</v>
      </c>
      <c r="AP53" s="197">
        <v>0</v>
      </c>
      <c r="AQ53" s="197">
        <v>0</v>
      </c>
      <c r="AR53" s="197">
        <v>40169.5</v>
      </c>
      <c r="AS53" s="197">
        <v>40169.5</v>
      </c>
      <c r="AT53" s="197">
        <v>55043.4</v>
      </c>
      <c r="AU53" s="197">
        <v>54030</v>
      </c>
      <c r="AV53" s="197">
        <v>0</v>
      </c>
      <c r="AW53" s="197">
        <v>0</v>
      </c>
      <c r="AX53" s="197">
        <v>79157.899999999994</v>
      </c>
      <c r="AY53" s="461">
        <v>78346.399999999994</v>
      </c>
      <c r="AZ53" s="195">
        <f t="shared" si="8"/>
        <v>1355641</v>
      </c>
      <c r="BA53" s="462">
        <f t="shared" si="8"/>
        <v>1340318.2</v>
      </c>
      <c r="BB53" s="185">
        <v>210193.1</v>
      </c>
      <c r="BC53" s="185">
        <v>200334.1</v>
      </c>
      <c r="BD53" s="185">
        <v>1009782.3</v>
      </c>
      <c r="BE53" s="185">
        <v>1008507.8</v>
      </c>
      <c r="BF53" s="185">
        <v>83594.399999999994</v>
      </c>
      <c r="BG53" s="185">
        <v>81978.899999999994</v>
      </c>
      <c r="BH53" s="185">
        <v>52071.199999999997</v>
      </c>
      <c r="BI53" s="456">
        <v>49497.4</v>
      </c>
      <c r="BJ53" s="195">
        <f t="shared" si="9"/>
        <v>2256.6999999999998</v>
      </c>
      <c r="BK53" s="462">
        <f t="shared" si="9"/>
        <v>2249.1999999999998</v>
      </c>
      <c r="BL53" s="185">
        <v>0</v>
      </c>
      <c r="BM53" s="185">
        <v>0</v>
      </c>
      <c r="BN53" s="185">
        <v>2256.6999999999998</v>
      </c>
      <c r="BO53" s="185">
        <v>2249.1999999999998</v>
      </c>
      <c r="BP53" s="185">
        <v>0</v>
      </c>
      <c r="BQ53" s="456">
        <v>0</v>
      </c>
      <c r="BR53" s="195">
        <f t="shared" si="10"/>
        <v>861157.89999999991</v>
      </c>
      <c r="BS53" s="462">
        <f t="shared" si="10"/>
        <v>826560.10000000009</v>
      </c>
      <c r="BT53" s="185">
        <v>212120.3</v>
      </c>
      <c r="BU53" s="185">
        <v>205154.7</v>
      </c>
      <c r="BV53" s="185">
        <v>399722.7</v>
      </c>
      <c r="BW53" s="185">
        <v>386995.6</v>
      </c>
      <c r="BX53" s="185">
        <v>139666.20000000001</v>
      </c>
      <c r="BY53" s="185">
        <v>128672.2</v>
      </c>
      <c r="BZ53" s="185">
        <v>0</v>
      </c>
      <c r="CA53" s="185">
        <v>0</v>
      </c>
      <c r="CB53" s="185">
        <v>28630.6</v>
      </c>
      <c r="CC53" s="185">
        <v>26751.3</v>
      </c>
      <c r="CD53" s="185">
        <v>81018.100000000006</v>
      </c>
      <c r="CE53" s="456">
        <v>78986.3</v>
      </c>
      <c r="CF53" s="195">
        <f t="shared" si="11"/>
        <v>216316.4</v>
      </c>
      <c r="CG53" s="462">
        <f t="shared" si="11"/>
        <v>209933.1</v>
      </c>
      <c r="CH53" s="185">
        <v>147538.9</v>
      </c>
      <c r="CI53" s="185">
        <v>144073.20000000001</v>
      </c>
      <c r="CJ53" s="185">
        <v>0</v>
      </c>
      <c r="CK53" s="185">
        <v>0</v>
      </c>
      <c r="CL53" s="185">
        <v>68777.5</v>
      </c>
      <c r="CM53" s="456">
        <v>65859.899999999994</v>
      </c>
      <c r="CN53" s="195" t="e">
        <f t="shared" si="12"/>
        <v>#REF!</v>
      </c>
      <c r="CO53" s="194" t="e">
        <f t="shared" si="12"/>
        <v>#REF!</v>
      </c>
      <c r="CP53" s="197">
        <f>ROUND([3]Лист1!BY53/1000,1)</f>
        <v>8021.3</v>
      </c>
      <c r="CQ53" s="197">
        <f>ROUND([3]Лист1!BZ53/1000,1)</f>
        <v>7978.7</v>
      </c>
      <c r="CR53" s="197" t="e">
        <f>ROUND([3]Лист1!CA53/1000,1)</f>
        <v>#REF!</v>
      </c>
      <c r="CS53" s="461" t="e">
        <f>ROUND([3]Лист1!CB53/1000,1)</f>
        <v>#REF!</v>
      </c>
      <c r="CT53" s="195">
        <f t="shared" si="13"/>
        <v>97486.6</v>
      </c>
      <c r="CU53" s="462">
        <f t="shared" si="13"/>
        <v>79005.5</v>
      </c>
      <c r="CV53" s="185">
        <v>6557.3</v>
      </c>
      <c r="CW53" s="185">
        <v>6557.3</v>
      </c>
      <c r="CX53" s="185">
        <v>35034</v>
      </c>
      <c r="CY53" s="185">
        <v>30052.5</v>
      </c>
      <c r="CZ53" s="185">
        <v>3303.1</v>
      </c>
      <c r="DA53" s="185">
        <v>2654</v>
      </c>
      <c r="DB53" s="185">
        <v>52592.2</v>
      </c>
      <c r="DC53" s="456">
        <v>39741.699999999997</v>
      </c>
      <c r="DD53" s="195">
        <f t="shared" si="14"/>
        <v>87877.9</v>
      </c>
      <c r="DE53" s="462">
        <f t="shared" si="14"/>
        <v>84875.799999999988</v>
      </c>
      <c r="DF53" s="185">
        <v>0</v>
      </c>
      <c r="DG53" s="185">
        <v>0</v>
      </c>
      <c r="DH53" s="185">
        <v>68684.3</v>
      </c>
      <c r="DI53" s="185">
        <v>65984.800000000003</v>
      </c>
      <c r="DJ53" s="185">
        <v>412.4</v>
      </c>
      <c r="DK53" s="185">
        <v>412.4</v>
      </c>
      <c r="DL53" s="185">
        <v>18781.2</v>
      </c>
      <c r="DM53" s="456">
        <v>18478.599999999999</v>
      </c>
      <c r="DN53" s="195">
        <f t="shared" si="15"/>
        <v>35927.300000000003</v>
      </c>
      <c r="DO53" s="462">
        <f t="shared" si="15"/>
        <v>34618.300000000003</v>
      </c>
      <c r="DP53" s="185">
        <v>0</v>
      </c>
      <c r="DQ53" s="185">
        <v>0</v>
      </c>
      <c r="DR53" s="185">
        <v>35927.300000000003</v>
      </c>
      <c r="DS53" s="185">
        <v>34618.300000000003</v>
      </c>
      <c r="DT53" s="185">
        <v>0</v>
      </c>
      <c r="DU53" s="456">
        <v>0</v>
      </c>
      <c r="DV53" s="463">
        <v>25598.2</v>
      </c>
      <c r="DW53" s="464">
        <v>25598.2</v>
      </c>
      <c r="DX53" s="463">
        <v>332870.09999999998</v>
      </c>
      <c r="DY53" s="464">
        <v>332870.09999999998</v>
      </c>
      <c r="DZ53" s="196" t="e">
        <f t="shared" si="16"/>
        <v>#REF!</v>
      </c>
      <c r="EA53" s="195" t="e">
        <f t="shared" si="16"/>
        <v>#REF!</v>
      </c>
      <c r="EB53" s="465">
        <v>387948.7</v>
      </c>
      <c r="EC53" s="465">
        <v>648687.9</v>
      </c>
      <c r="ED53" s="466">
        <v>318061.5</v>
      </c>
      <c r="EE53" s="467">
        <v>416749.4</v>
      </c>
      <c r="EF53" s="120"/>
      <c r="EG53" s="100"/>
      <c r="EH53" s="100"/>
    </row>
    <row r="54" spans="1:138" s="102" customFormat="1" hidden="1" x14ac:dyDescent="0.25">
      <c r="A54" s="455" t="s">
        <v>231</v>
      </c>
      <c r="B54" s="194">
        <f t="shared" si="6"/>
        <v>148440.69999999998</v>
      </c>
      <c r="C54" s="184">
        <f t="shared" si="6"/>
        <v>146493</v>
      </c>
      <c r="D54" s="185">
        <v>11477.7</v>
      </c>
      <c r="E54" s="185">
        <v>11472.2</v>
      </c>
      <c r="F54" s="185">
        <v>4952.5</v>
      </c>
      <c r="G54" s="185">
        <v>4947.6000000000004</v>
      </c>
      <c r="H54" s="185">
        <v>81199.3</v>
      </c>
      <c r="I54" s="185">
        <v>79851.899999999994</v>
      </c>
      <c r="J54" s="185">
        <v>0.9</v>
      </c>
      <c r="K54" s="185">
        <v>0</v>
      </c>
      <c r="L54" s="185">
        <v>14023</v>
      </c>
      <c r="M54" s="185">
        <v>13998.3</v>
      </c>
      <c r="N54" s="185">
        <v>0</v>
      </c>
      <c r="O54" s="185">
        <v>0</v>
      </c>
      <c r="P54" s="185">
        <v>540.9</v>
      </c>
      <c r="Q54" s="185">
        <v>0</v>
      </c>
      <c r="R54" s="185">
        <v>0</v>
      </c>
      <c r="S54" s="185">
        <v>0</v>
      </c>
      <c r="T54" s="185">
        <v>36246.400000000001</v>
      </c>
      <c r="U54" s="456">
        <v>36223</v>
      </c>
      <c r="V54" s="457">
        <f t="shared" si="17"/>
        <v>3325</v>
      </c>
      <c r="W54" s="188">
        <f t="shared" si="17"/>
        <v>3325</v>
      </c>
      <c r="X54" s="185">
        <v>3325</v>
      </c>
      <c r="Y54" s="456">
        <v>3325</v>
      </c>
      <c r="Z54" s="195">
        <f t="shared" si="7"/>
        <v>11738.4</v>
      </c>
      <c r="AA54" s="195">
        <f t="shared" si="7"/>
        <v>11686.9</v>
      </c>
      <c r="AB54" s="458">
        <v>0</v>
      </c>
      <c r="AC54" s="459">
        <v>0</v>
      </c>
      <c r="AD54" s="460">
        <v>11738.4</v>
      </c>
      <c r="AE54" s="461">
        <v>11686.9</v>
      </c>
      <c r="AF54" s="460">
        <v>0</v>
      </c>
      <c r="AG54" s="461">
        <v>0</v>
      </c>
      <c r="AH54" s="195">
        <f t="shared" si="18"/>
        <v>82967.799999999988</v>
      </c>
      <c r="AI54" s="194">
        <f t="shared" si="18"/>
        <v>78336.200000000012</v>
      </c>
      <c r="AJ54" s="197">
        <v>0</v>
      </c>
      <c r="AK54" s="197">
        <v>0</v>
      </c>
      <c r="AL54" s="197">
        <v>5426.7</v>
      </c>
      <c r="AM54" s="197">
        <v>5426.7</v>
      </c>
      <c r="AN54" s="197">
        <v>155.4</v>
      </c>
      <c r="AO54" s="197">
        <v>155.4</v>
      </c>
      <c r="AP54" s="197">
        <v>0</v>
      </c>
      <c r="AQ54" s="197">
        <v>0</v>
      </c>
      <c r="AR54" s="197">
        <v>10105.200000000001</v>
      </c>
      <c r="AS54" s="197">
        <v>10105.200000000001</v>
      </c>
      <c r="AT54" s="197">
        <v>60211.1</v>
      </c>
      <c r="AU54" s="197">
        <v>55817.3</v>
      </c>
      <c r="AV54" s="197">
        <v>4800</v>
      </c>
      <c r="AW54" s="197">
        <v>4800</v>
      </c>
      <c r="AX54" s="197">
        <v>2269.4</v>
      </c>
      <c r="AY54" s="461">
        <v>2031.6</v>
      </c>
      <c r="AZ54" s="195">
        <f t="shared" si="8"/>
        <v>205875</v>
      </c>
      <c r="BA54" s="462">
        <f t="shared" si="8"/>
        <v>176008.4</v>
      </c>
      <c r="BB54" s="185">
        <v>1331.5</v>
      </c>
      <c r="BC54" s="185">
        <v>1306.7</v>
      </c>
      <c r="BD54" s="185">
        <v>95324.9</v>
      </c>
      <c r="BE54" s="185">
        <v>91554.8</v>
      </c>
      <c r="BF54" s="185">
        <v>25172.9</v>
      </c>
      <c r="BG54" s="185">
        <v>24505.7</v>
      </c>
      <c r="BH54" s="185">
        <v>84045.7</v>
      </c>
      <c r="BI54" s="456">
        <v>58641.2</v>
      </c>
      <c r="BJ54" s="195">
        <f t="shared" si="9"/>
        <v>1349.5</v>
      </c>
      <c r="BK54" s="462">
        <f t="shared" si="9"/>
        <v>1088.2</v>
      </c>
      <c r="BL54" s="185">
        <v>0</v>
      </c>
      <c r="BM54" s="185">
        <v>0</v>
      </c>
      <c r="BN54" s="185">
        <v>1260.9000000000001</v>
      </c>
      <c r="BO54" s="185">
        <v>999.6</v>
      </c>
      <c r="BP54" s="185">
        <v>88.6</v>
      </c>
      <c r="BQ54" s="456">
        <v>88.6</v>
      </c>
      <c r="BR54" s="195">
        <f t="shared" si="10"/>
        <v>786428.3</v>
      </c>
      <c r="BS54" s="462">
        <f t="shared" si="10"/>
        <v>756568.9</v>
      </c>
      <c r="BT54" s="185">
        <v>205804.6</v>
      </c>
      <c r="BU54" s="185">
        <v>189218.3</v>
      </c>
      <c r="BV54" s="185">
        <v>503330.5</v>
      </c>
      <c r="BW54" s="185">
        <v>494022.7</v>
      </c>
      <c r="BX54" s="185">
        <v>35987.9</v>
      </c>
      <c r="BY54" s="185">
        <v>35358</v>
      </c>
      <c r="BZ54" s="185">
        <v>0</v>
      </c>
      <c r="CA54" s="185">
        <v>0</v>
      </c>
      <c r="CB54" s="185">
        <v>7602.5</v>
      </c>
      <c r="CC54" s="185">
        <v>7537.6</v>
      </c>
      <c r="CD54" s="185">
        <v>33702.800000000003</v>
      </c>
      <c r="CE54" s="456">
        <v>30432.3</v>
      </c>
      <c r="CF54" s="195">
        <f t="shared" si="11"/>
        <v>142106.4</v>
      </c>
      <c r="CG54" s="462">
        <f t="shared" si="11"/>
        <v>140724.9</v>
      </c>
      <c r="CH54" s="185">
        <v>115444.2</v>
      </c>
      <c r="CI54" s="185">
        <v>114134.1</v>
      </c>
      <c r="CJ54" s="185">
        <v>0</v>
      </c>
      <c r="CK54" s="185">
        <v>0</v>
      </c>
      <c r="CL54" s="185">
        <v>26662.2</v>
      </c>
      <c r="CM54" s="456">
        <v>26590.799999999999</v>
      </c>
      <c r="CN54" s="195" t="e">
        <f t="shared" si="12"/>
        <v>#REF!</v>
      </c>
      <c r="CO54" s="194" t="e">
        <f t="shared" si="12"/>
        <v>#REF!</v>
      </c>
      <c r="CP54" s="197" t="e">
        <f>ROUND([3]Лист1!BY54/1000,1)</f>
        <v>#REF!</v>
      </c>
      <c r="CQ54" s="197" t="e">
        <f>ROUND([3]Лист1!BZ54/1000,1)</f>
        <v>#REF!</v>
      </c>
      <c r="CR54" s="197" t="e">
        <f>ROUND([3]Лист1!CA54/1000,1)</f>
        <v>#REF!</v>
      </c>
      <c r="CS54" s="461" t="e">
        <f>ROUND([3]Лист1!CB54/1000,1)</f>
        <v>#REF!</v>
      </c>
      <c r="CT54" s="195">
        <f t="shared" si="13"/>
        <v>40111.300000000003</v>
      </c>
      <c r="CU54" s="462">
        <f t="shared" si="13"/>
        <v>36878.199999999997</v>
      </c>
      <c r="CV54" s="185">
        <v>1756.1</v>
      </c>
      <c r="CW54" s="185">
        <v>1755.8</v>
      </c>
      <c r="CX54" s="185">
        <v>35315.9</v>
      </c>
      <c r="CY54" s="185">
        <v>32153.1</v>
      </c>
      <c r="CZ54" s="185">
        <v>797</v>
      </c>
      <c r="DA54" s="185">
        <v>750.1</v>
      </c>
      <c r="DB54" s="185">
        <v>2242.3000000000002</v>
      </c>
      <c r="DC54" s="456">
        <v>2219.1999999999998</v>
      </c>
      <c r="DD54" s="195">
        <f t="shared" si="14"/>
        <v>33029.300000000003</v>
      </c>
      <c r="DE54" s="462">
        <f t="shared" si="14"/>
        <v>32994.400000000001</v>
      </c>
      <c r="DF54" s="185">
        <v>15011.3</v>
      </c>
      <c r="DG54" s="185">
        <v>14976.4</v>
      </c>
      <c r="DH54" s="185">
        <v>17629</v>
      </c>
      <c r="DI54" s="185">
        <v>17629</v>
      </c>
      <c r="DJ54" s="185">
        <v>389</v>
      </c>
      <c r="DK54" s="185">
        <v>389</v>
      </c>
      <c r="DL54" s="185">
        <v>0</v>
      </c>
      <c r="DM54" s="456">
        <v>0</v>
      </c>
      <c r="DN54" s="195">
        <f t="shared" si="15"/>
        <v>0</v>
      </c>
      <c r="DO54" s="462">
        <f t="shared" si="15"/>
        <v>0</v>
      </c>
      <c r="DP54" s="185">
        <v>0</v>
      </c>
      <c r="DQ54" s="185">
        <v>0</v>
      </c>
      <c r="DR54" s="185">
        <v>0</v>
      </c>
      <c r="DS54" s="185">
        <v>0</v>
      </c>
      <c r="DT54" s="185">
        <v>0</v>
      </c>
      <c r="DU54" s="456">
        <v>0</v>
      </c>
      <c r="DV54" s="463">
        <v>0</v>
      </c>
      <c r="DW54" s="464">
        <v>0</v>
      </c>
      <c r="DX54" s="463">
        <v>0</v>
      </c>
      <c r="DY54" s="464">
        <v>0</v>
      </c>
      <c r="DZ54" s="196" t="e">
        <f t="shared" si="16"/>
        <v>#REF!</v>
      </c>
      <c r="EA54" s="195" t="e">
        <f t="shared" si="16"/>
        <v>#REF!</v>
      </c>
      <c r="EB54" s="465">
        <v>-73224.2</v>
      </c>
      <c r="EC54" s="465">
        <v>-15389</v>
      </c>
      <c r="ED54" s="466">
        <v>52041.8</v>
      </c>
      <c r="EE54" s="467">
        <v>60045.8</v>
      </c>
      <c r="EF54" s="120"/>
      <c r="EG54" s="100"/>
      <c r="EH54" s="100"/>
    </row>
    <row r="55" spans="1:138" s="102" customFormat="1" hidden="1" x14ac:dyDescent="0.25">
      <c r="A55" s="455" t="s">
        <v>232</v>
      </c>
      <c r="B55" s="194">
        <f t="shared" si="6"/>
        <v>144016.79999999999</v>
      </c>
      <c r="C55" s="184">
        <f t="shared" si="6"/>
        <v>139791.70000000001</v>
      </c>
      <c r="D55" s="185">
        <v>10173.700000000001</v>
      </c>
      <c r="E55" s="185">
        <v>9856.4</v>
      </c>
      <c r="F55" s="185">
        <v>3550.4</v>
      </c>
      <c r="G55" s="185">
        <v>3544.1</v>
      </c>
      <c r="H55" s="185">
        <v>72567.7</v>
      </c>
      <c r="I55" s="185">
        <v>70231.899999999994</v>
      </c>
      <c r="J55" s="185">
        <v>2</v>
      </c>
      <c r="K55" s="185">
        <v>2</v>
      </c>
      <c r="L55" s="185">
        <v>11791.7</v>
      </c>
      <c r="M55" s="185">
        <v>11690.7</v>
      </c>
      <c r="N55" s="185">
        <v>391.5</v>
      </c>
      <c r="O55" s="185">
        <v>391.3</v>
      </c>
      <c r="P55" s="185">
        <v>83.1</v>
      </c>
      <c r="Q55" s="185">
        <v>0</v>
      </c>
      <c r="R55" s="185">
        <v>0</v>
      </c>
      <c r="S55" s="185">
        <v>0</v>
      </c>
      <c r="T55" s="185">
        <v>45456.7</v>
      </c>
      <c r="U55" s="456">
        <v>44075.3</v>
      </c>
      <c r="V55" s="457">
        <f t="shared" si="17"/>
        <v>714.5</v>
      </c>
      <c r="W55" s="188">
        <f t="shared" si="17"/>
        <v>714.5</v>
      </c>
      <c r="X55" s="185">
        <v>714.5</v>
      </c>
      <c r="Y55" s="456">
        <v>714.5</v>
      </c>
      <c r="Z55" s="195">
        <f t="shared" si="7"/>
        <v>14291.7</v>
      </c>
      <c r="AA55" s="195">
        <f t="shared" si="7"/>
        <v>13387.6</v>
      </c>
      <c r="AB55" s="458">
        <v>13.6</v>
      </c>
      <c r="AC55" s="459">
        <v>5.7</v>
      </c>
      <c r="AD55" s="460">
        <v>14232.1</v>
      </c>
      <c r="AE55" s="461">
        <v>13350.9</v>
      </c>
      <c r="AF55" s="460">
        <v>46</v>
      </c>
      <c r="AG55" s="461">
        <v>31</v>
      </c>
      <c r="AH55" s="195">
        <f t="shared" si="18"/>
        <v>48488.600000000006</v>
      </c>
      <c r="AI55" s="194">
        <f t="shared" si="18"/>
        <v>46370.399999999994</v>
      </c>
      <c r="AJ55" s="197">
        <v>0</v>
      </c>
      <c r="AK55" s="197">
        <v>0</v>
      </c>
      <c r="AL55" s="197">
        <v>4541</v>
      </c>
      <c r="AM55" s="197">
        <v>4541</v>
      </c>
      <c r="AN55" s="197">
        <v>0</v>
      </c>
      <c r="AO55" s="197">
        <v>0</v>
      </c>
      <c r="AP55" s="197">
        <v>0</v>
      </c>
      <c r="AQ55" s="197">
        <v>0</v>
      </c>
      <c r="AR55" s="197">
        <v>18737</v>
      </c>
      <c r="AS55" s="197">
        <v>18303.8</v>
      </c>
      <c r="AT55" s="197">
        <v>14424.6</v>
      </c>
      <c r="AU55" s="197">
        <v>14196.7</v>
      </c>
      <c r="AV55" s="197">
        <v>8213.7000000000007</v>
      </c>
      <c r="AW55" s="197">
        <v>8213.7000000000007</v>
      </c>
      <c r="AX55" s="197">
        <v>2572.3000000000002</v>
      </c>
      <c r="AY55" s="461">
        <v>1115.2</v>
      </c>
      <c r="AZ55" s="195">
        <f t="shared" si="8"/>
        <v>97253.900000000009</v>
      </c>
      <c r="BA55" s="462">
        <f t="shared" si="8"/>
        <v>95805.1</v>
      </c>
      <c r="BB55" s="185">
        <v>516.29999999999995</v>
      </c>
      <c r="BC55" s="185">
        <v>516</v>
      </c>
      <c r="BD55" s="185">
        <v>25449.4</v>
      </c>
      <c r="BE55" s="185">
        <v>25449.4</v>
      </c>
      <c r="BF55" s="185">
        <v>70954.100000000006</v>
      </c>
      <c r="BG55" s="185">
        <v>69680.2</v>
      </c>
      <c r="BH55" s="185">
        <v>334.1</v>
      </c>
      <c r="BI55" s="456">
        <v>159.5</v>
      </c>
      <c r="BJ55" s="195">
        <f t="shared" si="9"/>
        <v>650.6</v>
      </c>
      <c r="BK55" s="462">
        <f t="shared" si="9"/>
        <v>515.79999999999995</v>
      </c>
      <c r="BL55" s="185">
        <v>0</v>
      </c>
      <c r="BM55" s="185">
        <v>0</v>
      </c>
      <c r="BN55" s="185">
        <v>520.6</v>
      </c>
      <c r="BO55" s="185">
        <v>515.79999999999995</v>
      </c>
      <c r="BP55" s="185">
        <v>130</v>
      </c>
      <c r="BQ55" s="456">
        <v>0</v>
      </c>
      <c r="BR55" s="195">
        <f t="shared" si="10"/>
        <v>474912.8</v>
      </c>
      <c r="BS55" s="462">
        <f t="shared" si="10"/>
        <v>474209</v>
      </c>
      <c r="BT55" s="185">
        <v>114346.9</v>
      </c>
      <c r="BU55" s="185">
        <v>114238.5</v>
      </c>
      <c r="BV55" s="185">
        <v>296161.8</v>
      </c>
      <c r="BW55" s="185">
        <v>296077.3</v>
      </c>
      <c r="BX55" s="185">
        <v>35320.800000000003</v>
      </c>
      <c r="BY55" s="185">
        <v>35050</v>
      </c>
      <c r="BZ55" s="185">
        <v>0</v>
      </c>
      <c r="CA55" s="185">
        <v>0</v>
      </c>
      <c r="CB55" s="185">
        <v>5341.9</v>
      </c>
      <c r="CC55" s="185">
        <v>5240.8999999999996</v>
      </c>
      <c r="CD55" s="185">
        <v>23741.4</v>
      </c>
      <c r="CE55" s="456">
        <v>23602.3</v>
      </c>
      <c r="CF55" s="195">
        <f t="shared" si="11"/>
        <v>71908.600000000006</v>
      </c>
      <c r="CG55" s="462">
        <f t="shared" si="11"/>
        <v>71152.7</v>
      </c>
      <c r="CH55" s="185">
        <v>71908.600000000006</v>
      </c>
      <c r="CI55" s="185">
        <v>71152.7</v>
      </c>
      <c r="CJ55" s="185">
        <v>0</v>
      </c>
      <c r="CK55" s="185">
        <v>0</v>
      </c>
      <c r="CL55" s="185">
        <v>0</v>
      </c>
      <c r="CM55" s="456">
        <v>0</v>
      </c>
      <c r="CN55" s="195" t="e">
        <f t="shared" si="12"/>
        <v>#REF!</v>
      </c>
      <c r="CO55" s="194" t="e">
        <f t="shared" si="12"/>
        <v>#REF!</v>
      </c>
      <c r="CP55" s="197" t="e">
        <f>ROUND([3]Лист1!BY55/1000,1)</f>
        <v>#REF!</v>
      </c>
      <c r="CQ55" s="197" t="e">
        <f>ROUND([3]Лист1!BZ55/1000,1)</f>
        <v>#REF!</v>
      </c>
      <c r="CR55" s="197">
        <f>ROUND([3]Лист1!CA55/1000,1)</f>
        <v>0</v>
      </c>
      <c r="CS55" s="461">
        <f>ROUND([3]Лист1!CB55/1000,1)</f>
        <v>0</v>
      </c>
      <c r="CT55" s="195">
        <f t="shared" si="13"/>
        <v>32794.5</v>
      </c>
      <c r="CU55" s="462">
        <f t="shared" si="13"/>
        <v>16688.900000000001</v>
      </c>
      <c r="CV55" s="185">
        <v>1510.8</v>
      </c>
      <c r="CW55" s="185">
        <v>1481.8</v>
      </c>
      <c r="CX55" s="185">
        <v>29437</v>
      </c>
      <c r="CY55" s="185">
        <v>13817.9</v>
      </c>
      <c r="CZ55" s="185">
        <v>950.2</v>
      </c>
      <c r="DA55" s="185">
        <v>492.7</v>
      </c>
      <c r="DB55" s="185">
        <v>896.5</v>
      </c>
      <c r="DC55" s="456">
        <v>896.5</v>
      </c>
      <c r="DD55" s="195">
        <f t="shared" si="14"/>
        <v>1136.2</v>
      </c>
      <c r="DE55" s="462">
        <f t="shared" si="14"/>
        <v>1068</v>
      </c>
      <c r="DF55" s="185">
        <v>636.20000000000005</v>
      </c>
      <c r="DG55" s="185">
        <v>623.79999999999995</v>
      </c>
      <c r="DH55" s="185">
        <v>500</v>
      </c>
      <c r="DI55" s="185">
        <v>444.2</v>
      </c>
      <c r="DJ55" s="185">
        <v>0</v>
      </c>
      <c r="DK55" s="185">
        <v>0</v>
      </c>
      <c r="DL55" s="185">
        <v>0</v>
      </c>
      <c r="DM55" s="456">
        <v>0</v>
      </c>
      <c r="DN55" s="195">
        <f t="shared" si="15"/>
        <v>0</v>
      </c>
      <c r="DO55" s="462">
        <f t="shared" si="15"/>
        <v>0</v>
      </c>
      <c r="DP55" s="185">
        <v>0</v>
      </c>
      <c r="DQ55" s="185">
        <v>0</v>
      </c>
      <c r="DR55" s="185">
        <v>0</v>
      </c>
      <c r="DS55" s="185">
        <v>0</v>
      </c>
      <c r="DT55" s="185">
        <v>0</v>
      </c>
      <c r="DU55" s="456">
        <v>0</v>
      </c>
      <c r="DV55" s="463">
        <v>0</v>
      </c>
      <c r="DW55" s="464">
        <v>0</v>
      </c>
      <c r="DX55" s="463">
        <v>0</v>
      </c>
      <c r="DY55" s="464">
        <v>0</v>
      </c>
      <c r="DZ55" s="196" t="e">
        <f t="shared" si="16"/>
        <v>#REF!</v>
      </c>
      <c r="EA55" s="195" t="e">
        <f t="shared" si="16"/>
        <v>#REF!</v>
      </c>
      <c r="EB55" s="465">
        <v>-5326</v>
      </c>
      <c r="EC55" s="465">
        <v>-1421.6</v>
      </c>
      <c r="ED55" s="466">
        <v>5326</v>
      </c>
      <c r="EE55" s="467">
        <v>3904.4</v>
      </c>
      <c r="EF55" s="120"/>
      <c r="EG55" s="100"/>
      <c r="EH55" s="100"/>
    </row>
    <row r="56" spans="1:138" s="102" customFormat="1" hidden="1" x14ac:dyDescent="0.25">
      <c r="A56" s="455" t="s">
        <v>233</v>
      </c>
      <c r="B56" s="194">
        <f t="shared" si="6"/>
        <v>781057</v>
      </c>
      <c r="C56" s="184">
        <f t="shared" si="6"/>
        <v>653627.69999999995</v>
      </c>
      <c r="D56" s="185">
        <v>14188.1</v>
      </c>
      <c r="E56" s="185">
        <v>14012</v>
      </c>
      <c r="F56" s="185">
        <v>24409.5</v>
      </c>
      <c r="G56" s="185">
        <v>24374.6</v>
      </c>
      <c r="H56" s="185">
        <v>442211.6</v>
      </c>
      <c r="I56" s="185">
        <v>399076</v>
      </c>
      <c r="J56" s="185">
        <v>3.8</v>
      </c>
      <c r="K56" s="185">
        <v>3.8</v>
      </c>
      <c r="L56" s="185">
        <v>55339.5</v>
      </c>
      <c r="M56" s="185">
        <v>55038.400000000001</v>
      </c>
      <c r="N56" s="185">
        <v>2216.3000000000002</v>
      </c>
      <c r="O56" s="185">
        <v>2216.3000000000002</v>
      </c>
      <c r="P56" s="185">
        <v>26380.2</v>
      </c>
      <c r="Q56" s="185">
        <v>0</v>
      </c>
      <c r="R56" s="185">
        <v>0</v>
      </c>
      <c r="S56" s="185">
        <v>0</v>
      </c>
      <c r="T56" s="185">
        <v>216308</v>
      </c>
      <c r="U56" s="456">
        <v>158906.6</v>
      </c>
      <c r="V56" s="457">
        <f t="shared" si="17"/>
        <v>2234.6999999999998</v>
      </c>
      <c r="W56" s="188">
        <f t="shared" si="17"/>
        <v>2234.6999999999998</v>
      </c>
      <c r="X56" s="185">
        <v>2234.6999999999998</v>
      </c>
      <c r="Y56" s="456">
        <v>2234.6999999999998</v>
      </c>
      <c r="Z56" s="195">
        <f t="shared" si="7"/>
        <v>49386.999999999993</v>
      </c>
      <c r="AA56" s="195">
        <f t="shared" si="7"/>
        <v>49209.500000000007</v>
      </c>
      <c r="AB56" s="458">
        <v>23351.1</v>
      </c>
      <c r="AC56" s="459">
        <v>23187.7</v>
      </c>
      <c r="AD56" s="460">
        <v>25202.3</v>
      </c>
      <c r="AE56" s="461">
        <v>25199.9</v>
      </c>
      <c r="AF56" s="460">
        <v>833.6</v>
      </c>
      <c r="AG56" s="461">
        <v>821.9</v>
      </c>
      <c r="AH56" s="195">
        <f t="shared" si="18"/>
        <v>647563.19999999995</v>
      </c>
      <c r="AI56" s="194">
        <f t="shared" si="18"/>
        <v>568553.6</v>
      </c>
      <c r="AJ56" s="197">
        <v>0</v>
      </c>
      <c r="AK56" s="197">
        <v>0</v>
      </c>
      <c r="AL56" s="197">
        <v>1539</v>
      </c>
      <c r="AM56" s="197">
        <v>1539</v>
      </c>
      <c r="AN56" s="197">
        <v>0</v>
      </c>
      <c r="AO56" s="197">
        <v>0</v>
      </c>
      <c r="AP56" s="197">
        <v>0</v>
      </c>
      <c r="AQ56" s="197">
        <v>0</v>
      </c>
      <c r="AR56" s="197">
        <v>233400.2</v>
      </c>
      <c r="AS56" s="197">
        <v>207849.1</v>
      </c>
      <c r="AT56" s="197">
        <v>130506.9</v>
      </c>
      <c r="AU56" s="197">
        <v>108600.5</v>
      </c>
      <c r="AV56" s="197">
        <v>1233</v>
      </c>
      <c r="AW56" s="197">
        <v>1233</v>
      </c>
      <c r="AX56" s="197">
        <v>280884.09999999998</v>
      </c>
      <c r="AY56" s="461">
        <v>249332</v>
      </c>
      <c r="AZ56" s="195">
        <f t="shared" si="8"/>
        <v>1953103.2</v>
      </c>
      <c r="BA56" s="462">
        <f t="shared" si="8"/>
        <v>1836452</v>
      </c>
      <c r="BB56" s="185">
        <v>372243.5</v>
      </c>
      <c r="BC56" s="185">
        <v>350426.7</v>
      </c>
      <c r="BD56" s="185">
        <v>1356624.9</v>
      </c>
      <c r="BE56" s="185">
        <v>1274282.8999999999</v>
      </c>
      <c r="BF56" s="185">
        <v>182720.5</v>
      </c>
      <c r="BG56" s="185">
        <v>170264.8</v>
      </c>
      <c r="BH56" s="185">
        <v>41514.300000000003</v>
      </c>
      <c r="BI56" s="456">
        <v>41477.599999999999</v>
      </c>
      <c r="BJ56" s="195">
        <f t="shared" si="9"/>
        <v>3209.7</v>
      </c>
      <c r="BK56" s="462">
        <f t="shared" si="9"/>
        <v>3209.2</v>
      </c>
      <c r="BL56" s="185">
        <v>0</v>
      </c>
      <c r="BM56" s="185">
        <v>0</v>
      </c>
      <c r="BN56" s="185">
        <v>3209.7</v>
      </c>
      <c r="BO56" s="185">
        <v>3209.2</v>
      </c>
      <c r="BP56" s="185">
        <v>0</v>
      </c>
      <c r="BQ56" s="456">
        <v>0</v>
      </c>
      <c r="BR56" s="195">
        <f t="shared" si="10"/>
        <v>1716867.4</v>
      </c>
      <c r="BS56" s="462">
        <f t="shared" si="10"/>
        <v>1601321.4000000004</v>
      </c>
      <c r="BT56" s="185">
        <v>404859.4</v>
      </c>
      <c r="BU56" s="185">
        <v>398331.9</v>
      </c>
      <c r="BV56" s="185">
        <v>782271.1</v>
      </c>
      <c r="BW56" s="185">
        <v>758159.8</v>
      </c>
      <c r="BX56" s="185">
        <v>291221.7</v>
      </c>
      <c r="BY56" s="185">
        <v>229686.3</v>
      </c>
      <c r="BZ56" s="185">
        <v>0</v>
      </c>
      <c r="CA56" s="185">
        <v>0</v>
      </c>
      <c r="CB56" s="185">
        <v>90090.5</v>
      </c>
      <c r="CC56" s="185">
        <v>74180.800000000003</v>
      </c>
      <c r="CD56" s="185">
        <v>148424.70000000001</v>
      </c>
      <c r="CE56" s="456">
        <v>140962.6</v>
      </c>
      <c r="CF56" s="195">
        <f t="shared" si="11"/>
        <v>410201.59999999998</v>
      </c>
      <c r="CG56" s="462">
        <f t="shared" si="11"/>
        <v>371962.1</v>
      </c>
      <c r="CH56" s="185">
        <v>322826</v>
      </c>
      <c r="CI56" s="185">
        <v>289155.8</v>
      </c>
      <c r="CJ56" s="185">
        <v>0</v>
      </c>
      <c r="CK56" s="185">
        <v>0</v>
      </c>
      <c r="CL56" s="185">
        <v>87375.6</v>
      </c>
      <c r="CM56" s="456">
        <v>82806.3</v>
      </c>
      <c r="CN56" s="195" t="e">
        <f t="shared" si="12"/>
        <v>#REF!</v>
      </c>
      <c r="CO56" s="194" t="e">
        <f t="shared" si="12"/>
        <v>#REF!</v>
      </c>
      <c r="CP56" s="197" t="e">
        <f>ROUND([3]Лист1!BY56/1000,1)</f>
        <v>#REF!</v>
      </c>
      <c r="CQ56" s="197" t="e">
        <f>ROUND([3]Лист1!BZ56/1000,1)</f>
        <v>#REF!</v>
      </c>
      <c r="CR56" s="197" t="e">
        <f>ROUND([3]Лист1!CA56/1000,1)</f>
        <v>#REF!</v>
      </c>
      <c r="CS56" s="461" t="e">
        <f>ROUND([3]Лист1!CB56/1000,1)</f>
        <v>#REF!</v>
      </c>
      <c r="CT56" s="195">
        <f t="shared" si="13"/>
        <v>395155.10000000003</v>
      </c>
      <c r="CU56" s="462">
        <f t="shared" si="13"/>
        <v>357980.4</v>
      </c>
      <c r="CV56" s="185">
        <v>10543.5</v>
      </c>
      <c r="CW56" s="185">
        <v>10512.7</v>
      </c>
      <c r="CX56" s="185">
        <v>326954.2</v>
      </c>
      <c r="CY56" s="185">
        <v>296590.40000000002</v>
      </c>
      <c r="CZ56" s="185">
        <v>1132.5</v>
      </c>
      <c r="DA56" s="185">
        <v>780.1</v>
      </c>
      <c r="DB56" s="185">
        <v>56524.9</v>
      </c>
      <c r="DC56" s="456">
        <v>50097.2</v>
      </c>
      <c r="DD56" s="195">
        <f t="shared" si="14"/>
        <v>63196.9</v>
      </c>
      <c r="DE56" s="462">
        <f t="shared" si="14"/>
        <v>60479.4</v>
      </c>
      <c r="DF56" s="185">
        <v>54898</v>
      </c>
      <c r="DG56" s="185">
        <v>53546.5</v>
      </c>
      <c r="DH56" s="185">
        <v>8298.9</v>
      </c>
      <c r="DI56" s="185">
        <v>6932.9</v>
      </c>
      <c r="DJ56" s="185">
        <v>0</v>
      </c>
      <c r="DK56" s="185">
        <v>0</v>
      </c>
      <c r="DL56" s="185">
        <v>0</v>
      </c>
      <c r="DM56" s="456">
        <v>0</v>
      </c>
      <c r="DN56" s="195">
        <f t="shared" si="15"/>
        <v>9717.7999999999993</v>
      </c>
      <c r="DO56" s="462">
        <f t="shared" si="15"/>
        <v>9717.7999999999993</v>
      </c>
      <c r="DP56" s="185">
        <v>0</v>
      </c>
      <c r="DQ56" s="185">
        <v>0</v>
      </c>
      <c r="DR56" s="185">
        <v>9717.7999999999993</v>
      </c>
      <c r="DS56" s="185">
        <v>9717.7999999999993</v>
      </c>
      <c r="DT56" s="185">
        <v>0</v>
      </c>
      <c r="DU56" s="456">
        <v>0</v>
      </c>
      <c r="DV56" s="463">
        <v>0</v>
      </c>
      <c r="DW56" s="464">
        <v>0</v>
      </c>
      <c r="DX56" s="463">
        <v>583092.1</v>
      </c>
      <c r="DY56" s="464">
        <v>583092.1</v>
      </c>
      <c r="DZ56" s="196" t="e">
        <f t="shared" si="16"/>
        <v>#REF!</v>
      </c>
      <c r="EA56" s="195" t="e">
        <f t="shared" si="16"/>
        <v>#REF!</v>
      </c>
      <c r="EB56" s="465">
        <v>-552821.6</v>
      </c>
      <c r="EC56" s="465">
        <v>367626.3</v>
      </c>
      <c r="ED56" s="466">
        <v>1076989.8</v>
      </c>
      <c r="EE56" s="467">
        <v>1444616.1</v>
      </c>
      <c r="EF56" s="120"/>
      <c r="EG56" s="100"/>
      <c r="EH56" s="100"/>
    </row>
    <row r="57" spans="1:138" s="102" customFormat="1" hidden="1" x14ac:dyDescent="0.25">
      <c r="A57" s="455" t="s">
        <v>234</v>
      </c>
      <c r="B57" s="194">
        <f t="shared" si="6"/>
        <v>137503.70000000001</v>
      </c>
      <c r="C57" s="184">
        <f t="shared" si="6"/>
        <v>133877.40000000002</v>
      </c>
      <c r="D57" s="185">
        <v>1910.2</v>
      </c>
      <c r="E57" s="185">
        <v>1910.2</v>
      </c>
      <c r="F57" s="185">
        <v>1883.4</v>
      </c>
      <c r="G57" s="185">
        <v>1883.4</v>
      </c>
      <c r="H57" s="185">
        <v>81074.100000000006</v>
      </c>
      <c r="I57" s="185">
        <v>77517.100000000006</v>
      </c>
      <c r="J57" s="185">
        <v>0</v>
      </c>
      <c r="K57" s="185">
        <v>0</v>
      </c>
      <c r="L57" s="185">
        <v>7788.1</v>
      </c>
      <c r="M57" s="185">
        <v>7788.1</v>
      </c>
      <c r="N57" s="185">
        <v>0</v>
      </c>
      <c r="O57" s="185">
        <v>0</v>
      </c>
      <c r="P57" s="185">
        <v>62</v>
      </c>
      <c r="Q57" s="185">
        <v>0</v>
      </c>
      <c r="R57" s="185">
        <v>0</v>
      </c>
      <c r="S57" s="185">
        <v>0</v>
      </c>
      <c r="T57" s="185">
        <v>44785.9</v>
      </c>
      <c r="U57" s="456">
        <v>44778.6</v>
      </c>
      <c r="V57" s="457">
        <f t="shared" si="17"/>
        <v>609.6</v>
      </c>
      <c r="W57" s="188">
        <f t="shared" si="17"/>
        <v>609.6</v>
      </c>
      <c r="X57" s="185">
        <v>609.6</v>
      </c>
      <c r="Y57" s="456">
        <v>609.6</v>
      </c>
      <c r="Z57" s="195">
        <f t="shared" si="7"/>
        <v>6402.1</v>
      </c>
      <c r="AA57" s="195">
        <f t="shared" si="7"/>
        <v>6402.1</v>
      </c>
      <c r="AB57" s="458">
        <v>0</v>
      </c>
      <c r="AC57" s="459">
        <v>0</v>
      </c>
      <c r="AD57" s="460">
        <v>6402.1</v>
      </c>
      <c r="AE57" s="461">
        <v>6402.1</v>
      </c>
      <c r="AF57" s="460">
        <v>0</v>
      </c>
      <c r="AG57" s="461">
        <v>0</v>
      </c>
      <c r="AH57" s="195">
        <f t="shared" si="18"/>
        <v>33779.699999999997</v>
      </c>
      <c r="AI57" s="194">
        <f t="shared" si="18"/>
        <v>33331.5</v>
      </c>
      <c r="AJ57" s="197">
        <v>0</v>
      </c>
      <c r="AK57" s="197">
        <v>0</v>
      </c>
      <c r="AL57" s="197">
        <v>4021.1</v>
      </c>
      <c r="AM57" s="197">
        <v>4021</v>
      </c>
      <c r="AN57" s="197">
        <v>0</v>
      </c>
      <c r="AO57" s="197">
        <v>0</v>
      </c>
      <c r="AP57" s="197">
        <v>0</v>
      </c>
      <c r="AQ57" s="197">
        <v>0</v>
      </c>
      <c r="AR57" s="197">
        <v>14900</v>
      </c>
      <c r="AS57" s="197">
        <v>14899.8</v>
      </c>
      <c r="AT57" s="197">
        <v>12958</v>
      </c>
      <c r="AU57" s="197">
        <v>12899.8</v>
      </c>
      <c r="AV57" s="197">
        <v>428</v>
      </c>
      <c r="AW57" s="197">
        <v>427.4</v>
      </c>
      <c r="AX57" s="197">
        <v>1472.6</v>
      </c>
      <c r="AY57" s="461">
        <v>1083.5</v>
      </c>
      <c r="AZ57" s="195">
        <f t="shared" si="8"/>
        <v>27684.3</v>
      </c>
      <c r="BA57" s="462">
        <f t="shared" si="8"/>
        <v>27606.799999999999</v>
      </c>
      <c r="BB57" s="185">
        <v>0</v>
      </c>
      <c r="BC57" s="185">
        <v>0</v>
      </c>
      <c r="BD57" s="185">
        <v>398.2</v>
      </c>
      <c r="BE57" s="185">
        <v>398.2</v>
      </c>
      <c r="BF57" s="185">
        <v>22497.1</v>
      </c>
      <c r="BG57" s="185">
        <v>22450.1</v>
      </c>
      <c r="BH57" s="185">
        <v>4789</v>
      </c>
      <c r="BI57" s="456">
        <v>4758.5</v>
      </c>
      <c r="BJ57" s="195">
        <f t="shared" si="9"/>
        <v>973.3</v>
      </c>
      <c r="BK57" s="462">
        <f t="shared" si="9"/>
        <v>966.4</v>
      </c>
      <c r="BL57" s="185">
        <v>0</v>
      </c>
      <c r="BM57" s="185">
        <v>0</v>
      </c>
      <c r="BN57" s="185">
        <v>385.4</v>
      </c>
      <c r="BO57" s="185">
        <v>378.5</v>
      </c>
      <c r="BP57" s="185">
        <v>587.9</v>
      </c>
      <c r="BQ57" s="456">
        <v>587.9</v>
      </c>
      <c r="BR57" s="195">
        <f t="shared" si="10"/>
        <v>343864.4</v>
      </c>
      <c r="BS57" s="462">
        <f t="shared" si="10"/>
        <v>343266.60000000003</v>
      </c>
      <c r="BT57" s="185">
        <v>58631.5</v>
      </c>
      <c r="BU57" s="185">
        <v>58631.5</v>
      </c>
      <c r="BV57" s="185">
        <v>240637.5</v>
      </c>
      <c r="BW57" s="185">
        <v>240051.7</v>
      </c>
      <c r="BX57" s="185">
        <v>25871.200000000001</v>
      </c>
      <c r="BY57" s="185">
        <v>25871.200000000001</v>
      </c>
      <c r="BZ57" s="185">
        <v>0</v>
      </c>
      <c r="CA57" s="185">
        <v>0</v>
      </c>
      <c r="CB57" s="185">
        <v>4032.2</v>
      </c>
      <c r="CC57" s="185">
        <v>4032.2</v>
      </c>
      <c r="CD57" s="185">
        <v>14692</v>
      </c>
      <c r="CE57" s="456">
        <v>14680</v>
      </c>
      <c r="CF57" s="195">
        <f t="shared" si="11"/>
        <v>71758.600000000006</v>
      </c>
      <c r="CG57" s="462">
        <f t="shared" si="11"/>
        <v>71750.8</v>
      </c>
      <c r="CH57" s="185">
        <v>64555.4</v>
      </c>
      <c r="CI57" s="185">
        <v>64555.199999999997</v>
      </c>
      <c r="CJ57" s="185">
        <v>0</v>
      </c>
      <c r="CK57" s="185">
        <v>0</v>
      </c>
      <c r="CL57" s="185">
        <v>7203.2</v>
      </c>
      <c r="CM57" s="456">
        <v>7195.6</v>
      </c>
      <c r="CN57" s="195" t="e">
        <f t="shared" si="12"/>
        <v>#REF!</v>
      </c>
      <c r="CO57" s="194" t="e">
        <f t="shared" si="12"/>
        <v>#REF!</v>
      </c>
      <c r="CP57" s="197" t="e">
        <f>ROUND([3]Лист1!BY57/1000,1)</f>
        <v>#REF!</v>
      </c>
      <c r="CQ57" s="197" t="e">
        <f>ROUND([3]Лист1!BZ57/1000,1)</f>
        <v>#REF!</v>
      </c>
      <c r="CR57" s="197">
        <f>ROUND([3]Лист1!CA57/1000,1)</f>
        <v>93.1</v>
      </c>
      <c r="CS57" s="461">
        <f>ROUND([3]Лист1!CB57/1000,1)</f>
        <v>93.1</v>
      </c>
      <c r="CT57" s="195">
        <f t="shared" si="13"/>
        <v>21307.800000000003</v>
      </c>
      <c r="CU57" s="462">
        <f t="shared" si="13"/>
        <v>19433.3</v>
      </c>
      <c r="CV57" s="185">
        <v>2555.9</v>
      </c>
      <c r="CW57" s="185">
        <v>2555.9</v>
      </c>
      <c r="CX57" s="185">
        <v>17630.400000000001</v>
      </c>
      <c r="CY57" s="185">
        <v>15755.9</v>
      </c>
      <c r="CZ57" s="185">
        <v>225</v>
      </c>
      <c r="DA57" s="185">
        <v>225</v>
      </c>
      <c r="DB57" s="185">
        <v>896.5</v>
      </c>
      <c r="DC57" s="456">
        <v>896.5</v>
      </c>
      <c r="DD57" s="195">
        <f t="shared" si="14"/>
        <v>6935.7000000000007</v>
      </c>
      <c r="DE57" s="462">
        <f t="shared" si="14"/>
        <v>6935.7000000000007</v>
      </c>
      <c r="DF57" s="185">
        <v>6560.6</v>
      </c>
      <c r="DG57" s="185">
        <v>6560.6</v>
      </c>
      <c r="DH57" s="185">
        <v>375.1</v>
      </c>
      <c r="DI57" s="185">
        <v>375.1</v>
      </c>
      <c r="DJ57" s="185">
        <v>0</v>
      </c>
      <c r="DK57" s="185">
        <v>0</v>
      </c>
      <c r="DL57" s="185">
        <v>0</v>
      </c>
      <c r="DM57" s="456">
        <v>0</v>
      </c>
      <c r="DN57" s="195">
        <f t="shared" si="15"/>
        <v>0</v>
      </c>
      <c r="DO57" s="462">
        <f t="shared" si="15"/>
        <v>0</v>
      </c>
      <c r="DP57" s="185">
        <v>0</v>
      </c>
      <c r="DQ57" s="185">
        <v>0</v>
      </c>
      <c r="DR57" s="185">
        <v>0</v>
      </c>
      <c r="DS57" s="185">
        <v>0</v>
      </c>
      <c r="DT57" s="185">
        <v>0</v>
      </c>
      <c r="DU57" s="456">
        <v>0</v>
      </c>
      <c r="DV57" s="463">
        <v>0</v>
      </c>
      <c r="DW57" s="464">
        <v>0</v>
      </c>
      <c r="DX57" s="463">
        <v>0</v>
      </c>
      <c r="DY57" s="464">
        <v>0</v>
      </c>
      <c r="DZ57" s="196" t="e">
        <f t="shared" si="16"/>
        <v>#REF!</v>
      </c>
      <c r="EA57" s="195" t="e">
        <f t="shared" si="16"/>
        <v>#REF!</v>
      </c>
      <c r="EB57" s="465">
        <v>-2279.3000000000002</v>
      </c>
      <c r="EC57" s="465">
        <v>3465.1</v>
      </c>
      <c r="ED57" s="466">
        <v>2279.3000000000002</v>
      </c>
      <c r="EE57" s="467">
        <v>5744.4</v>
      </c>
      <c r="EF57" s="120"/>
      <c r="EG57" s="100"/>
      <c r="EH57" s="100"/>
    </row>
    <row r="58" spans="1:138" s="102" customFormat="1" hidden="1" x14ac:dyDescent="0.25">
      <c r="A58" s="455" t="s">
        <v>235</v>
      </c>
      <c r="B58" s="194">
        <f t="shared" si="6"/>
        <v>232528.6</v>
      </c>
      <c r="C58" s="184">
        <f t="shared" si="6"/>
        <v>222470</v>
      </c>
      <c r="D58" s="185">
        <v>17127.900000000001</v>
      </c>
      <c r="E58" s="185">
        <v>16641.400000000001</v>
      </c>
      <c r="F58" s="185">
        <v>2585.1</v>
      </c>
      <c r="G58" s="185">
        <v>2327.4</v>
      </c>
      <c r="H58" s="185">
        <v>152938.1</v>
      </c>
      <c r="I58" s="185">
        <v>146778.79999999999</v>
      </c>
      <c r="J58" s="185">
        <v>0</v>
      </c>
      <c r="K58" s="185">
        <v>0</v>
      </c>
      <c r="L58" s="185">
        <v>15626.4</v>
      </c>
      <c r="M58" s="185">
        <v>15552.2</v>
      </c>
      <c r="N58" s="185">
        <v>0</v>
      </c>
      <c r="O58" s="185">
        <v>0</v>
      </c>
      <c r="P58" s="185">
        <v>408.2</v>
      </c>
      <c r="Q58" s="185">
        <v>0</v>
      </c>
      <c r="R58" s="185">
        <v>0</v>
      </c>
      <c r="S58" s="185">
        <v>0</v>
      </c>
      <c r="T58" s="185">
        <v>43842.9</v>
      </c>
      <c r="U58" s="456">
        <v>41170.199999999997</v>
      </c>
      <c r="V58" s="457">
        <f t="shared" si="17"/>
        <v>2370.3000000000002</v>
      </c>
      <c r="W58" s="188">
        <f t="shared" si="17"/>
        <v>2353.4</v>
      </c>
      <c r="X58" s="185">
        <v>2370.3000000000002</v>
      </c>
      <c r="Y58" s="456">
        <v>2353.4</v>
      </c>
      <c r="Z58" s="195">
        <f t="shared" si="7"/>
        <v>19550</v>
      </c>
      <c r="AA58" s="195">
        <f t="shared" si="7"/>
        <v>18837.599999999999</v>
      </c>
      <c r="AB58" s="458">
        <v>0</v>
      </c>
      <c r="AC58" s="459">
        <v>0</v>
      </c>
      <c r="AD58" s="460">
        <v>19058.5</v>
      </c>
      <c r="AE58" s="461">
        <v>18346.099999999999</v>
      </c>
      <c r="AF58" s="460">
        <v>491.5</v>
      </c>
      <c r="AG58" s="461">
        <v>491.5</v>
      </c>
      <c r="AH58" s="195">
        <f t="shared" si="18"/>
        <v>172630.6</v>
      </c>
      <c r="AI58" s="194">
        <f t="shared" si="18"/>
        <v>169471.2</v>
      </c>
      <c r="AJ58" s="197">
        <v>0</v>
      </c>
      <c r="AK58" s="197">
        <v>0</v>
      </c>
      <c r="AL58" s="197">
        <v>6513</v>
      </c>
      <c r="AM58" s="197">
        <v>6462.4</v>
      </c>
      <c r="AN58" s="197">
        <v>637.29999999999995</v>
      </c>
      <c r="AO58" s="197">
        <v>262.3</v>
      </c>
      <c r="AP58" s="197">
        <v>0</v>
      </c>
      <c r="AQ58" s="197">
        <v>0</v>
      </c>
      <c r="AR58" s="197">
        <v>19318.400000000001</v>
      </c>
      <c r="AS58" s="197">
        <v>19226</v>
      </c>
      <c r="AT58" s="197">
        <v>139086.39999999999</v>
      </c>
      <c r="AU58" s="197">
        <v>136798.1</v>
      </c>
      <c r="AV58" s="197">
        <v>51.3</v>
      </c>
      <c r="AW58" s="197">
        <v>51.3</v>
      </c>
      <c r="AX58" s="197">
        <v>7024.2</v>
      </c>
      <c r="AY58" s="461">
        <v>6671.1</v>
      </c>
      <c r="AZ58" s="195">
        <f t="shared" si="8"/>
        <v>199880.1</v>
      </c>
      <c r="BA58" s="462">
        <f t="shared" si="8"/>
        <v>178518.59999999998</v>
      </c>
      <c r="BB58" s="185">
        <v>1088.3</v>
      </c>
      <c r="BC58" s="185">
        <v>870.7</v>
      </c>
      <c r="BD58" s="185">
        <v>95807.7</v>
      </c>
      <c r="BE58" s="185">
        <v>95192.5</v>
      </c>
      <c r="BF58" s="185">
        <v>87313.7</v>
      </c>
      <c r="BG58" s="185">
        <v>82455.399999999994</v>
      </c>
      <c r="BH58" s="185">
        <v>15670.4</v>
      </c>
      <c r="BI58" s="456">
        <v>0</v>
      </c>
      <c r="BJ58" s="195">
        <f t="shared" si="9"/>
        <v>32754.100000000002</v>
      </c>
      <c r="BK58" s="462">
        <f t="shared" si="9"/>
        <v>4018.3</v>
      </c>
      <c r="BL58" s="185">
        <v>0</v>
      </c>
      <c r="BM58" s="185">
        <v>0</v>
      </c>
      <c r="BN58" s="185">
        <v>2478.9</v>
      </c>
      <c r="BO58" s="185">
        <v>2478.1</v>
      </c>
      <c r="BP58" s="185">
        <v>30275.200000000001</v>
      </c>
      <c r="BQ58" s="456">
        <v>1540.2</v>
      </c>
      <c r="BR58" s="195">
        <f t="shared" si="10"/>
        <v>1164088.1000000001</v>
      </c>
      <c r="BS58" s="462">
        <f t="shared" si="10"/>
        <v>1162623.8999999999</v>
      </c>
      <c r="BT58" s="185">
        <v>238947.7</v>
      </c>
      <c r="BU58" s="185">
        <v>238947.7</v>
      </c>
      <c r="BV58" s="185">
        <v>671662.6</v>
      </c>
      <c r="BW58" s="185">
        <v>671661.9</v>
      </c>
      <c r="BX58" s="185">
        <v>106625.7</v>
      </c>
      <c r="BY58" s="185">
        <v>106625.7</v>
      </c>
      <c r="BZ58" s="185">
        <v>0</v>
      </c>
      <c r="CA58" s="185">
        <v>0</v>
      </c>
      <c r="CB58" s="185">
        <v>23383.4</v>
      </c>
      <c r="CC58" s="185">
        <v>22802.6</v>
      </c>
      <c r="CD58" s="185">
        <v>123468.7</v>
      </c>
      <c r="CE58" s="456">
        <v>122586</v>
      </c>
      <c r="CF58" s="195">
        <f t="shared" si="11"/>
        <v>144510.20000000001</v>
      </c>
      <c r="CG58" s="462">
        <f t="shared" si="11"/>
        <v>140812.1</v>
      </c>
      <c r="CH58" s="185">
        <v>136240.70000000001</v>
      </c>
      <c r="CI58" s="185">
        <v>132696.5</v>
      </c>
      <c r="CJ58" s="185">
        <v>0</v>
      </c>
      <c r="CK58" s="185">
        <v>0</v>
      </c>
      <c r="CL58" s="185">
        <v>8269.5</v>
      </c>
      <c r="CM58" s="456">
        <v>8115.6</v>
      </c>
      <c r="CN58" s="195" t="e">
        <f t="shared" si="12"/>
        <v>#REF!</v>
      </c>
      <c r="CO58" s="194" t="e">
        <f t="shared" si="12"/>
        <v>#REF!</v>
      </c>
      <c r="CP58" s="197" t="e">
        <f>ROUND([3]Лист1!BY58/1000,1)</f>
        <v>#REF!</v>
      </c>
      <c r="CQ58" s="197" t="e">
        <f>ROUND([3]Лист1!BZ58/1000,1)</f>
        <v>#REF!</v>
      </c>
      <c r="CR58" s="197" t="e">
        <f>ROUND([3]Лист1!CA58/1000,1)</f>
        <v>#REF!</v>
      </c>
      <c r="CS58" s="461" t="e">
        <f>ROUND([3]Лист1!CB58/1000,1)</f>
        <v>#REF!</v>
      </c>
      <c r="CT58" s="195">
        <f t="shared" si="13"/>
        <v>79169.8</v>
      </c>
      <c r="CU58" s="462">
        <f t="shared" si="13"/>
        <v>54655.1</v>
      </c>
      <c r="CV58" s="185">
        <v>4490.8999999999996</v>
      </c>
      <c r="CW58" s="185">
        <v>4489.1000000000004</v>
      </c>
      <c r="CX58" s="185">
        <v>72274.2</v>
      </c>
      <c r="CY58" s="185">
        <v>48190.7</v>
      </c>
      <c r="CZ58" s="185">
        <v>1483.6</v>
      </c>
      <c r="DA58" s="185">
        <v>1062.8</v>
      </c>
      <c r="DB58" s="185">
        <v>921.1</v>
      </c>
      <c r="DC58" s="456">
        <v>912.5</v>
      </c>
      <c r="DD58" s="195">
        <f t="shared" si="14"/>
        <v>45562.8</v>
      </c>
      <c r="DE58" s="462">
        <f t="shared" si="14"/>
        <v>45540.7</v>
      </c>
      <c r="DF58" s="185">
        <v>19471.5</v>
      </c>
      <c r="DG58" s="185">
        <v>19471.5</v>
      </c>
      <c r="DH58" s="185">
        <v>26091.3</v>
      </c>
      <c r="DI58" s="185">
        <v>26069.200000000001</v>
      </c>
      <c r="DJ58" s="185">
        <v>0</v>
      </c>
      <c r="DK58" s="185">
        <v>0</v>
      </c>
      <c r="DL58" s="185">
        <v>0</v>
      </c>
      <c r="DM58" s="456">
        <v>0</v>
      </c>
      <c r="DN58" s="195">
        <f t="shared" si="15"/>
        <v>0</v>
      </c>
      <c r="DO58" s="462">
        <f t="shared" si="15"/>
        <v>0</v>
      </c>
      <c r="DP58" s="185">
        <v>0</v>
      </c>
      <c r="DQ58" s="185">
        <v>0</v>
      </c>
      <c r="DR58" s="185">
        <v>0</v>
      </c>
      <c r="DS58" s="185">
        <v>0</v>
      </c>
      <c r="DT58" s="185">
        <v>0</v>
      </c>
      <c r="DU58" s="456">
        <v>0</v>
      </c>
      <c r="DV58" s="463">
        <v>0</v>
      </c>
      <c r="DW58" s="464">
        <v>0</v>
      </c>
      <c r="DX58" s="463">
        <v>1855.8</v>
      </c>
      <c r="DY58" s="464">
        <v>79.900000000000006</v>
      </c>
      <c r="DZ58" s="196" t="e">
        <f t="shared" si="16"/>
        <v>#REF!</v>
      </c>
      <c r="EA58" s="195" t="e">
        <f t="shared" si="16"/>
        <v>#REF!</v>
      </c>
      <c r="EB58" s="465">
        <v>-50179.3</v>
      </c>
      <c r="EC58" s="465">
        <v>-18356.7</v>
      </c>
      <c r="ED58" s="466">
        <v>41993</v>
      </c>
      <c r="EE58" s="467">
        <v>31822.7</v>
      </c>
      <c r="EF58" s="120"/>
      <c r="EG58" s="100"/>
      <c r="EH58" s="100"/>
    </row>
    <row r="59" spans="1:138" s="102" customFormat="1" hidden="1" x14ac:dyDescent="0.25">
      <c r="A59" s="455" t="s">
        <v>236</v>
      </c>
      <c r="B59" s="194">
        <f t="shared" si="6"/>
        <v>151406.9</v>
      </c>
      <c r="C59" s="184">
        <f t="shared" si="6"/>
        <v>146757.79999999999</v>
      </c>
      <c r="D59" s="185">
        <v>12553.1</v>
      </c>
      <c r="E59" s="185">
        <v>12496.8</v>
      </c>
      <c r="F59" s="185">
        <v>5178.3999999999996</v>
      </c>
      <c r="G59" s="185">
        <v>5007.8</v>
      </c>
      <c r="H59" s="185">
        <v>82850.399999999994</v>
      </c>
      <c r="I59" s="185">
        <v>80710.399999999994</v>
      </c>
      <c r="J59" s="185">
        <v>3.8</v>
      </c>
      <c r="K59" s="185">
        <v>3.8</v>
      </c>
      <c r="L59" s="185">
        <v>14122.6</v>
      </c>
      <c r="M59" s="185">
        <v>14035.9</v>
      </c>
      <c r="N59" s="185">
        <v>3700</v>
      </c>
      <c r="O59" s="185">
        <v>3700</v>
      </c>
      <c r="P59" s="185">
        <v>1045</v>
      </c>
      <c r="Q59" s="185">
        <v>0</v>
      </c>
      <c r="R59" s="185">
        <v>0</v>
      </c>
      <c r="S59" s="185">
        <v>0</v>
      </c>
      <c r="T59" s="185">
        <v>31953.599999999999</v>
      </c>
      <c r="U59" s="456">
        <v>30803.1</v>
      </c>
      <c r="V59" s="457">
        <f t="shared" si="17"/>
        <v>1072.4000000000001</v>
      </c>
      <c r="W59" s="188">
        <f t="shared" si="17"/>
        <v>1072.4000000000001</v>
      </c>
      <c r="X59" s="185">
        <v>1072.4000000000001</v>
      </c>
      <c r="Y59" s="456">
        <v>1072.4000000000001</v>
      </c>
      <c r="Z59" s="195">
        <f t="shared" si="7"/>
        <v>14401.900000000001</v>
      </c>
      <c r="AA59" s="195">
        <f t="shared" si="7"/>
        <v>13258.600000000002</v>
      </c>
      <c r="AB59" s="458">
        <v>26</v>
      </c>
      <c r="AC59" s="459">
        <v>16.7</v>
      </c>
      <c r="AD59" s="460">
        <v>14352.7</v>
      </c>
      <c r="AE59" s="461">
        <v>13227.7</v>
      </c>
      <c r="AF59" s="460">
        <v>23.2</v>
      </c>
      <c r="AG59" s="461">
        <v>14.2</v>
      </c>
      <c r="AH59" s="195">
        <f t="shared" si="18"/>
        <v>123313.8</v>
      </c>
      <c r="AI59" s="194">
        <f t="shared" si="18"/>
        <v>115720.7</v>
      </c>
      <c r="AJ59" s="197">
        <v>0</v>
      </c>
      <c r="AK59" s="197">
        <v>0</v>
      </c>
      <c r="AL59" s="197">
        <v>4521</v>
      </c>
      <c r="AM59" s="197">
        <v>4397</v>
      </c>
      <c r="AN59" s="197">
        <v>0</v>
      </c>
      <c r="AO59" s="197">
        <v>0</v>
      </c>
      <c r="AP59" s="197">
        <v>0</v>
      </c>
      <c r="AQ59" s="197">
        <v>0</v>
      </c>
      <c r="AR59" s="197">
        <v>6173</v>
      </c>
      <c r="AS59" s="197">
        <v>6173</v>
      </c>
      <c r="AT59" s="197">
        <v>102312.3</v>
      </c>
      <c r="AU59" s="197">
        <v>94918.3</v>
      </c>
      <c r="AV59" s="197">
        <v>0</v>
      </c>
      <c r="AW59" s="197">
        <v>0</v>
      </c>
      <c r="AX59" s="197">
        <v>10307.5</v>
      </c>
      <c r="AY59" s="461">
        <v>10232.4</v>
      </c>
      <c r="AZ59" s="195">
        <f t="shared" si="8"/>
        <v>122561</v>
      </c>
      <c r="BA59" s="462">
        <f t="shared" si="8"/>
        <v>120014.39999999999</v>
      </c>
      <c r="BB59" s="185">
        <v>880</v>
      </c>
      <c r="BC59" s="185">
        <v>677.2</v>
      </c>
      <c r="BD59" s="185">
        <v>41303.9</v>
      </c>
      <c r="BE59" s="185">
        <v>41145.5</v>
      </c>
      <c r="BF59" s="185">
        <v>20767.2</v>
      </c>
      <c r="BG59" s="185">
        <v>20599.599999999999</v>
      </c>
      <c r="BH59" s="185">
        <v>59609.9</v>
      </c>
      <c r="BI59" s="456">
        <v>57592.1</v>
      </c>
      <c r="BJ59" s="195">
        <f t="shared" si="9"/>
        <v>61956.299999999996</v>
      </c>
      <c r="BK59" s="462">
        <f t="shared" si="9"/>
        <v>9483</v>
      </c>
      <c r="BL59" s="185">
        <v>0</v>
      </c>
      <c r="BM59" s="185">
        <v>0</v>
      </c>
      <c r="BN59" s="185">
        <v>1264.2</v>
      </c>
      <c r="BO59" s="185">
        <v>1225.7</v>
      </c>
      <c r="BP59" s="185">
        <v>60692.1</v>
      </c>
      <c r="BQ59" s="456">
        <v>8257.2999999999993</v>
      </c>
      <c r="BR59" s="195">
        <f t="shared" si="10"/>
        <v>679443.99999999988</v>
      </c>
      <c r="BS59" s="462">
        <f t="shared" si="10"/>
        <v>664904.19999999995</v>
      </c>
      <c r="BT59" s="185">
        <v>162032.29999999999</v>
      </c>
      <c r="BU59" s="185">
        <v>155627.29999999999</v>
      </c>
      <c r="BV59" s="185">
        <v>450989.3</v>
      </c>
      <c r="BW59" s="185">
        <v>444277.5</v>
      </c>
      <c r="BX59" s="185">
        <v>31688.2</v>
      </c>
      <c r="BY59" s="185">
        <v>31688.2</v>
      </c>
      <c r="BZ59" s="185">
        <v>0</v>
      </c>
      <c r="CA59" s="185">
        <v>0</v>
      </c>
      <c r="CB59" s="185">
        <v>4942.7</v>
      </c>
      <c r="CC59" s="185">
        <v>4942.7</v>
      </c>
      <c r="CD59" s="185">
        <v>29791.5</v>
      </c>
      <c r="CE59" s="456">
        <v>28368.5</v>
      </c>
      <c r="CF59" s="195">
        <f t="shared" si="11"/>
        <v>104735</v>
      </c>
      <c r="CG59" s="462">
        <f t="shared" si="11"/>
        <v>102913.3</v>
      </c>
      <c r="CH59" s="185">
        <v>93880.6</v>
      </c>
      <c r="CI59" s="185">
        <v>92070.1</v>
      </c>
      <c r="CJ59" s="185">
        <v>0</v>
      </c>
      <c r="CK59" s="185">
        <v>0</v>
      </c>
      <c r="CL59" s="185">
        <v>10854.4</v>
      </c>
      <c r="CM59" s="456">
        <v>10843.2</v>
      </c>
      <c r="CN59" s="195" t="e">
        <f t="shared" si="12"/>
        <v>#REF!</v>
      </c>
      <c r="CO59" s="194" t="e">
        <f t="shared" si="12"/>
        <v>#REF!</v>
      </c>
      <c r="CP59" s="197" t="e">
        <f>ROUND([3]Лист1!BY59/1000,1)</f>
        <v>#REF!</v>
      </c>
      <c r="CQ59" s="197" t="e">
        <f>ROUND([3]Лист1!BZ59/1000,1)</f>
        <v>#REF!</v>
      </c>
      <c r="CR59" s="197">
        <f>ROUND([3]Лист1!CA59/1000,1)</f>
        <v>47.4</v>
      </c>
      <c r="CS59" s="461">
        <f>ROUND([3]Лист1!CB59/1000,1)</f>
        <v>47.4</v>
      </c>
      <c r="CT59" s="195">
        <f t="shared" si="13"/>
        <v>59022.7</v>
      </c>
      <c r="CU59" s="462">
        <f t="shared" si="13"/>
        <v>50113.1</v>
      </c>
      <c r="CV59" s="185">
        <v>1891.9</v>
      </c>
      <c r="CW59" s="185">
        <v>1860.1</v>
      </c>
      <c r="CX59" s="185">
        <v>54298.2</v>
      </c>
      <c r="CY59" s="185">
        <v>45424.800000000003</v>
      </c>
      <c r="CZ59" s="185">
        <v>1936.1</v>
      </c>
      <c r="DA59" s="185">
        <v>1936.1</v>
      </c>
      <c r="DB59" s="185">
        <v>896.5</v>
      </c>
      <c r="DC59" s="456">
        <v>892.1</v>
      </c>
      <c r="DD59" s="195">
        <f t="shared" si="14"/>
        <v>38213.1</v>
      </c>
      <c r="DE59" s="462">
        <f t="shared" si="14"/>
        <v>38173.1</v>
      </c>
      <c r="DF59" s="185">
        <v>0</v>
      </c>
      <c r="DG59" s="185">
        <v>0</v>
      </c>
      <c r="DH59" s="185">
        <v>18448.599999999999</v>
      </c>
      <c r="DI59" s="185">
        <v>18438.599999999999</v>
      </c>
      <c r="DJ59" s="185">
        <v>19734.5</v>
      </c>
      <c r="DK59" s="185">
        <v>19734.5</v>
      </c>
      <c r="DL59" s="185">
        <v>30</v>
      </c>
      <c r="DM59" s="456">
        <v>0</v>
      </c>
      <c r="DN59" s="195">
        <f t="shared" si="15"/>
        <v>0</v>
      </c>
      <c r="DO59" s="462">
        <f t="shared" si="15"/>
        <v>0</v>
      </c>
      <c r="DP59" s="185">
        <v>0</v>
      </c>
      <c r="DQ59" s="185">
        <v>0</v>
      </c>
      <c r="DR59" s="185">
        <v>0</v>
      </c>
      <c r="DS59" s="185">
        <v>0</v>
      </c>
      <c r="DT59" s="185">
        <v>0</v>
      </c>
      <c r="DU59" s="456">
        <v>0</v>
      </c>
      <c r="DV59" s="463">
        <v>55</v>
      </c>
      <c r="DW59" s="464">
        <v>54.5</v>
      </c>
      <c r="DX59" s="463">
        <v>0</v>
      </c>
      <c r="DY59" s="464">
        <v>0</v>
      </c>
      <c r="DZ59" s="196" t="e">
        <f t="shared" si="16"/>
        <v>#REF!</v>
      </c>
      <c r="EA59" s="195" t="e">
        <f t="shared" si="16"/>
        <v>#REF!</v>
      </c>
      <c r="EB59" s="465">
        <v>1114.9000000000001</v>
      </c>
      <c r="EC59" s="465">
        <v>62900.7</v>
      </c>
      <c r="ED59" s="466">
        <v>16466.099999999999</v>
      </c>
      <c r="EE59" s="467">
        <v>64366.8</v>
      </c>
      <c r="EF59" s="120"/>
      <c r="EG59" s="100"/>
      <c r="EH59" s="100"/>
    </row>
    <row r="60" spans="1:138" s="102" customFormat="1" hidden="1" x14ac:dyDescent="0.25">
      <c r="A60" s="455" t="s">
        <v>237</v>
      </c>
      <c r="B60" s="194">
        <f t="shared" si="6"/>
        <v>128753.79999999999</v>
      </c>
      <c r="C60" s="184">
        <f t="shared" si="6"/>
        <v>125303.6</v>
      </c>
      <c r="D60" s="185">
        <v>2510.8000000000002</v>
      </c>
      <c r="E60" s="185">
        <v>2407</v>
      </c>
      <c r="F60" s="185">
        <v>729</v>
      </c>
      <c r="G60" s="185">
        <v>728.1</v>
      </c>
      <c r="H60" s="185">
        <v>77981.7</v>
      </c>
      <c r="I60" s="185">
        <v>74980.800000000003</v>
      </c>
      <c r="J60" s="185">
        <v>3.3</v>
      </c>
      <c r="K60" s="185">
        <v>2</v>
      </c>
      <c r="L60" s="185">
        <v>20696.599999999999</v>
      </c>
      <c r="M60" s="185">
        <v>20651.3</v>
      </c>
      <c r="N60" s="185">
        <v>0</v>
      </c>
      <c r="O60" s="185">
        <v>0</v>
      </c>
      <c r="P60" s="185">
        <v>200</v>
      </c>
      <c r="Q60" s="185">
        <v>0</v>
      </c>
      <c r="R60" s="185">
        <v>0</v>
      </c>
      <c r="S60" s="185">
        <v>0</v>
      </c>
      <c r="T60" s="185">
        <v>26632.400000000001</v>
      </c>
      <c r="U60" s="456">
        <v>26534.400000000001</v>
      </c>
      <c r="V60" s="457">
        <f t="shared" si="17"/>
        <v>2007.6</v>
      </c>
      <c r="W60" s="188">
        <f t="shared" si="17"/>
        <v>1950.7</v>
      </c>
      <c r="X60" s="185">
        <v>2007.6</v>
      </c>
      <c r="Y60" s="456">
        <v>1950.7</v>
      </c>
      <c r="Z60" s="195">
        <f t="shared" si="7"/>
        <v>11053.5</v>
      </c>
      <c r="AA60" s="195">
        <f t="shared" si="7"/>
        <v>10755.599999999999</v>
      </c>
      <c r="AB60" s="458">
        <v>0</v>
      </c>
      <c r="AC60" s="459">
        <v>0</v>
      </c>
      <c r="AD60" s="460">
        <v>10988.2</v>
      </c>
      <c r="AE60" s="461">
        <v>10690.3</v>
      </c>
      <c r="AF60" s="460">
        <v>65.3</v>
      </c>
      <c r="AG60" s="461">
        <v>65.3</v>
      </c>
      <c r="AH60" s="195">
        <f t="shared" si="18"/>
        <v>88455.3</v>
      </c>
      <c r="AI60" s="194">
        <f t="shared" si="18"/>
        <v>85928.2</v>
      </c>
      <c r="AJ60" s="197">
        <v>0</v>
      </c>
      <c r="AK60" s="197">
        <v>0</v>
      </c>
      <c r="AL60" s="197">
        <v>5435.1</v>
      </c>
      <c r="AM60" s="197">
        <v>5336.9</v>
      </c>
      <c r="AN60" s="197">
        <v>541</v>
      </c>
      <c r="AO60" s="197">
        <v>541</v>
      </c>
      <c r="AP60" s="197">
        <v>0</v>
      </c>
      <c r="AQ60" s="197">
        <v>0</v>
      </c>
      <c r="AR60" s="197">
        <v>32249.599999999999</v>
      </c>
      <c r="AS60" s="197">
        <v>32041.8</v>
      </c>
      <c r="AT60" s="197">
        <v>47220.9</v>
      </c>
      <c r="AU60" s="197">
        <v>45569.8</v>
      </c>
      <c r="AV60" s="197">
        <v>70.3</v>
      </c>
      <c r="AW60" s="197">
        <v>70.3</v>
      </c>
      <c r="AX60" s="197">
        <v>2938.4</v>
      </c>
      <c r="AY60" s="461">
        <v>2368.4</v>
      </c>
      <c r="AZ60" s="195">
        <f t="shared" si="8"/>
        <v>176713.4</v>
      </c>
      <c r="BA60" s="462">
        <f t="shared" si="8"/>
        <v>147520.20000000001</v>
      </c>
      <c r="BB60" s="185">
        <v>0</v>
      </c>
      <c r="BC60" s="185">
        <v>0</v>
      </c>
      <c r="BD60" s="185">
        <v>78399.199999999997</v>
      </c>
      <c r="BE60" s="185">
        <v>50572.3</v>
      </c>
      <c r="BF60" s="185">
        <v>28726.3</v>
      </c>
      <c r="BG60" s="185">
        <v>28241.9</v>
      </c>
      <c r="BH60" s="185">
        <v>69587.899999999994</v>
      </c>
      <c r="BI60" s="456">
        <v>68706</v>
      </c>
      <c r="BJ60" s="195">
        <f t="shared" si="9"/>
        <v>5382.3</v>
      </c>
      <c r="BK60" s="462">
        <f t="shared" si="9"/>
        <v>5136.2000000000007</v>
      </c>
      <c r="BL60" s="185">
        <v>0</v>
      </c>
      <c r="BM60" s="185">
        <v>0</v>
      </c>
      <c r="BN60" s="185">
        <v>751.3</v>
      </c>
      <c r="BO60" s="185">
        <v>751.1</v>
      </c>
      <c r="BP60" s="185">
        <v>4631</v>
      </c>
      <c r="BQ60" s="456">
        <v>4385.1000000000004</v>
      </c>
      <c r="BR60" s="195">
        <f t="shared" si="10"/>
        <v>639369.19999999995</v>
      </c>
      <c r="BS60" s="462">
        <f t="shared" si="10"/>
        <v>639157.39999999991</v>
      </c>
      <c r="BT60" s="185">
        <v>106185.9</v>
      </c>
      <c r="BU60" s="185">
        <v>106185.9</v>
      </c>
      <c r="BV60" s="185">
        <v>446343.2</v>
      </c>
      <c r="BW60" s="185">
        <v>446343.2</v>
      </c>
      <c r="BX60" s="185">
        <v>39473</v>
      </c>
      <c r="BY60" s="185">
        <v>39473</v>
      </c>
      <c r="BZ60" s="185">
        <v>0</v>
      </c>
      <c r="CA60" s="185">
        <v>0</v>
      </c>
      <c r="CB60" s="185">
        <v>3700.1</v>
      </c>
      <c r="CC60" s="185">
        <v>3700.1</v>
      </c>
      <c r="CD60" s="185">
        <v>43667</v>
      </c>
      <c r="CE60" s="456">
        <v>43455.199999999997</v>
      </c>
      <c r="CF60" s="195">
        <f t="shared" si="11"/>
        <v>136491.70000000001</v>
      </c>
      <c r="CG60" s="462">
        <f t="shared" si="11"/>
        <v>134393.70000000001</v>
      </c>
      <c r="CH60" s="185">
        <v>126084.5</v>
      </c>
      <c r="CI60" s="185">
        <v>124041.3</v>
      </c>
      <c r="CJ60" s="185">
        <v>0</v>
      </c>
      <c r="CK60" s="185">
        <v>0</v>
      </c>
      <c r="CL60" s="185">
        <v>10407.200000000001</v>
      </c>
      <c r="CM60" s="456">
        <v>10352.4</v>
      </c>
      <c r="CN60" s="195" t="e">
        <f t="shared" si="12"/>
        <v>#REF!</v>
      </c>
      <c r="CO60" s="194" t="e">
        <f t="shared" si="12"/>
        <v>#REF!</v>
      </c>
      <c r="CP60" s="197" t="e">
        <f>ROUND([3]Лист1!BY60/1000,1)</f>
        <v>#REF!</v>
      </c>
      <c r="CQ60" s="197" t="e">
        <f>ROUND([3]Лист1!BZ60/1000,1)</f>
        <v>#REF!</v>
      </c>
      <c r="CR60" s="197">
        <f>ROUND([3]Лист1!CA60/1000,1)</f>
        <v>131.19999999999999</v>
      </c>
      <c r="CS60" s="461">
        <f>ROUND([3]Лист1!CB60/1000,1)</f>
        <v>131.19999999999999</v>
      </c>
      <c r="CT60" s="195">
        <f t="shared" si="13"/>
        <v>29550.600000000002</v>
      </c>
      <c r="CU60" s="462">
        <f t="shared" si="13"/>
        <v>29120.7</v>
      </c>
      <c r="CV60" s="185">
        <v>2200.6999999999998</v>
      </c>
      <c r="CW60" s="185">
        <v>2200.6999999999998</v>
      </c>
      <c r="CX60" s="185">
        <v>20440.8</v>
      </c>
      <c r="CY60" s="185">
        <v>20401.900000000001</v>
      </c>
      <c r="CZ60" s="185">
        <v>5267.9</v>
      </c>
      <c r="DA60" s="185">
        <v>4979.8999999999996</v>
      </c>
      <c r="DB60" s="185">
        <v>1641.2</v>
      </c>
      <c r="DC60" s="456">
        <v>1538.2</v>
      </c>
      <c r="DD60" s="195">
        <f t="shared" si="14"/>
        <v>49437.2</v>
      </c>
      <c r="DE60" s="462">
        <f t="shared" si="14"/>
        <v>48723.4</v>
      </c>
      <c r="DF60" s="185">
        <v>9111.4</v>
      </c>
      <c r="DG60" s="185">
        <v>9111.4</v>
      </c>
      <c r="DH60" s="185">
        <v>25568.3</v>
      </c>
      <c r="DI60" s="185">
        <v>24861.200000000001</v>
      </c>
      <c r="DJ60" s="185">
        <v>9488.7000000000007</v>
      </c>
      <c r="DK60" s="185">
        <v>9488.7000000000007</v>
      </c>
      <c r="DL60" s="185">
        <v>5268.8</v>
      </c>
      <c r="DM60" s="456">
        <v>5262.1</v>
      </c>
      <c r="DN60" s="195">
        <f t="shared" si="15"/>
        <v>0</v>
      </c>
      <c r="DO60" s="462">
        <f t="shared" si="15"/>
        <v>0</v>
      </c>
      <c r="DP60" s="185">
        <v>0</v>
      </c>
      <c r="DQ60" s="185">
        <v>0</v>
      </c>
      <c r="DR60" s="185">
        <v>0</v>
      </c>
      <c r="DS60" s="185">
        <v>0</v>
      </c>
      <c r="DT60" s="185">
        <v>0</v>
      </c>
      <c r="DU60" s="456">
        <v>0</v>
      </c>
      <c r="DV60" s="463">
        <v>0</v>
      </c>
      <c r="DW60" s="464">
        <v>0</v>
      </c>
      <c r="DX60" s="463">
        <v>0</v>
      </c>
      <c r="DY60" s="464">
        <v>0</v>
      </c>
      <c r="DZ60" s="196" t="e">
        <f t="shared" si="16"/>
        <v>#REF!</v>
      </c>
      <c r="EA60" s="195" t="e">
        <f t="shared" si="16"/>
        <v>#REF!</v>
      </c>
      <c r="EB60" s="465">
        <v>93059.5</v>
      </c>
      <c r="EC60" s="465">
        <v>111117</v>
      </c>
      <c r="ED60" s="466">
        <v>40357.599999999999</v>
      </c>
      <c r="EE60" s="467">
        <v>151474.6</v>
      </c>
      <c r="EF60" s="120"/>
      <c r="EG60" s="100"/>
      <c r="EH60" s="100"/>
    </row>
    <row r="61" spans="1:138" s="102" customFormat="1" x14ac:dyDescent="0.25">
      <c r="A61" s="455" t="s">
        <v>7</v>
      </c>
      <c r="B61" s="194">
        <f t="shared" si="6"/>
        <v>190402.19999999995</v>
      </c>
      <c r="C61" s="184">
        <f t="shared" si="6"/>
        <v>188095.5</v>
      </c>
      <c r="D61" s="185">
        <v>11022.6</v>
      </c>
      <c r="E61" s="185">
        <v>10984.5</v>
      </c>
      <c r="F61" s="185">
        <v>11838</v>
      </c>
      <c r="G61" s="185">
        <v>11769.3</v>
      </c>
      <c r="H61" s="185">
        <v>94308.7</v>
      </c>
      <c r="I61" s="185">
        <v>92834.9</v>
      </c>
      <c r="J61" s="185">
        <v>4</v>
      </c>
      <c r="K61" s="185">
        <v>0</v>
      </c>
      <c r="L61" s="185">
        <v>20396.8</v>
      </c>
      <c r="M61" s="185">
        <v>20387</v>
      </c>
      <c r="N61" s="185">
        <v>556.5</v>
      </c>
      <c r="O61" s="185">
        <v>556.5</v>
      </c>
      <c r="P61" s="185">
        <v>256.39999999999998</v>
      </c>
      <c r="Q61" s="185">
        <v>0</v>
      </c>
      <c r="R61" s="185">
        <v>0</v>
      </c>
      <c r="S61" s="185">
        <v>0</v>
      </c>
      <c r="T61" s="185">
        <v>52019.199999999997</v>
      </c>
      <c r="U61" s="456">
        <v>51563.3</v>
      </c>
      <c r="V61" s="457">
        <f t="shared" si="17"/>
        <v>2952.9</v>
      </c>
      <c r="W61" s="188">
        <f t="shared" si="17"/>
        <v>2545.6</v>
      </c>
      <c r="X61" s="185">
        <v>2952.9</v>
      </c>
      <c r="Y61" s="456">
        <v>2545.6</v>
      </c>
      <c r="Z61" s="195">
        <f t="shared" si="7"/>
        <v>21906.5</v>
      </c>
      <c r="AA61" s="195">
        <f t="shared" si="7"/>
        <v>21817.699999999997</v>
      </c>
      <c r="AB61" s="458">
        <v>150</v>
      </c>
      <c r="AC61" s="459">
        <v>150</v>
      </c>
      <c r="AD61" s="460">
        <v>21460.6</v>
      </c>
      <c r="AE61" s="461">
        <v>21376.6</v>
      </c>
      <c r="AF61" s="460">
        <v>295.89999999999998</v>
      </c>
      <c r="AG61" s="461">
        <v>291.10000000000002</v>
      </c>
      <c r="AH61" s="195">
        <f t="shared" si="18"/>
        <v>253393.69999999998</v>
      </c>
      <c r="AI61" s="194">
        <f t="shared" si="18"/>
        <v>239921.2</v>
      </c>
      <c r="AJ61" s="197">
        <v>0</v>
      </c>
      <c r="AK61" s="197">
        <v>0</v>
      </c>
      <c r="AL61" s="197">
        <v>4738.1000000000004</v>
      </c>
      <c r="AM61" s="197">
        <v>4738.1000000000004</v>
      </c>
      <c r="AN61" s="197">
        <v>259.7</v>
      </c>
      <c r="AO61" s="197">
        <v>259.7</v>
      </c>
      <c r="AP61" s="197">
        <v>0</v>
      </c>
      <c r="AQ61" s="197">
        <v>0</v>
      </c>
      <c r="AR61" s="197">
        <v>46824.1</v>
      </c>
      <c r="AS61" s="197">
        <v>45737.4</v>
      </c>
      <c r="AT61" s="197">
        <v>177687</v>
      </c>
      <c r="AU61" s="197">
        <v>165364.79999999999</v>
      </c>
      <c r="AV61" s="197">
        <v>3624</v>
      </c>
      <c r="AW61" s="197">
        <v>3624</v>
      </c>
      <c r="AX61" s="197">
        <v>20260.8</v>
      </c>
      <c r="AY61" s="461">
        <v>20197.2</v>
      </c>
      <c r="AZ61" s="195">
        <f t="shared" si="8"/>
        <v>317927.2</v>
      </c>
      <c r="BA61" s="462">
        <f t="shared" si="8"/>
        <v>310376.40000000002</v>
      </c>
      <c r="BB61" s="185">
        <v>3287.1</v>
      </c>
      <c r="BC61" s="185">
        <v>2636.2</v>
      </c>
      <c r="BD61" s="185">
        <v>38474.300000000003</v>
      </c>
      <c r="BE61" s="185">
        <v>37550.5</v>
      </c>
      <c r="BF61" s="185">
        <v>243551.6</v>
      </c>
      <c r="BG61" s="185">
        <v>240456</v>
      </c>
      <c r="BH61" s="185">
        <v>32614.2</v>
      </c>
      <c r="BI61" s="456">
        <v>29733.7</v>
      </c>
      <c r="BJ61" s="195">
        <f t="shared" si="9"/>
        <v>6235.1</v>
      </c>
      <c r="BK61" s="462">
        <f t="shared" si="9"/>
        <v>5244.1</v>
      </c>
      <c r="BL61" s="185">
        <v>0</v>
      </c>
      <c r="BM61" s="185">
        <v>0</v>
      </c>
      <c r="BN61" s="185">
        <v>1385.6</v>
      </c>
      <c r="BO61" s="185">
        <v>1373.3</v>
      </c>
      <c r="BP61" s="185">
        <v>4849.5</v>
      </c>
      <c r="BQ61" s="456">
        <v>3870.8</v>
      </c>
      <c r="BR61" s="195">
        <f t="shared" si="10"/>
        <v>1130961.7</v>
      </c>
      <c r="BS61" s="462">
        <f t="shared" si="10"/>
        <v>1128182.0000000002</v>
      </c>
      <c r="BT61" s="185">
        <v>270216</v>
      </c>
      <c r="BU61" s="185">
        <v>270215.2</v>
      </c>
      <c r="BV61" s="185">
        <v>604708.6</v>
      </c>
      <c r="BW61" s="185">
        <v>603153.9</v>
      </c>
      <c r="BX61" s="185">
        <v>136927.29999999999</v>
      </c>
      <c r="BY61" s="185">
        <v>136751.4</v>
      </c>
      <c r="BZ61" s="185">
        <v>0</v>
      </c>
      <c r="CA61" s="185">
        <v>0</v>
      </c>
      <c r="CB61" s="185">
        <v>19800.099999999999</v>
      </c>
      <c r="CC61" s="185">
        <v>19794.8</v>
      </c>
      <c r="CD61" s="185">
        <v>99309.7</v>
      </c>
      <c r="CE61" s="456">
        <v>98266.7</v>
      </c>
      <c r="CF61" s="195">
        <f t="shared" si="11"/>
        <v>196328.2</v>
      </c>
      <c r="CG61" s="462">
        <f t="shared" si="11"/>
        <v>195661</v>
      </c>
      <c r="CH61" s="185">
        <v>140746.20000000001</v>
      </c>
      <c r="CI61" s="185">
        <v>140681.29999999999</v>
      </c>
      <c r="CJ61" s="185">
        <v>0</v>
      </c>
      <c r="CK61" s="185">
        <v>0</v>
      </c>
      <c r="CL61" s="185">
        <v>55582</v>
      </c>
      <c r="CM61" s="456">
        <v>54979.7</v>
      </c>
      <c r="CN61" s="195" t="e">
        <f t="shared" si="12"/>
        <v>#REF!</v>
      </c>
      <c r="CO61" s="194" t="e">
        <f t="shared" si="12"/>
        <v>#REF!</v>
      </c>
      <c r="CP61" s="197" t="e">
        <f>ROUND([3]Лист1!BY61/1000,1)</f>
        <v>#REF!</v>
      </c>
      <c r="CQ61" s="197" t="e">
        <f>ROUND([3]Лист1!BZ61/1000,1)</f>
        <v>#REF!</v>
      </c>
      <c r="CR61" s="197">
        <f>ROUND([3]Лист1!CA61/1000,1)</f>
        <v>180</v>
      </c>
      <c r="CS61" s="461">
        <f>ROUND([3]Лист1!CB61/1000,1)</f>
        <v>180</v>
      </c>
      <c r="CT61" s="195">
        <f t="shared" si="13"/>
        <v>100626.1</v>
      </c>
      <c r="CU61" s="462">
        <f t="shared" si="13"/>
        <v>75850.2</v>
      </c>
      <c r="CV61" s="185">
        <v>5938.7</v>
      </c>
      <c r="CW61" s="185">
        <v>5855.5</v>
      </c>
      <c r="CX61" s="185">
        <v>92160.3</v>
      </c>
      <c r="CY61" s="185">
        <v>68145.2</v>
      </c>
      <c r="CZ61" s="185">
        <v>1606</v>
      </c>
      <c r="DA61" s="185">
        <v>928.4</v>
      </c>
      <c r="DB61" s="185">
        <v>921.1</v>
      </c>
      <c r="DC61" s="456">
        <v>921.1</v>
      </c>
      <c r="DD61" s="195">
        <f t="shared" si="14"/>
        <v>49912.5</v>
      </c>
      <c r="DE61" s="462">
        <f t="shared" si="14"/>
        <v>49859.9</v>
      </c>
      <c r="DF61" s="185">
        <v>0</v>
      </c>
      <c r="DG61" s="185">
        <v>0</v>
      </c>
      <c r="DH61" s="185">
        <v>39535.9</v>
      </c>
      <c r="DI61" s="185">
        <v>39504.5</v>
      </c>
      <c r="DJ61" s="185">
        <v>10376.6</v>
      </c>
      <c r="DK61" s="185">
        <v>10355.4</v>
      </c>
      <c r="DL61" s="185">
        <v>0</v>
      </c>
      <c r="DM61" s="456">
        <v>0</v>
      </c>
      <c r="DN61" s="195">
        <f t="shared" si="15"/>
        <v>0</v>
      </c>
      <c r="DO61" s="462">
        <f t="shared" si="15"/>
        <v>0</v>
      </c>
      <c r="DP61" s="185">
        <v>0</v>
      </c>
      <c r="DQ61" s="185">
        <v>0</v>
      </c>
      <c r="DR61" s="185">
        <v>0</v>
      </c>
      <c r="DS61" s="185">
        <v>0</v>
      </c>
      <c r="DT61" s="185">
        <v>0</v>
      </c>
      <c r="DU61" s="456">
        <v>0</v>
      </c>
      <c r="DV61" s="463">
        <v>4</v>
      </c>
      <c r="DW61" s="464">
        <v>2.6</v>
      </c>
      <c r="DX61" s="463">
        <v>0</v>
      </c>
      <c r="DY61" s="464">
        <v>0</v>
      </c>
      <c r="DZ61" s="196" t="e">
        <f t="shared" si="16"/>
        <v>#REF!</v>
      </c>
      <c r="EA61" s="195" t="e">
        <f t="shared" si="16"/>
        <v>#REF!</v>
      </c>
      <c r="EB61" s="465">
        <v>-22115</v>
      </c>
      <c r="EC61" s="465">
        <v>2480.1999999999998</v>
      </c>
      <c r="ED61" s="466">
        <v>33715</v>
      </c>
      <c r="EE61" s="467">
        <v>35095.199999999997</v>
      </c>
      <c r="EF61" s="120"/>
      <c r="EG61" s="100"/>
      <c r="EH61" s="100"/>
    </row>
    <row r="62" spans="1:138" s="102" customFormat="1" hidden="1" x14ac:dyDescent="0.25">
      <c r="A62" s="455" t="s">
        <v>238</v>
      </c>
      <c r="B62" s="194">
        <f t="shared" si="6"/>
        <v>46421.1</v>
      </c>
      <c r="C62" s="184">
        <f t="shared" si="6"/>
        <v>45473.80000000001</v>
      </c>
      <c r="D62" s="185">
        <v>2164.6999999999998</v>
      </c>
      <c r="E62" s="185">
        <v>2164.6999999999998</v>
      </c>
      <c r="F62" s="185">
        <v>141.1</v>
      </c>
      <c r="G62" s="185">
        <v>141.1</v>
      </c>
      <c r="H62" s="185">
        <v>40898.1</v>
      </c>
      <c r="I62" s="185">
        <v>40482.300000000003</v>
      </c>
      <c r="J62" s="185">
        <v>2.4</v>
      </c>
      <c r="K62" s="185">
        <v>2.4</v>
      </c>
      <c r="L62" s="185">
        <v>1884.6</v>
      </c>
      <c r="M62" s="185">
        <v>1884.5</v>
      </c>
      <c r="N62" s="185">
        <v>0</v>
      </c>
      <c r="O62" s="185">
        <v>0</v>
      </c>
      <c r="P62" s="185">
        <v>500</v>
      </c>
      <c r="Q62" s="185">
        <v>0</v>
      </c>
      <c r="R62" s="185">
        <v>0</v>
      </c>
      <c r="S62" s="185">
        <v>0</v>
      </c>
      <c r="T62" s="185">
        <v>830.2</v>
      </c>
      <c r="U62" s="456">
        <v>798.8</v>
      </c>
      <c r="V62" s="457">
        <f t="shared" si="17"/>
        <v>617.5</v>
      </c>
      <c r="W62" s="188">
        <f t="shared" si="17"/>
        <v>542</v>
      </c>
      <c r="X62" s="185">
        <v>617.5</v>
      </c>
      <c r="Y62" s="456">
        <v>542</v>
      </c>
      <c r="Z62" s="195">
        <f t="shared" si="7"/>
        <v>20</v>
      </c>
      <c r="AA62" s="195">
        <f t="shared" si="7"/>
        <v>20</v>
      </c>
      <c r="AB62" s="458">
        <v>0</v>
      </c>
      <c r="AC62" s="459">
        <v>0</v>
      </c>
      <c r="AD62" s="460">
        <v>0</v>
      </c>
      <c r="AE62" s="461">
        <v>0</v>
      </c>
      <c r="AF62" s="460">
        <v>20</v>
      </c>
      <c r="AG62" s="461">
        <v>20</v>
      </c>
      <c r="AH62" s="195">
        <f t="shared" si="18"/>
        <v>6256.2</v>
      </c>
      <c r="AI62" s="194">
        <f t="shared" si="18"/>
        <v>5690.1</v>
      </c>
      <c r="AJ62" s="197">
        <v>0</v>
      </c>
      <c r="AK62" s="197">
        <v>0</v>
      </c>
      <c r="AL62" s="197">
        <v>0</v>
      </c>
      <c r="AM62" s="197">
        <v>0</v>
      </c>
      <c r="AN62" s="197">
        <v>0</v>
      </c>
      <c r="AO62" s="197">
        <v>0</v>
      </c>
      <c r="AP62" s="197">
        <v>0</v>
      </c>
      <c r="AQ62" s="197">
        <v>0</v>
      </c>
      <c r="AR62" s="197">
        <v>0</v>
      </c>
      <c r="AS62" s="197">
        <v>0</v>
      </c>
      <c r="AT62" s="197">
        <v>5445.5</v>
      </c>
      <c r="AU62" s="197">
        <v>5445.5</v>
      </c>
      <c r="AV62" s="197">
        <v>0</v>
      </c>
      <c r="AW62" s="197">
        <v>0</v>
      </c>
      <c r="AX62" s="197">
        <v>810.7</v>
      </c>
      <c r="AY62" s="461">
        <v>244.6</v>
      </c>
      <c r="AZ62" s="195">
        <f t="shared" si="8"/>
        <v>81165.099999999991</v>
      </c>
      <c r="BA62" s="462">
        <f t="shared" si="8"/>
        <v>80546.7</v>
      </c>
      <c r="BB62" s="185">
        <v>7778.9</v>
      </c>
      <c r="BC62" s="185">
        <v>7527.1</v>
      </c>
      <c r="BD62" s="185">
        <v>41865</v>
      </c>
      <c r="BE62" s="185">
        <v>41858.300000000003</v>
      </c>
      <c r="BF62" s="185">
        <v>25230.799999999999</v>
      </c>
      <c r="BG62" s="185">
        <v>25033</v>
      </c>
      <c r="BH62" s="185">
        <v>6290.4</v>
      </c>
      <c r="BI62" s="456">
        <v>6128.3</v>
      </c>
      <c r="BJ62" s="195">
        <f t="shared" si="9"/>
        <v>1199.9000000000001</v>
      </c>
      <c r="BK62" s="462">
        <f t="shared" si="9"/>
        <v>1126.5</v>
      </c>
      <c r="BL62" s="185">
        <v>0</v>
      </c>
      <c r="BM62" s="185">
        <v>0</v>
      </c>
      <c r="BN62" s="185">
        <v>780.3</v>
      </c>
      <c r="BO62" s="185">
        <v>778.2</v>
      </c>
      <c r="BP62" s="185">
        <v>419.6</v>
      </c>
      <c r="BQ62" s="456">
        <v>348.3</v>
      </c>
      <c r="BR62" s="195">
        <f t="shared" si="10"/>
        <v>406761.89999999997</v>
      </c>
      <c r="BS62" s="462">
        <f t="shared" si="10"/>
        <v>400576.1</v>
      </c>
      <c r="BT62" s="185">
        <v>187688.1</v>
      </c>
      <c r="BU62" s="185">
        <v>184154.5</v>
      </c>
      <c r="BV62" s="185">
        <v>121129.1</v>
      </c>
      <c r="BW62" s="185">
        <v>119249.2</v>
      </c>
      <c r="BX62" s="185">
        <v>83252</v>
      </c>
      <c r="BY62" s="185">
        <v>82904.899999999994</v>
      </c>
      <c r="BZ62" s="185">
        <v>0</v>
      </c>
      <c r="CA62" s="185">
        <v>0</v>
      </c>
      <c r="CB62" s="185">
        <v>10650.1</v>
      </c>
      <c r="CC62" s="185">
        <v>10319</v>
      </c>
      <c r="CD62" s="185">
        <v>4042.6</v>
      </c>
      <c r="CE62" s="456">
        <v>3948.5</v>
      </c>
      <c r="CF62" s="195">
        <f t="shared" si="11"/>
        <v>32566.5</v>
      </c>
      <c r="CG62" s="462">
        <f t="shared" si="11"/>
        <v>32539.1</v>
      </c>
      <c r="CH62" s="185">
        <v>32566.5</v>
      </c>
      <c r="CI62" s="185">
        <v>32539.1</v>
      </c>
      <c r="CJ62" s="185">
        <v>0</v>
      </c>
      <c r="CK62" s="185">
        <v>0</v>
      </c>
      <c r="CL62" s="185">
        <v>0</v>
      </c>
      <c r="CM62" s="456">
        <v>0</v>
      </c>
      <c r="CN62" s="195" t="e">
        <f t="shared" si="12"/>
        <v>#REF!</v>
      </c>
      <c r="CO62" s="194" t="e">
        <f t="shared" si="12"/>
        <v>#REF!</v>
      </c>
      <c r="CP62" s="197" t="e">
        <f>ROUND([3]Лист1!BY62/1000,1)</f>
        <v>#REF!</v>
      </c>
      <c r="CQ62" s="197" t="e">
        <f>ROUND([3]Лист1!BZ62/1000,1)</f>
        <v>#REF!</v>
      </c>
      <c r="CR62" s="197" t="e">
        <f>ROUND([3]Лист1!CA62/1000,1)</f>
        <v>#REF!</v>
      </c>
      <c r="CS62" s="461" t="e">
        <f>ROUND([3]Лист1!CB62/1000,1)</f>
        <v>#REF!</v>
      </c>
      <c r="CT62" s="195">
        <f t="shared" si="13"/>
        <v>9922</v>
      </c>
      <c r="CU62" s="462">
        <f t="shared" si="13"/>
        <v>9198.8000000000011</v>
      </c>
      <c r="CV62" s="185">
        <v>72</v>
      </c>
      <c r="CW62" s="185">
        <v>72</v>
      </c>
      <c r="CX62" s="185">
        <v>7211.9</v>
      </c>
      <c r="CY62" s="185">
        <v>6604.2</v>
      </c>
      <c r="CZ62" s="185">
        <v>1741.6</v>
      </c>
      <c r="DA62" s="185">
        <v>1697.9</v>
      </c>
      <c r="DB62" s="185">
        <v>896.5</v>
      </c>
      <c r="DC62" s="456">
        <v>824.7</v>
      </c>
      <c r="DD62" s="195">
        <f t="shared" si="14"/>
        <v>34332.800000000003</v>
      </c>
      <c r="DE62" s="462">
        <f t="shared" si="14"/>
        <v>34330.300000000003</v>
      </c>
      <c r="DF62" s="185">
        <v>25623.3</v>
      </c>
      <c r="DG62" s="185">
        <v>25623.3</v>
      </c>
      <c r="DH62" s="185">
        <v>7253.7</v>
      </c>
      <c r="DI62" s="185">
        <v>7251.2</v>
      </c>
      <c r="DJ62" s="185">
        <v>1455.8</v>
      </c>
      <c r="DK62" s="185">
        <v>1455.8</v>
      </c>
      <c r="DL62" s="185">
        <v>0</v>
      </c>
      <c r="DM62" s="456">
        <v>0</v>
      </c>
      <c r="DN62" s="195">
        <f t="shared" si="15"/>
        <v>0</v>
      </c>
      <c r="DO62" s="462">
        <f t="shared" si="15"/>
        <v>0</v>
      </c>
      <c r="DP62" s="185">
        <v>0</v>
      </c>
      <c r="DQ62" s="185">
        <v>0</v>
      </c>
      <c r="DR62" s="185">
        <v>0</v>
      </c>
      <c r="DS62" s="185">
        <v>0</v>
      </c>
      <c r="DT62" s="185">
        <v>0</v>
      </c>
      <c r="DU62" s="456">
        <v>0</v>
      </c>
      <c r="DV62" s="463">
        <v>0</v>
      </c>
      <c r="DW62" s="464">
        <v>0</v>
      </c>
      <c r="DX62" s="463">
        <v>0</v>
      </c>
      <c r="DY62" s="464">
        <v>0</v>
      </c>
      <c r="DZ62" s="196" t="e">
        <f t="shared" si="16"/>
        <v>#REF!</v>
      </c>
      <c r="EA62" s="195" t="e">
        <f t="shared" si="16"/>
        <v>#REF!</v>
      </c>
      <c r="EB62" s="465">
        <v>-23394.3</v>
      </c>
      <c r="EC62" s="465">
        <v>-17437</v>
      </c>
      <c r="ED62" s="466">
        <v>23394.3</v>
      </c>
      <c r="EE62" s="467">
        <v>5957.3</v>
      </c>
      <c r="EF62" s="120"/>
      <c r="EG62" s="100"/>
      <c r="EH62" s="100"/>
    </row>
    <row r="63" spans="1:138" s="102" customFormat="1" hidden="1" x14ac:dyDescent="0.25">
      <c r="A63" s="455" t="s">
        <v>239</v>
      </c>
      <c r="B63" s="194">
        <f t="shared" si="6"/>
        <v>37098.200000000004</v>
      </c>
      <c r="C63" s="184">
        <f t="shared" si="6"/>
        <v>32337.1</v>
      </c>
      <c r="D63" s="185">
        <v>1806.6</v>
      </c>
      <c r="E63" s="185">
        <v>1800.7</v>
      </c>
      <c r="F63" s="185">
        <v>2692.1</v>
      </c>
      <c r="G63" s="185">
        <v>2593.1999999999998</v>
      </c>
      <c r="H63" s="185">
        <v>18726</v>
      </c>
      <c r="I63" s="185">
        <v>18335.7</v>
      </c>
      <c r="J63" s="185">
        <v>0</v>
      </c>
      <c r="K63" s="185">
        <v>0</v>
      </c>
      <c r="L63" s="185">
        <v>1800.9</v>
      </c>
      <c r="M63" s="185">
        <v>1511.8</v>
      </c>
      <c r="N63" s="185">
        <v>0</v>
      </c>
      <c r="O63" s="185">
        <v>0</v>
      </c>
      <c r="P63" s="185">
        <v>500</v>
      </c>
      <c r="Q63" s="185">
        <v>0</v>
      </c>
      <c r="R63" s="185">
        <v>0</v>
      </c>
      <c r="S63" s="185">
        <v>0</v>
      </c>
      <c r="T63" s="185">
        <v>11572.6</v>
      </c>
      <c r="U63" s="456">
        <v>8095.7</v>
      </c>
      <c r="V63" s="457">
        <f t="shared" si="17"/>
        <v>563.29999999999995</v>
      </c>
      <c r="W63" s="188">
        <f t="shared" si="17"/>
        <v>478.1</v>
      </c>
      <c r="X63" s="185">
        <v>563.29999999999995</v>
      </c>
      <c r="Y63" s="456">
        <v>478.1</v>
      </c>
      <c r="Z63" s="195">
        <f t="shared" si="7"/>
        <v>6429.5</v>
      </c>
      <c r="AA63" s="195">
        <f t="shared" si="7"/>
        <v>6413.3</v>
      </c>
      <c r="AB63" s="458">
        <v>0</v>
      </c>
      <c r="AC63" s="459">
        <v>0</v>
      </c>
      <c r="AD63" s="460">
        <v>6404.5</v>
      </c>
      <c r="AE63" s="461">
        <v>6388.3</v>
      </c>
      <c r="AF63" s="460">
        <v>25</v>
      </c>
      <c r="AG63" s="461">
        <v>25</v>
      </c>
      <c r="AH63" s="195">
        <f t="shared" si="18"/>
        <v>5352.7</v>
      </c>
      <c r="AI63" s="194">
        <f t="shared" si="18"/>
        <v>4437.3</v>
      </c>
      <c r="AJ63" s="197">
        <v>20</v>
      </c>
      <c r="AK63" s="197">
        <v>0</v>
      </c>
      <c r="AL63" s="197">
        <v>0</v>
      </c>
      <c r="AM63" s="197">
        <v>0</v>
      </c>
      <c r="AN63" s="197">
        <v>0</v>
      </c>
      <c r="AO63" s="197">
        <v>0</v>
      </c>
      <c r="AP63" s="197">
        <v>0</v>
      </c>
      <c r="AQ63" s="197">
        <v>0</v>
      </c>
      <c r="AR63" s="197">
        <v>0</v>
      </c>
      <c r="AS63" s="197">
        <v>0</v>
      </c>
      <c r="AT63" s="197">
        <v>4214.5</v>
      </c>
      <c r="AU63" s="197">
        <v>4043.8</v>
      </c>
      <c r="AV63" s="197">
        <v>0</v>
      </c>
      <c r="AW63" s="197">
        <v>0</v>
      </c>
      <c r="AX63" s="197">
        <v>1118.2</v>
      </c>
      <c r="AY63" s="461">
        <v>393.5</v>
      </c>
      <c r="AZ63" s="195">
        <f t="shared" si="8"/>
        <v>23329.5</v>
      </c>
      <c r="BA63" s="462">
        <f t="shared" si="8"/>
        <v>21827.300000000003</v>
      </c>
      <c r="BB63" s="185">
        <v>1530</v>
      </c>
      <c r="BC63" s="185">
        <v>1466.8</v>
      </c>
      <c r="BD63" s="185">
        <v>4461.3</v>
      </c>
      <c r="BE63" s="185">
        <v>3847.6</v>
      </c>
      <c r="BF63" s="185">
        <v>4957.5</v>
      </c>
      <c r="BG63" s="185">
        <v>4588.3</v>
      </c>
      <c r="BH63" s="185">
        <v>12380.7</v>
      </c>
      <c r="BI63" s="456">
        <v>11924.6</v>
      </c>
      <c r="BJ63" s="195">
        <f t="shared" si="9"/>
        <v>2068.4</v>
      </c>
      <c r="BK63" s="462">
        <f t="shared" si="9"/>
        <v>2068.4</v>
      </c>
      <c r="BL63" s="185">
        <v>0</v>
      </c>
      <c r="BM63" s="185">
        <v>0</v>
      </c>
      <c r="BN63" s="185">
        <v>0</v>
      </c>
      <c r="BO63" s="185">
        <v>0</v>
      </c>
      <c r="BP63" s="185">
        <v>2068.4</v>
      </c>
      <c r="BQ63" s="456">
        <v>2068.4</v>
      </c>
      <c r="BR63" s="195">
        <f t="shared" si="10"/>
        <v>140946.00000000003</v>
      </c>
      <c r="BS63" s="462">
        <f t="shared" si="10"/>
        <v>140203.6</v>
      </c>
      <c r="BT63" s="185">
        <v>53498.2</v>
      </c>
      <c r="BU63" s="185">
        <v>53016</v>
      </c>
      <c r="BV63" s="185">
        <v>66299.3</v>
      </c>
      <c r="BW63" s="185">
        <v>66254.5</v>
      </c>
      <c r="BX63" s="185">
        <v>13863.2</v>
      </c>
      <c r="BY63" s="185">
        <v>13813</v>
      </c>
      <c r="BZ63" s="185">
        <v>0</v>
      </c>
      <c r="CA63" s="185">
        <v>0</v>
      </c>
      <c r="CB63" s="185">
        <v>4380.7</v>
      </c>
      <c r="CC63" s="185">
        <v>4380.7</v>
      </c>
      <c r="CD63" s="185">
        <v>2904.6</v>
      </c>
      <c r="CE63" s="456">
        <v>2739.4</v>
      </c>
      <c r="CF63" s="195">
        <f t="shared" si="11"/>
        <v>11296.1</v>
      </c>
      <c r="CG63" s="462">
        <f t="shared" si="11"/>
        <v>11296.1</v>
      </c>
      <c r="CH63" s="185">
        <v>11296.1</v>
      </c>
      <c r="CI63" s="185">
        <v>11296.1</v>
      </c>
      <c r="CJ63" s="185">
        <v>0</v>
      </c>
      <c r="CK63" s="185">
        <v>0</v>
      </c>
      <c r="CL63" s="185">
        <v>0</v>
      </c>
      <c r="CM63" s="456">
        <v>0</v>
      </c>
      <c r="CN63" s="195" t="e">
        <f t="shared" si="12"/>
        <v>#REF!</v>
      </c>
      <c r="CO63" s="194" t="e">
        <f t="shared" si="12"/>
        <v>#REF!</v>
      </c>
      <c r="CP63" s="197" t="e">
        <f>ROUND([3]Лист1!BY63/1000,1)</f>
        <v>#REF!</v>
      </c>
      <c r="CQ63" s="197" t="e">
        <f>ROUND([3]Лист1!BZ63/1000,1)</f>
        <v>#REF!</v>
      </c>
      <c r="CR63" s="197">
        <f>ROUND([3]Лист1!CA63/1000,1)</f>
        <v>48.4</v>
      </c>
      <c r="CS63" s="461">
        <f>ROUND([3]Лист1!CB63/1000,1)</f>
        <v>48.4</v>
      </c>
      <c r="CT63" s="195">
        <f t="shared" si="13"/>
        <v>1828</v>
      </c>
      <c r="CU63" s="462">
        <f t="shared" si="13"/>
        <v>1725.1</v>
      </c>
      <c r="CV63" s="185">
        <v>0</v>
      </c>
      <c r="CW63" s="185">
        <v>0</v>
      </c>
      <c r="CX63" s="185">
        <v>597</v>
      </c>
      <c r="CY63" s="185">
        <v>597</v>
      </c>
      <c r="CZ63" s="185">
        <v>334.5</v>
      </c>
      <c r="DA63" s="185">
        <v>258.5</v>
      </c>
      <c r="DB63" s="185">
        <v>896.5</v>
      </c>
      <c r="DC63" s="456">
        <v>869.6</v>
      </c>
      <c r="DD63" s="195">
        <f t="shared" si="14"/>
        <v>33301.800000000003</v>
      </c>
      <c r="DE63" s="462">
        <f t="shared" si="14"/>
        <v>32634.799999999999</v>
      </c>
      <c r="DF63" s="185">
        <v>33301.800000000003</v>
      </c>
      <c r="DG63" s="185">
        <v>32634.799999999999</v>
      </c>
      <c r="DH63" s="185">
        <v>0</v>
      </c>
      <c r="DI63" s="185">
        <v>0</v>
      </c>
      <c r="DJ63" s="185">
        <v>0</v>
      </c>
      <c r="DK63" s="185">
        <v>0</v>
      </c>
      <c r="DL63" s="185">
        <v>0</v>
      </c>
      <c r="DM63" s="456">
        <v>0</v>
      </c>
      <c r="DN63" s="195">
        <f t="shared" si="15"/>
        <v>0</v>
      </c>
      <c r="DO63" s="462">
        <f t="shared" si="15"/>
        <v>0</v>
      </c>
      <c r="DP63" s="185">
        <v>0</v>
      </c>
      <c r="DQ63" s="185">
        <v>0</v>
      </c>
      <c r="DR63" s="185">
        <v>0</v>
      </c>
      <c r="DS63" s="185">
        <v>0</v>
      </c>
      <c r="DT63" s="185">
        <v>0</v>
      </c>
      <c r="DU63" s="456">
        <v>0</v>
      </c>
      <c r="DV63" s="463">
        <v>0</v>
      </c>
      <c r="DW63" s="464">
        <v>0</v>
      </c>
      <c r="DX63" s="463">
        <v>0</v>
      </c>
      <c r="DY63" s="464">
        <v>0</v>
      </c>
      <c r="DZ63" s="196" t="e">
        <f t="shared" si="16"/>
        <v>#REF!</v>
      </c>
      <c r="EA63" s="195" t="e">
        <f t="shared" si="16"/>
        <v>#REF!</v>
      </c>
      <c r="EB63" s="465">
        <v>-8411.1</v>
      </c>
      <c r="EC63" s="465">
        <v>-3172.8</v>
      </c>
      <c r="ED63" s="466">
        <v>10702.1</v>
      </c>
      <c r="EE63" s="467">
        <v>7529.3</v>
      </c>
      <c r="EF63" s="120"/>
      <c r="EG63" s="100"/>
      <c r="EH63" s="100"/>
    </row>
    <row r="64" spans="1:138" s="102" customFormat="1" hidden="1" x14ac:dyDescent="0.25">
      <c r="A64" s="455" t="s">
        <v>240</v>
      </c>
      <c r="B64" s="194">
        <f t="shared" si="6"/>
        <v>497447.2</v>
      </c>
      <c r="C64" s="184">
        <f t="shared" si="6"/>
        <v>474012.6</v>
      </c>
      <c r="D64" s="185">
        <v>4126.1000000000004</v>
      </c>
      <c r="E64" s="185">
        <v>4094.1</v>
      </c>
      <c r="F64" s="185">
        <v>18166.2</v>
      </c>
      <c r="G64" s="185">
        <v>17422.8</v>
      </c>
      <c r="H64" s="185">
        <v>164049.1</v>
      </c>
      <c r="I64" s="185">
        <v>162050.29999999999</v>
      </c>
      <c r="J64" s="185">
        <v>19.8</v>
      </c>
      <c r="K64" s="185">
        <v>19.8</v>
      </c>
      <c r="L64" s="185">
        <v>22493.8</v>
      </c>
      <c r="M64" s="185">
        <v>22489.1</v>
      </c>
      <c r="N64" s="185">
        <v>0</v>
      </c>
      <c r="O64" s="185">
        <v>0</v>
      </c>
      <c r="P64" s="185">
        <v>1500</v>
      </c>
      <c r="Q64" s="185">
        <v>0</v>
      </c>
      <c r="R64" s="185">
        <v>0</v>
      </c>
      <c r="S64" s="185">
        <v>0</v>
      </c>
      <c r="T64" s="185">
        <v>287092.2</v>
      </c>
      <c r="U64" s="456">
        <v>267936.5</v>
      </c>
      <c r="V64" s="457">
        <f t="shared" si="17"/>
        <v>0</v>
      </c>
      <c r="W64" s="188">
        <f t="shared" si="17"/>
        <v>0</v>
      </c>
      <c r="X64" s="185">
        <v>0</v>
      </c>
      <c r="Y64" s="456">
        <v>0</v>
      </c>
      <c r="Z64" s="195">
        <f t="shared" si="7"/>
        <v>31465</v>
      </c>
      <c r="AA64" s="195">
        <f t="shared" si="7"/>
        <v>29572</v>
      </c>
      <c r="AB64" s="458">
        <v>11520.4</v>
      </c>
      <c r="AC64" s="459">
        <v>10302.9</v>
      </c>
      <c r="AD64" s="460">
        <v>19944.599999999999</v>
      </c>
      <c r="AE64" s="461">
        <v>19269.099999999999</v>
      </c>
      <c r="AF64" s="460">
        <v>0</v>
      </c>
      <c r="AG64" s="461">
        <v>0</v>
      </c>
      <c r="AH64" s="195">
        <f t="shared" si="18"/>
        <v>614189.4</v>
      </c>
      <c r="AI64" s="194">
        <f t="shared" si="18"/>
        <v>598531.70000000007</v>
      </c>
      <c r="AJ64" s="197">
        <v>0</v>
      </c>
      <c r="AK64" s="197">
        <v>0</v>
      </c>
      <c r="AL64" s="197">
        <v>0</v>
      </c>
      <c r="AM64" s="197">
        <v>0</v>
      </c>
      <c r="AN64" s="197">
        <v>0</v>
      </c>
      <c r="AO64" s="197">
        <v>0</v>
      </c>
      <c r="AP64" s="197">
        <v>11070.9</v>
      </c>
      <c r="AQ64" s="197">
        <v>10193.9</v>
      </c>
      <c r="AR64" s="197">
        <v>133186.6</v>
      </c>
      <c r="AS64" s="197">
        <v>120937</v>
      </c>
      <c r="AT64" s="197">
        <v>444775.4</v>
      </c>
      <c r="AU64" s="197">
        <v>442441.4</v>
      </c>
      <c r="AV64" s="197">
        <v>0</v>
      </c>
      <c r="AW64" s="197">
        <v>0</v>
      </c>
      <c r="AX64" s="197">
        <v>25156.5</v>
      </c>
      <c r="AY64" s="461">
        <v>24959.4</v>
      </c>
      <c r="AZ64" s="195">
        <f t="shared" si="8"/>
        <v>391319.9</v>
      </c>
      <c r="BA64" s="462">
        <f t="shared" si="8"/>
        <v>374909</v>
      </c>
      <c r="BB64" s="185">
        <v>34333.4</v>
      </c>
      <c r="BC64" s="185">
        <v>34223.599999999999</v>
      </c>
      <c r="BD64" s="185">
        <v>100697.7</v>
      </c>
      <c r="BE64" s="185">
        <v>100613.1</v>
      </c>
      <c r="BF64" s="185">
        <v>256288.8</v>
      </c>
      <c r="BG64" s="185">
        <v>240072.3</v>
      </c>
      <c r="BH64" s="185">
        <v>0</v>
      </c>
      <c r="BI64" s="456">
        <v>0</v>
      </c>
      <c r="BJ64" s="195">
        <f t="shared" si="9"/>
        <v>3824.4</v>
      </c>
      <c r="BK64" s="462">
        <f t="shared" si="9"/>
        <v>3413.4</v>
      </c>
      <c r="BL64" s="185">
        <v>0</v>
      </c>
      <c r="BM64" s="185">
        <v>0</v>
      </c>
      <c r="BN64" s="185">
        <v>0</v>
      </c>
      <c r="BO64" s="185">
        <v>0</v>
      </c>
      <c r="BP64" s="185">
        <v>3824.4</v>
      </c>
      <c r="BQ64" s="456">
        <v>3413.4</v>
      </c>
      <c r="BR64" s="195">
        <f t="shared" si="10"/>
        <v>2574358.0000000005</v>
      </c>
      <c r="BS64" s="462">
        <f t="shared" si="10"/>
        <v>2570007.6</v>
      </c>
      <c r="BT64" s="185">
        <v>1094113.5</v>
      </c>
      <c r="BU64" s="185">
        <v>1094113.5</v>
      </c>
      <c r="BV64" s="185">
        <v>1025985.7</v>
      </c>
      <c r="BW64" s="185">
        <v>1025203.6</v>
      </c>
      <c r="BX64" s="185">
        <v>288947.7</v>
      </c>
      <c r="BY64" s="185">
        <v>288947.7</v>
      </c>
      <c r="BZ64" s="185">
        <v>906.5</v>
      </c>
      <c r="CA64" s="185">
        <v>580.79999999999995</v>
      </c>
      <c r="CB64" s="185">
        <v>27425</v>
      </c>
      <c r="CC64" s="185">
        <v>25517.9</v>
      </c>
      <c r="CD64" s="185">
        <v>136979.6</v>
      </c>
      <c r="CE64" s="456">
        <v>135644.1</v>
      </c>
      <c r="CF64" s="195">
        <f t="shared" si="11"/>
        <v>398729.3</v>
      </c>
      <c r="CG64" s="462">
        <f t="shared" si="11"/>
        <v>393309.1</v>
      </c>
      <c r="CH64" s="185">
        <v>354829.3</v>
      </c>
      <c r="CI64" s="185">
        <v>349836.5</v>
      </c>
      <c r="CJ64" s="185">
        <v>0</v>
      </c>
      <c r="CK64" s="185">
        <v>0</v>
      </c>
      <c r="CL64" s="185">
        <v>43900</v>
      </c>
      <c r="CM64" s="456">
        <v>43472.6</v>
      </c>
      <c r="CN64" s="195" t="e">
        <f t="shared" si="12"/>
        <v>#REF!</v>
      </c>
      <c r="CO64" s="194" t="e">
        <f t="shared" si="12"/>
        <v>#REF!</v>
      </c>
      <c r="CP64" s="197" t="e">
        <f>ROUND([3]Лист1!BY64/1000,1)</f>
        <v>#REF!</v>
      </c>
      <c r="CQ64" s="197" t="e">
        <f>ROUND([3]Лист1!BZ64/1000,1)</f>
        <v>#REF!</v>
      </c>
      <c r="CR64" s="197" t="e">
        <f>ROUND([3]Лист1!CA64/1000,1)</f>
        <v>#REF!</v>
      </c>
      <c r="CS64" s="461" t="e">
        <f>ROUND([3]Лист1!CB64/1000,1)</f>
        <v>#REF!</v>
      </c>
      <c r="CT64" s="195">
        <f t="shared" si="13"/>
        <v>84536.400000000009</v>
      </c>
      <c r="CU64" s="462">
        <f t="shared" si="13"/>
        <v>81983.900000000009</v>
      </c>
      <c r="CV64" s="185">
        <v>14401</v>
      </c>
      <c r="CW64" s="185">
        <v>14305.7</v>
      </c>
      <c r="CX64" s="185">
        <v>24997.5</v>
      </c>
      <c r="CY64" s="185">
        <v>24943.599999999999</v>
      </c>
      <c r="CZ64" s="185">
        <v>42467.1</v>
      </c>
      <c r="DA64" s="185">
        <v>40064.9</v>
      </c>
      <c r="DB64" s="185">
        <v>2670.8</v>
      </c>
      <c r="DC64" s="456">
        <v>2669.7</v>
      </c>
      <c r="DD64" s="195">
        <f t="shared" si="14"/>
        <v>226918.09999999998</v>
      </c>
      <c r="DE64" s="462">
        <f t="shared" si="14"/>
        <v>226835.9</v>
      </c>
      <c r="DF64" s="185">
        <v>0</v>
      </c>
      <c r="DG64" s="185">
        <v>0</v>
      </c>
      <c r="DH64" s="185">
        <v>94247</v>
      </c>
      <c r="DI64" s="185">
        <v>94247</v>
      </c>
      <c r="DJ64" s="185">
        <v>127982.3</v>
      </c>
      <c r="DK64" s="185">
        <v>127939.8</v>
      </c>
      <c r="DL64" s="185">
        <v>4688.8</v>
      </c>
      <c r="DM64" s="456">
        <v>4649.1000000000004</v>
      </c>
      <c r="DN64" s="195">
        <f t="shared" si="15"/>
        <v>20521.599999999999</v>
      </c>
      <c r="DO64" s="462">
        <f t="shared" si="15"/>
        <v>19046.7</v>
      </c>
      <c r="DP64" s="185">
        <v>0</v>
      </c>
      <c r="DQ64" s="185">
        <v>0</v>
      </c>
      <c r="DR64" s="185">
        <v>20521.599999999999</v>
      </c>
      <c r="DS64" s="185">
        <v>19046.7</v>
      </c>
      <c r="DT64" s="185">
        <v>0</v>
      </c>
      <c r="DU64" s="456">
        <v>0</v>
      </c>
      <c r="DV64" s="463">
        <v>10</v>
      </c>
      <c r="DW64" s="464">
        <v>0</v>
      </c>
      <c r="DX64" s="463">
        <v>0</v>
      </c>
      <c r="DY64" s="464">
        <v>0</v>
      </c>
      <c r="DZ64" s="196" t="e">
        <f t="shared" si="16"/>
        <v>#REF!</v>
      </c>
      <c r="EA64" s="195" t="e">
        <f t="shared" si="16"/>
        <v>#REF!</v>
      </c>
      <c r="EB64" s="465">
        <v>-106187.4</v>
      </c>
      <c r="EC64" s="465">
        <v>-36081.5</v>
      </c>
      <c r="ED64" s="466">
        <v>169562.5</v>
      </c>
      <c r="EE64" s="467">
        <v>133481</v>
      </c>
      <c r="EF64" s="120"/>
      <c r="EG64" s="100"/>
      <c r="EH64" s="100"/>
    </row>
    <row r="65" spans="1:138" s="102" customFormat="1" hidden="1" x14ac:dyDescent="0.25">
      <c r="A65" s="455" t="s">
        <v>241</v>
      </c>
      <c r="B65" s="194">
        <f t="shared" si="6"/>
        <v>206286.40000000002</v>
      </c>
      <c r="C65" s="184">
        <f t="shared" si="6"/>
        <v>203734.89999999997</v>
      </c>
      <c r="D65" s="185">
        <v>4459.6000000000004</v>
      </c>
      <c r="E65" s="185">
        <v>4347.8999999999996</v>
      </c>
      <c r="F65" s="185">
        <v>3487.9</v>
      </c>
      <c r="G65" s="185">
        <v>3290.3</v>
      </c>
      <c r="H65" s="185">
        <v>94702.6</v>
      </c>
      <c r="I65" s="185">
        <v>94015.3</v>
      </c>
      <c r="J65" s="185">
        <v>3.7</v>
      </c>
      <c r="K65" s="185">
        <v>3.7</v>
      </c>
      <c r="L65" s="185">
        <v>23063</v>
      </c>
      <c r="M65" s="185">
        <v>22982.1</v>
      </c>
      <c r="N65" s="185">
        <v>9733.4</v>
      </c>
      <c r="O65" s="185">
        <v>9733.4</v>
      </c>
      <c r="P65" s="185">
        <v>950</v>
      </c>
      <c r="Q65" s="185">
        <v>0</v>
      </c>
      <c r="R65" s="185">
        <v>0</v>
      </c>
      <c r="S65" s="185">
        <v>0</v>
      </c>
      <c r="T65" s="185">
        <v>69886.2</v>
      </c>
      <c r="U65" s="456">
        <v>69362.2</v>
      </c>
      <c r="V65" s="457">
        <f t="shared" si="17"/>
        <v>0</v>
      </c>
      <c r="W65" s="188">
        <f t="shared" si="17"/>
        <v>0</v>
      </c>
      <c r="X65" s="185">
        <v>0</v>
      </c>
      <c r="Y65" s="456">
        <v>0</v>
      </c>
      <c r="Z65" s="195">
        <f t="shared" si="7"/>
        <v>20809.099999999999</v>
      </c>
      <c r="AA65" s="195">
        <f t="shared" si="7"/>
        <v>20545.5</v>
      </c>
      <c r="AB65" s="458">
        <v>719.5</v>
      </c>
      <c r="AC65" s="459">
        <v>601.4</v>
      </c>
      <c r="AD65" s="460">
        <v>20059.3</v>
      </c>
      <c r="AE65" s="461">
        <v>19913.8</v>
      </c>
      <c r="AF65" s="460">
        <v>30.3</v>
      </c>
      <c r="AG65" s="461">
        <v>30.3</v>
      </c>
      <c r="AH65" s="195">
        <f t="shared" si="18"/>
        <v>344535</v>
      </c>
      <c r="AI65" s="194">
        <f t="shared" si="18"/>
        <v>339748.39999999997</v>
      </c>
      <c r="AJ65" s="197">
        <v>0</v>
      </c>
      <c r="AK65" s="197">
        <v>0</v>
      </c>
      <c r="AL65" s="197">
        <v>0</v>
      </c>
      <c r="AM65" s="197">
        <v>0</v>
      </c>
      <c r="AN65" s="197">
        <v>0</v>
      </c>
      <c r="AO65" s="197">
        <v>0</v>
      </c>
      <c r="AP65" s="197">
        <v>11036.6</v>
      </c>
      <c r="AQ65" s="197">
        <v>11031.1</v>
      </c>
      <c r="AR65" s="197">
        <v>94265</v>
      </c>
      <c r="AS65" s="197">
        <v>90752.2</v>
      </c>
      <c r="AT65" s="197">
        <v>216662.1</v>
      </c>
      <c r="AU65" s="197">
        <v>216653</v>
      </c>
      <c r="AV65" s="197">
        <v>0</v>
      </c>
      <c r="AW65" s="197">
        <v>0</v>
      </c>
      <c r="AX65" s="197">
        <v>22571.3</v>
      </c>
      <c r="AY65" s="461">
        <v>21312.1</v>
      </c>
      <c r="AZ65" s="195">
        <f t="shared" si="8"/>
        <v>347998.9</v>
      </c>
      <c r="BA65" s="462">
        <f t="shared" si="8"/>
        <v>343121.7</v>
      </c>
      <c r="BB65" s="185">
        <v>28601.8</v>
      </c>
      <c r="BC65" s="185">
        <v>28527.200000000001</v>
      </c>
      <c r="BD65" s="185">
        <v>18857.7</v>
      </c>
      <c r="BE65" s="185">
        <v>18136.7</v>
      </c>
      <c r="BF65" s="185">
        <v>243665.7</v>
      </c>
      <c r="BG65" s="185">
        <v>240127.7</v>
      </c>
      <c r="BH65" s="185">
        <v>56873.7</v>
      </c>
      <c r="BI65" s="456">
        <v>56330.1</v>
      </c>
      <c r="BJ65" s="195">
        <f t="shared" si="9"/>
        <v>13090.7</v>
      </c>
      <c r="BK65" s="462">
        <f t="shared" si="9"/>
        <v>12820.5</v>
      </c>
      <c r="BL65" s="185">
        <v>0</v>
      </c>
      <c r="BM65" s="185">
        <v>0</v>
      </c>
      <c r="BN65" s="185">
        <v>9428.7000000000007</v>
      </c>
      <c r="BO65" s="185">
        <v>9347.4</v>
      </c>
      <c r="BP65" s="185">
        <v>3662</v>
      </c>
      <c r="BQ65" s="456">
        <v>3473.1</v>
      </c>
      <c r="BR65" s="195">
        <f t="shared" si="10"/>
        <v>1727557.1999999997</v>
      </c>
      <c r="BS65" s="462">
        <f t="shared" si="10"/>
        <v>1723647.2</v>
      </c>
      <c r="BT65" s="185">
        <v>700935</v>
      </c>
      <c r="BU65" s="185">
        <v>700616</v>
      </c>
      <c r="BV65" s="185">
        <v>701164.4</v>
      </c>
      <c r="BW65" s="185">
        <v>700356.4</v>
      </c>
      <c r="BX65" s="185">
        <v>193395.20000000001</v>
      </c>
      <c r="BY65" s="185">
        <v>192951</v>
      </c>
      <c r="BZ65" s="185">
        <v>0</v>
      </c>
      <c r="CA65" s="185">
        <v>0</v>
      </c>
      <c r="CB65" s="185">
        <v>21166.400000000001</v>
      </c>
      <c r="CC65" s="185">
        <v>19947.2</v>
      </c>
      <c r="CD65" s="185">
        <v>110896.2</v>
      </c>
      <c r="CE65" s="456">
        <v>109776.6</v>
      </c>
      <c r="CF65" s="195">
        <f t="shared" si="11"/>
        <v>283262.80000000005</v>
      </c>
      <c r="CG65" s="462">
        <f t="shared" si="11"/>
        <v>280686</v>
      </c>
      <c r="CH65" s="185">
        <v>201958.2</v>
      </c>
      <c r="CI65" s="185">
        <v>199532.79999999999</v>
      </c>
      <c r="CJ65" s="185">
        <v>0</v>
      </c>
      <c r="CK65" s="185">
        <v>0</v>
      </c>
      <c r="CL65" s="185">
        <v>81304.600000000006</v>
      </c>
      <c r="CM65" s="456">
        <v>81153.2</v>
      </c>
      <c r="CN65" s="195" t="e">
        <f t="shared" si="12"/>
        <v>#REF!</v>
      </c>
      <c r="CO65" s="194" t="e">
        <f t="shared" si="12"/>
        <v>#REF!</v>
      </c>
      <c r="CP65" s="197" t="e">
        <f>ROUND([3]Лист1!BY65/1000,1)</f>
        <v>#REF!</v>
      </c>
      <c r="CQ65" s="197" t="e">
        <f>ROUND([3]Лист1!BZ65/1000,1)</f>
        <v>#REF!</v>
      </c>
      <c r="CR65" s="197" t="e">
        <f>ROUND([3]Лист1!CA65/1000,1)</f>
        <v>#REF!</v>
      </c>
      <c r="CS65" s="461" t="e">
        <f>ROUND([3]Лист1!CB65/1000,1)</f>
        <v>#REF!</v>
      </c>
      <c r="CT65" s="195">
        <f t="shared" si="13"/>
        <v>110090.9</v>
      </c>
      <c r="CU65" s="462">
        <f t="shared" si="13"/>
        <v>103015.3</v>
      </c>
      <c r="CV65" s="185">
        <v>9571</v>
      </c>
      <c r="CW65" s="185">
        <v>9487.2000000000007</v>
      </c>
      <c r="CX65" s="185">
        <v>93730.5</v>
      </c>
      <c r="CY65" s="185">
        <v>87077.3</v>
      </c>
      <c r="CZ65" s="185">
        <v>4782.5</v>
      </c>
      <c r="DA65" s="185">
        <v>4453.1000000000004</v>
      </c>
      <c r="DB65" s="185">
        <v>2006.9</v>
      </c>
      <c r="DC65" s="456">
        <v>1997.7</v>
      </c>
      <c r="DD65" s="195">
        <f t="shared" si="14"/>
        <v>426323.7</v>
      </c>
      <c r="DE65" s="462">
        <f t="shared" si="14"/>
        <v>332863.09999999998</v>
      </c>
      <c r="DF65" s="185">
        <v>333150.8</v>
      </c>
      <c r="DG65" s="185">
        <v>239814.5</v>
      </c>
      <c r="DH65" s="185">
        <v>65888</v>
      </c>
      <c r="DI65" s="185">
        <v>65886.3</v>
      </c>
      <c r="DJ65" s="185">
        <v>18589.5</v>
      </c>
      <c r="DK65" s="185">
        <v>18589.5</v>
      </c>
      <c r="DL65" s="185">
        <v>8695.4</v>
      </c>
      <c r="DM65" s="456">
        <v>8572.7999999999993</v>
      </c>
      <c r="DN65" s="195">
        <f t="shared" si="15"/>
        <v>0</v>
      </c>
      <c r="DO65" s="462">
        <f t="shared" si="15"/>
        <v>0</v>
      </c>
      <c r="DP65" s="185">
        <v>0</v>
      </c>
      <c r="DQ65" s="185">
        <v>0</v>
      </c>
      <c r="DR65" s="185">
        <v>0</v>
      </c>
      <c r="DS65" s="185">
        <v>0</v>
      </c>
      <c r="DT65" s="185">
        <v>0</v>
      </c>
      <c r="DU65" s="456">
        <v>0</v>
      </c>
      <c r="DV65" s="463">
        <v>4.0999999999999996</v>
      </c>
      <c r="DW65" s="464">
        <v>4.0999999999999996</v>
      </c>
      <c r="DX65" s="463">
        <v>0</v>
      </c>
      <c r="DY65" s="464">
        <v>0</v>
      </c>
      <c r="DZ65" s="196" t="e">
        <f t="shared" si="16"/>
        <v>#REF!</v>
      </c>
      <c r="EA65" s="195" t="e">
        <f t="shared" si="16"/>
        <v>#REF!</v>
      </c>
      <c r="EB65" s="465">
        <v>88529.5</v>
      </c>
      <c r="EC65" s="465">
        <v>222391.7</v>
      </c>
      <c r="ED65" s="466">
        <v>35037.300000000003</v>
      </c>
      <c r="EE65" s="467">
        <v>299427</v>
      </c>
      <c r="EF65" s="120"/>
      <c r="EG65" s="100"/>
      <c r="EH65" s="100"/>
    </row>
    <row r="66" spans="1:138" s="102" customFormat="1" ht="25.5" hidden="1" x14ac:dyDescent="0.25">
      <c r="A66" s="468" t="s">
        <v>267</v>
      </c>
      <c r="B66" s="194">
        <f t="shared" si="6"/>
        <v>1961906.4</v>
      </c>
      <c r="C66" s="184">
        <f t="shared" si="6"/>
        <v>1891238.3000000003</v>
      </c>
      <c r="D66" s="185">
        <v>19241.5</v>
      </c>
      <c r="E66" s="185">
        <v>19166.400000000001</v>
      </c>
      <c r="F66" s="185">
        <v>74295.5</v>
      </c>
      <c r="G66" s="185">
        <v>73422.8</v>
      </c>
      <c r="H66" s="185">
        <v>633518.6</v>
      </c>
      <c r="I66" s="185">
        <v>604418.9</v>
      </c>
      <c r="J66" s="185">
        <v>0</v>
      </c>
      <c r="K66" s="185">
        <v>0</v>
      </c>
      <c r="L66" s="185">
        <v>185646.4</v>
      </c>
      <c r="M66" s="185">
        <v>173669.3</v>
      </c>
      <c r="N66" s="185">
        <v>19800.8</v>
      </c>
      <c r="O66" s="185">
        <v>19800.8</v>
      </c>
      <c r="P66" s="185">
        <v>5216.8999999999996</v>
      </c>
      <c r="Q66" s="185">
        <v>0</v>
      </c>
      <c r="R66" s="185">
        <v>0</v>
      </c>
      <c r="S66" s="185">
        <v>0</v>
      </c>
      <c r="T66" s="185">
        <v>1024186.7</v>
      </c>
      <c r="U66" s="456">
        <v>1000760.1</v>
      </c>
      <c r="V66" s="457">
        <f t="shared" si="17"/>
        <v>10626.5</v>
      </c>
      <c r="W66" s="188">
        <f t="shared" si="17"/>
        <v>10626.5</v>
      </c>
      <c r="X66" s="185">
        <v>10626.5</v>
      </c>
      <c r="Y66" s="456">
        <v>10626.5</v>
      </c>
      <c r="Z66" s="195">
        <f t="shared" si="7"/>
        <v>260749.6</v>
      </c>
      <c r="AA66" s="195">
        <f t="shared" si="7"/>
        <v>239138.90000000002</v>
      </c>
      <c r="AB66" s="458">
        <v>475.2</v>
      </c>
      <c r="AC66" s="459">
        <v>475.2</v>
      </c>
      <c r="AD66" s="460">
        <v>260125.3</v>
      </c>
      <c r="AE66" s="461">
        <v>238514.6</v>
      </c>
      <c r="AF66" s="460">
        <v>149.1</v>
      </c>
      <c r="AG66" s="461">
        <v>149.1</v>
      </c>
      <c r="AH66" s="195">
        <f t="shared" si="18"/>
        <v>905184</v>
      </c>
      <c r="AI66" s="194">
        <f t="shared" si="18"/>
        <v>740230.9</v>
      </c>
      <c r="AJ66" s="197">
        <v>0</v>
      </c>
      <c r="AK66" s="197">
        <v>0</v>
      </c>
      <c r="AL66" s="197">
        <v>2914</v>
      </c>
      <c r="AM66" s="197">
        <v>2914</v>
      </c>
      <c r="AN66" s="197">
        <v>1198</v>
      </c>
      <c r="AO66" s="197">
        <v>0</v>
      </c>
      <c r="AP66" s="197">
        <v>0</v>
      </c>
      <c r="AQ66" s="197">
        <v>0</v>
      </c>
      <c r="AR66" s="197">
        <v>454124.4</v>
      </c>
      <c r="AS66" s="197">
        <v>394917.7</v>
      </c>
      <c r="AT66" s="197">
        <v>226874.3</v>
      </c>
      <c r="AU66" s="197">
        <v>149584</v>
      </c>
      <c r="AV66" s="197">
        <v>29200.400000000001</v>
      </c>
      <c r="AW66" s="197">
        <v>29080.799999999999</v>
      </c>
      <c r="AX66" s="197">
        <v>190872.9</v>
      </c>
      <c r="AY66" s="461">
        <v>163734.39999999999</v>
      </c>
      <c r="AZ66" s="195">
        <f t="shared" si="8"/>
        <v>2573238.2999999998</v>
      </c>
      <c r="BA66" s="462">
        <f t="shared" si="8"/>
        <v>2212205.1</v>
      </c>
      <c r="BB66" s="185">
        <v>583427</v>
      </c>
      <c r="BC66" s="185">
        <v>427836.6</v>
      </c>
      <c r="BD66" s="185">
        <v>1783585.8</v>
      </c>
      <c r="BE66" s="185">
        <v>1599230.6</v>
      </c>
      <c r="BF66" s="185">
        <v>150934.39999999999</v>
      </c>
      <c r="BG66" s="185">
        <v>129904.9</v>
      </c>
      <c r="BH66" s="185">
        <v>55291.1</v>
      </c>
      <c r="BI66" s="456">
        <v>55233</v>
      </c>
      <c r="BJ66" s="195">
        <f t="shared" si="9"/>
        <v>37664</v>
      </c>
      <c r="BK66" s="462">
        <f t="shared" si="9"/>
        <v>32701</v>
      </c>
      <c r="BL66" s="185">
        <v>16400.099999999999</v>
      </c>
      <c r="BM66" s="185">
        <v>16400.099999999999</v>
      </c>
      <c r="BN66" s="185">
        <v>5895.5</v>
      </c>
      <c r="BO66" s="185">
        <v>5871.2</v>
      </c>
      <c r="BP66" s="185">
        <v>15368.4</v>
      </c>
      <c r="BQ66" s="456">
        <v>10429.700000000001</v>
      </c>
      <c r="BR66" s="195">
        <f t="shared" si="10"/>
        <v>4676692.3999999994</v>
      </c>
      <c r="BS66" s="462">
        <f t="shared" si="10"/>
        <v>4519752.7</v>
      </c>
      <c r="BT66" s="185">
        <v>804496.5</v>
      </c>
      <c r="BU66" s="185">
        <v>757032.8</v>
      </c>
      <c r="BV66" s="185">
        <v>2976720.3</v>
      </c>
      <c r="BW66" s="185">
        <v>2887995.6</v>
      </c>
      <c r="BX66" s="185">
        <v>420002.4</v>
      </c>
      <c r="BY66" s="185">
        <v>417182.1</v>
      </c>
      <c r="BZ66" s="185">
        <v>2164.3000000000002</v>
      </c>
      <c r="CA66" s="185">
        <v>2063.6999999999998</v>
      </c>
      <c r="CB66" s="185">
        <v>34322.1</v>
      </c>
      <c r="CC66" s="185">
        <v>33518.400000000001</v>
      </c>
      <c r="CD66" s="185">
        <v>438986.8</v>
      </c>
      <c r="CE66" s="456">
        <v>421960.1</v>
      </c>
      <c r="CF66" s="195">
        <f t="shared" si="11"/>
        <v>777640.2</v>
      </c>
      <c r="CG66" s="462">
        <f t="shared" si="11"/>
        <v>765604.10000000009</v>
      </c>
      <c r="CH66" s="185">
        <v>626739.69999999995</v>
      </c>
      <c r="CI66" s="185">
        <v>614703.9</v>
      </c>
      <c r="CJ66" s="185">
        <v>0</v>
      </c>
      <c r="CK66" s="185">
        <v>0</v>
      </c>
      <c r="CL66" s="185">
        <v>150900.5</v>
      </c>
      <c r="CM66" s="456">
        <v>150900.20000000001</v>
      </c>
      <c r="CN66" s="195" t="e">
        <f t="shared" si="12"/>
        <v>#REF!</v>
      </c>
      <c r="CO66" s="194" t="e">
        <f t="shared" si="12"/>
        <v>#REF!</v>
      </c>
      <c r="CP66" s="197" t="e">
        <f>ROUND([3]Лист1!BY66/1000,1)</f>
        <v>#REF!</v>
      </c>
      <c r="CQ66" s="197" t="e">
        <f>ROUND([3]Лист1!BZ66/1000,1)</f>
        <v>#REF!</v>
      </c>
      <c r="CR66" s="197" t="e">
        <f>ROUND([3]Лист1!CA66/1000,1)</f>
        <v>#REF!</v>
      </c>
      <c r="CS66" s="461" t="e">
        <f>ROUND([3]Лист1!CB66/1000,1)</f>
        <v>#REF!</v>
      </c>
      <c r="CT66" s="195">
        <f t="shared" si="13"/>
        <v>1258236.1000000001</v>
      </c>
      <c r="CU66" s="462">
        <f t="shared" si="13"/>
        <v>1221623.8</v>
      </c>
      <c r="CV66" s="185">
        <v>30897.7</v>
      </c>
      <c r="CW66" s="185">
        <v>30897.7</v>
      </c>
      <c r="CX66" s="185">
        <v>1158424.8</v>
      </c>
      <c r="CY66" s="185">
        <v>1122326.7</v>
      </c>
      <c r="CZ66" s="185">
        <v>66570.3</v>
      </c>
      <c r="DA66" s="185">
        <v>66056.100000000006</v>
      </c>
      <c r="DB66" s="185">
        <v>2343.3000000000002</v>
      </c>
      <c r="DC66" s="456">
        <v>2343.3000000000002</v>
      </c>
      <c r="DD66" s="195">
        <f t="shared" si="14"/>
        <v>262002.19999999998</v>
      </c>
      <c r="DE66" s="462">
        <f t="shared" si="14"/>
        <v>241191.80000000002</v>
      </c>
      <c r="DF66" s="185">
        <v>127460.2</v>
      </c>
      <c r="DG66" s="185">
        <v>116167.4</v>
      </c>
      <c r="DH66" s="185">
        <v>119470.2</v>
      </c>
      <c r="DI66" s="185">
        <v>109965.3</v>
      </c>
      <c r="DJ66" s="185">
        <v>0</v>
      </c>
      <c r="DK66" s="185">
        <v>0</v>
      </c>
      <c r="DL66" s="185">
        <v>15071.8</v>
      </c>
      <c r="DM66" s="456">
        <v>15059.1</v>
      </c>
      <c r="DN66" s="195">
        <f t="shared" si="15"/>
        <v>26922</v>
      </c>
      <c r="DO66" s="462">
        <f t="shared" si="15"/>
        <v>26812.2</v>
      </c>
      <c r="DP66" s="185">
        <v>0</v>
      </c>
      <c r="DQ66" s="185">
        <v>0</v>
      </c>
      <c r="DR66" s="185">
        <v>26922</v>
      </c>
      <c r="DS66" s="185">
        <v>26812.2</v>
      </c>
      <c r="DT66" s="185">
        <v>0</v>
      </c>
      <c r="DU66" s="456">
        <v>0</v>
      </c>
      <c r="DV66" s="463">
        <v>37.700000000000003</v>
      </c>
      <c r="DW66" s="464">
        <v>0</v>
      </c>
      <c r="DX66" s="463">
        <v>93010.8</v>
      </c>
      <c r="DY66" s="464">
        <v>93010.8</v>
      </c>
      <c r="DZ66" s="196" t="e">
        <f t="shared" si="16"/>
        <v>#REF!</v>
      </c>
      <c r="EA66" s="195" t="e">
        <f t="shared" si="16"/>
        <v>#REF!</v>
      </c>
      <c r="EB66" s="465">
        <v>-1004529.3</v>
      </c>
      <c r="EC66" s="465">
        <v>-173170.9</v>
      </c>
      <c r="ED66" s="469">
        <v>1266626.7</v>
      </c>
      <c r="EE66" s="467">
        <v>1094561.1000000001</v>
      </c>
      <c r="EF66" s="120"/>
      <c r="EG66" s="100"/>
      <c r="EH66" s="100"/>
    </row>
    <row r="67" spans="1:138" s="102" customFormat="1" hidden="1" x14ac:dyDescent="0.25">
      <c r="A67" s="455" t="s">
        <v>268</v>
      </c>
      <c r="B67" s="194">
        <f t="shared" si="6"/>
        <v>1050228.3999999999</v>
      </c>
      <c r="C67" s="184">
        <f t="shared" si="6"/>
        <v>1017091.7</v>
      </c>
      <c r="D67" s="470">
        <v>49264.2</v>
      </c>
      <c r="E67" s="470">
        <v>47354.6</v>
      </c>
      <c r="F67" s="470">
        <v>61421</v>
      </c>
      <c r="G67" s="470">
        <v>58243.4</v>
      </c>
      <c r="H67" s="470">
        <v>530690.9</v>
      </c>
      <c r="I67" s="470">
        <v>510806.8</v>
      </c>
      <c r="J67" s="470">
        <v>2.7</v>
      </c>
      <c r="K67" s="470">
        <v>0</v>
      </c>
      <c r="L67" s="470">
        <v>71459.199999999997</v>
      </c>
      <c r="M67" s="470">
        <v>70421.899999999994</v>
      </c>
      <c r="N67" s="470">
        <v>843.3</v>
      </c>
      <c r="O67" s="470">
        <v>843.2</v>
      </c>
      <c r="P67" s="470">
        <v>1411.1</v>
      </c>
      <c r="Q67" s="470">
        <v>0</v>
      </c>
      <c r="R67" s="470">
        <v>0</v>
      </c>
      <c r="S67" s="470">
        <v>0</v>
      </c>
      <c r="T67" s="470">
        <v>335136</v>
      </c>
      <c r="U67" s="471">
        <v>329421.8</v>
      </c>
      <c r="V67" s="457">
        <f t="shared" si="17"/>
        <v>1477.7</v>
      </c>
      <c r="W67" s="188">
        <f t="shared" si="17"/>
        <v>1466.7</v>
      </c>
      <c r="X67" s="470">
        <v>1477.7</v>
      </c>
      <c r="Y67" s="471">
        <v>1466.7</v>
      </c>
      <c r="Z67" s="195">
        <f t="shared" si="7"/>
        <v>74786</v>
      </c>
      <c r="AA67" s="195">
        <f t="shared" si="7"/>
        <v>71479.400000000009</v>
      </c>
      <c r="AB67" s="472">
        <v>0</v>
      </c>
      <c r="AC67" s="59">
        <v>0</v>
      </c>
      <c r="AD67" s="473">
        <v>72026.600000000006</v>
      </c>
      <c r="AE67" s="474">
        <v>68895.100000000006</v>
      </c>
      <c r="AF67" s="473">
        <v>2759.4</v>
      </c>
      <c r="AG67" s="474">
        <v>2584.3000000000002</v>
      </c>
      <c r="AH67" s="195">
        <f t="shared" si="18"/>
        <v>1494306.7</v>
      </c>
      <c r="AI67" s="194">
        <f t="shared" si="18"/>
        <v>1481002.0999999999</v>
      </c>
      <c r="AJ67" s="475">
        <v>0</v>
      </c>
      <c r="AK67" s="475">
        <v>0</v>
      </c>
      <c r="AL67" s="475">
        <v>8667.6</v>
      </c>
      <c r="AM67" s="475">
        <v>8485.2000000000007</v>
      </c>
      <c r="AN67" s="475">
        <v>0</v>
      </c>
      <c r="AO67" s="475">
        <v>0</v>
      </c>
      <c r="AP67" s="475">
        <v>0</v>
      </c>
      <c r="AQ67" s="475">
        <v>0</v>
      </c>
      <c r="AR67" s="475">
        <v>343417.4</v>
      </c>
      <c r="AS67" s="475">
        <v>342532.5</v>
      </c>
      <c r="AT67" s="475">
        <v>791118.4</v>
      </c>
      <c r="AU67" s="475">
        <v>790024.2</v>
      </c>
      <c r="AV67" s="475">
        <v>140717.1</v>
      </c>
      <c r="AW67" s="475">
        <v>137971.29999999999</v>
      </c>
      <c r="AX67" s="475">
        <v>210386.2</v>
      </c>
      <c r="AY67" s="474">
        <v>201988.9</v>
      </c>
      <c r="AZ67" s="195">
        <f t="shared" si="8"/>
        <v>3426881.4</v>
      </c>
      <c r="BA67" s="462">
        <f t="shared" si="8"/>
        <v>3367521.1999999997</v>
      </c>
      <c r="BB67" s="470">
        <v>241846.2</v>
      </c>
      <c r="BC67" s="470">
        <v>210906.7</v>
      </c>
      <c r="BD67" s="470">
        <v>3030888</v>
      </c>
      <c r="BE67" s="470">
        <v>3006716.8</v>
      </c>
      <c r="BF67" s="470">
        <v>116613.3</v>
      </c>
      <c r="BG67" s="470">
        <v>114124.4</v>
      </c>
      <c r="BH67" s="470">
        <v>37533.9</v>
      </c>
      <c r="BI67" s="471">
        <v>35773.300000000003</v>
      </c>
      <c r="BJ67" s="195">
        <f t="shared" si="9"/>
        <v>7459.8</v>
      </c>
      <c r="BK67" s="462">
        <f t="shared" si="9"/>
        <v>7256.2</v>
      </c>
      <c r="BL67" s="470">
        <v>0</v>
      </c>
      <c r="BM67" s="470">
        <v>0</v>
      </c>
      <c r="BN67" s="470">
        <v>7459.8</v>
      </c>
      <c r="BO67" s="470">
        <v>7256.2</v>
      </c>
      <c r="BP67" s="470">
        <v>0</v>
      </c>
      <c r="BQ67" s="471">
        <v>0</v>
      </c>
      <c r="BR67" s="195">
        <f t="shared" si="10"/>
        <v>2651443.4000000004</v>
      </c>
      <c r="BS67" s="462">
        <f t="shared" si="10"/>
        <v>2604237.7000000002</v>
      </c>
      <c r="BT67" s="470">
        <v>747971.1</v>
      </c>
      <c r="BU67" s="470">
        <v>738549.2</v>
      </c>
      <c r="BV67" s="470">
        <v>1447883.5</v>
      </c>
      <c r="BW67" s="470">
        <v>1420186.5</v>
      </c>
      <c r="BX67" s="470">
        <v>295204.59999999998</v>
      </c>
      <c r="BY67" s="470">
        <v>291800.8</v>
      </c>
      <c r="BZ67" s="470">
        <v>39637.9</v>
      </c>
      <c r="CA67" s="470">
        <v>38972.6</v>
      </c>
      <c r="CB67" s="470">
        <v>46908.7</v>
      </c>
      <c r="CC67" s="470">
        <v>46816.5</v>
      </c>
      <c r="CD67" s="470">
        <v>73837.600000000006</v>
      </c>
      <c r="CE67" s="471">
        <v>67912.100000000006</v>
      </c>
      <c r="CF67" s="195">
        <f t="shared" si="11"/>
        <v>558687.6</v>
      </c>
      <c r="CG67" s="462">
        <f t="shared" si="11"/>
        <v>545644</v>
      </c>
      <c r="CH67" s="470">
        <v>437131.8</v>
      </c>
      <c r="CI67" s="470">
        <v>425434.1</v>
      </c>
      <c r="CJ67" s="470">
        <v>0</v>
      </c>
      <c r="CK67" s="470">
        <v>0</v>
      </c>
      <c r="CL67" s="470">
        <v>121555.8</v>
      </c>
      <c r="CM67" s="471">
        <v>120209.9</v>
      </c>
      <c r="CN67" s="195" t="e">
        <f t="shared" si="12"/>
        <v>#REF!</v>
      </c>
      <c r="CO67" s="194" t="e">
        <f t="shared" si="12"/>
        <v>#REF!</v>
      </c>
      <c r="CP67" s="475" t="e">
        <f>ROUND([3]Лист1!BY67/1000,1)</f>
        <v>#REF!</v>
      </c>
      <c r="CQ67" s="475" t="e">
        <f>ROUND([3]Лист1!BZ67/1000,1)</f>
        <v>#REF!</v>
      </c>
      <c r="CR67" s="475">
        <f>ROUND([3]Лист1!CA67/1000,1)</f>
        <v>1800</v>
      </c>
      <c r="CS67" s="474">
        <f>ROUND([3]Лист1!CB67/1000,1)</f>
        <v>1549.9</v>
      </c>
      <c r="CT67" s="195">
        <f t="shared" si="13"/>
        <v>206058.5</v>
      </c>
      <c r="CU67" s="462">
        <f t="shared" si="13"/>
        <v>198078.3</v>
      </c>
      <c r="CV67" s="470">
        <v>3841.1</v>
      </c>
      <c r="CW67" s="470">
        <v>3757.9</v>
      </c>
      <c r="CX67" s="470">
        <v>177103.3</v>
      </c>
      <c r="CY67" s="470">
        <v>170749.6</v>
      </c>
      <c r="CZ67" s="470">
        <v>17291.900000000001</v>
      </c>
      <c r="DA67" s="470">
        <v>16976.5</v>
      </c>
      <c r="DB67" s="470">
        <v>7822.2</v>
      </c>
      <c r="DC67" s="471">
        <v>6594.3</v>
      </c>
      <c r="DD67" s="195">
        <f t="shared" si="14"/>
        <v>3334.5</v>
      </c>
      <c r="DE67" s="462">
        <f t="shared" si="14"/>
        <v>2611.6</v>
      </c>
      <c r="DF67" s="470">
        <v>3320.9</v>
      </c>
      <c r="DG67" s="470">
        <v>2598</v>
      </c>
      <c r="DH67" s="470">
        <v>13.6</v>
      </c>
      <c r="DI67" s="470">
        <v>13.6</v>
      </c>
      <c r="DJ67" s="470">
        <v>0</v>
      </c>
      <c r="DK67" s="470">
        <v>0</v>
      </c>
      <c r="DL67" s="470">
        <v>0</v>
      </c>
      <c r="DM67" s="471">
        <v>0</v>
      </c>
      <c r="DN67" s="195">
        <f t="shared" si="15"/>
        <v>4654.3</v>
      </c>
      <c r="DO67" s="462">
        <f t="shared" si="15"/>
        <v>4654.3</v>
      </c>
      <c r="DP67" s="470">
        <v>0</v>
      </c>
      <c r="DQ67" s="470">
        <v>0</v>
      </c>
      <c r="DR67" s="470">
        <v>4654.3</v>
      </c>
      <c r="DS67" s="470">
        <v>4654.3</v>
      </c>
      <c r="DT67" s="470">
        <v>0</v>
      </c>
      <c r="DU67" s="471">
        <v>0</v>
      </c>
      <c r="DV67" s="476">
        <v>0</v>
      </c>
      <c r="DW67" s="477">
        <v>0</v>
      </c>
      <c r="DX67" s="476">
        <v>3703.3</v>
      </c>
      <c r="DY67" s="477">
        <v>3703.3</v>
      </c>
      <c r="DZ67" s="196" t="e">
        <f t="shared" si="16"/>
        <v>#REF!</v>
      </c>
      <c r="EA67" s="195" t="e">
        <f t="shared" si="16"/>
        <v>#REF!</v>
      </c>
      <c r="EB67" s="465">
        <v>-81095.199999999997</v>
      </c>
      <c r="EC67" s="465">
        <v>44213.1</v>
      </c>
      <c r="ED67" s="466">
        <v>287094.8</v>
      </c>
      <c r="EE67" s="467">
        <v>334907.90000000002</v>
      </c>
      <c r="EF67" s="120"/>
      <c r="EG67" s="100"/>
      <c r="EH67" s="100"/>
    </row>
    <row r="68" spans="1:138" ht="15.75" thickBot="1" x14ac:dyDescent="0.3">
      <c r="A68" s="478"/>
      <c r="B68" s="479"/>
      <c r="C68" s="479"/>
      <c r="D68" s="479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79"/>
      <c r="AA68" s="479"/>
      <c r="AB68" s="479"/>
      <c r="AC68" s="479"/>
      <c r="AD68" s="479"/>
      <c r="AE68" s="479"/>
      <c r="AF68" s="479"/>
      <c r="AG68" s="479"/>
      <c r="AH68" s="479"/>
      <c r="AI68" s="479"/>
      <c r="AJ68" s="479"/>
      <c r="AK68" s="479"/>
      <c r="AL68" s="479"/>
      <c r="AM68" s="479"/>
      <c r="AN68" s="479"/>
      <c r="AO68" s="479"/>
      <c r="AP68" s="479"/>
      <c r="AQ68" s="479"/>
      <c r="AR68" s="479"/>
      <c r="AS68" s="479"/>
      <c r="AT68" s="479"/>
      <c r="AU68" s="479"/>
      <c r="AV68" s="479"/>
      <c r="AW68" s="479"/>
      <c r="AX68" s="479"/>
      <c r="AY68" s="479"/>
      <c r="AZ68" s="479"/>
      <c r="BA68" s="479"/>
      <c r="BB68" s="479"/>
      <c r="BC68" s="479"/>
      <c r="BD68" s="479"/>
      <c r="BE68" s="479"/>
      <c r="BF68" s="479"/>
      <c r="BG68" s="479"/>
      <c r="BH68" s="479"/>
      <c r="BI68" s="479"/>
      <c r="BJ68" s="479"/>
      <c r="BK68" s="479"/>
      <c r="BL68" s="479"/>
      <c r="BM68" s="479"/>
      <c r="BN68" s="479"/>
      <c r="BO68" s="479"/>
      <c r="BP68" s="479"/>
      <c r="BQ68" s="479"/>
      <c r="BR68" s="479"/>
      <c r="BS68" s="479"/>
      <c r="BT68" s="479"/>
      <c r="BU68" s="479"/>
      <c r="BV68" s="479"/>
      <c r="BW68" s="479"/>
      <c r="BX68" s="479"/>
      <c r="BY68" s="479"/>
      <c r="BZ68" s="479"/>
      <c r="CA68" s="479"/>
      <c r="CB68" s="479"/>
      <c r="CC68" s="479"/>
      <c r="CD68" s="479"/>
      <c r="CE68" s="479"/>
      <c r="CF68" s="479"/>
      <c r="CG68" s="479"/>
      <c r="CH68" s="479"/>
      <c r="CI68" s="479"/>
      <c r="CJ68" s="479"/>
      <c r="CK68" s="479"/>
      <c r="CL68" s="479"/>
      <c r="CM68" s="479"/>
      <c r="CN68" s="479"/>
      <c r="CO68" s="479"/>
      <c r="CP68" s="479"/>
      <c r="CQ68" s="479"/>
      <c r="CR68" s="479"/>
      <c r="CS68" s="479"/>
      <c r="CT68" s="479"/>
      <c r="CU68" s="479"/>
      <c r="CV68" s="479"/>
      <c r="CW68" s="479"/>
      <c r="CX68" s="479"/>
      <c r="CY68" s="479"/>
      <c r="CZ68" s="479"/>
      <c r="DA68" s="479"/>
      <c r="DB68" s="479"/>
      <c r="DC68" s="479"/>
      <c r="DD68" s="479"/>
      <c r="DE68" s="479"/>
      <c r="DF68" s="479"/>
      <c r="DG68" s="479"/>
      <c r="DH68" s="479"/>
      <c r="DI68" s="479"/>
      <c r="DJ68" s="479"/>
      <c r="DK68" s="479"/>
      <c r="DL68" s="479"/>
      <c r="DM68" s="479"/>
      <c r="DN68" s="480"/>
      <c r="DO68" s="479"/>
      <c r="DP68" s="479"/>
      <c r="DQ68" s="479"/>
      <c r="DR68" s="479"/>
      <c r="DS68" s="479"/>
      <c r="DT68" s="479"/>
      <c r="DU68" s="479"/>
      <c r="DV68" s="479"/>
      <c r="DW68" s="479"/>
      <c r="DX68" s="479"/>
      <c r="DY68" s="479"/>
      <c r="DZ68" s="479"/>
      <c r="EA68" s="479"/>
      <c r="EB68" s="479"/>
      <c r="EC68" s="479"/>
      <c r="ED68" s="479"/>
      <c r="EE68" s="481"/>
    </row>
    <row r="70" spans="1:138" x14ac:dyDescent="0.25">
      <c r="EA70" s="99"/>
    </row>
  </sheetData>
  <mergeCells count="136">
    <mergeCell ref="DV4:DW4"/>
    <mergeCell ref="DX4:DY4"/>
    <mergeCell ref="DZ4:EA4"/>
    <mergeCell ref="EB4:EC4"/>
    <mergeCell ref="ED4:ED5"/>
    <mergeCell ref="EE4:EE5"/>
    <mergeCell ref="DJ4:DK4"/>
    <mergeCell ref="DL4:DM4"/>
    <mergeCell ref="DN4:DO4"/>
    <mergeCell ref="DP4:DQ4"/>
    <mergeCell ref="DR4:DS4"/>
    <mergeCell ref="DT4:DU4"/>
    <mergeCell ref="CX4:CY4"/>
    <mergeCell ref="CZ4:DA4"/>
    <mergeCell ref="DB4:DC4"/>
    <mergeCell ref="DD4:DE4"/>
    <mergeCell ref="DF4:DG4"/>
    <mergeCell ref="DH4:DI4"/>
    <mergeCell ref="CL4:CM4"/>
    <mergeCell ref="CN4:CO4"/>
    <mergeCell ref="CP4:CQ4"/>
    <mergeCell ref="CR4:CS4"/>
    <mergeCell ref="CT4:CU4"/>
    <mergeCell ref="CV4:CW4"/>
    <mergeCell ref="BZ4:CA4"/>
    <mergeCell ref="CB4:CC4"/>
    <mergeCell ref="CD4:CE4"/>
    <mergeCell ref="CF4:CG4"/>
    <mergeCell ref="CH4:CI4"/>
    <mergeCell ref="CJ4:CK4"/>
    <mergeCell ref="BN4:BO4"/>
    <mergeCell ref="BP4:BQ4"/>
    <mergeCell ref="BR4:BS4"/>
    <mergeCell ref="BT4:BU4"/>
    <mergeCell ref="BV4:BW4"/>
    <mergeCell ref="BX4:BY4"/>
    <mergeCell ref="BB4:BC4"/>
    <mergeCell ref="BD4:BE4"/>
    <mergeCell ref="BF4:BG4"/>
    <mergeCell ref="BH4:BI4"/>
    <mergeCell ref="BJ4:BK4"/>
    <mergeCell ref="BL4:BM4"/>
    <mergeCell ref="AP4:AQ4"/>
    <mergeCell ref="AR4:AS4"/>
    <mergeCell ref="AT4:AU4"/>
    <mergeCell ref="AV4:AW4"/>
    <mergeCell ref="AX4:AY4"/>
    <mergeCell ref="AZ4:BA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ED3:EE3"/>
    <mergeCell ref="A4:A6"/>
    <mergeCell ref="B4:C4"/>
    <mergeCell ref="D4:E4"/>
    <mergeCell ref="F4:G4"/>
    <mergeCell ref="H4:I4"/>
    <mergeCell ref="J4:K4"/>
    <mergeCell ref="L4:M4"/>
    <mergeCell ref="N4:O4"/>
    <mergeCell ref="P4:Q4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DN3:DO3"/>
    <mergeCell ref="DP3:DQ3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BV3:BW3"/>
    <mergeCell ref="BX3:BY3"/>
    <mergeCell ref="BZ3:CA3"/>
    <mergeCell ref="CB3:CC3"/>
    <mergeCell ref="CD3:CE3"/>
    <mergeCell ref="CF3:CG3"/>
    <mergeCell ref="BJ3:BK3"/>
    <mergeCell ref="BL3:BM3"/>
    <mergeCell ref="BN3:BO3"/>
    <mergeCell ref="BP3:BQ3"/>
    <mergeCell ref="BR3:BS3"/>
    <mergeCell ref="BT3:BU3"/>
    <mergeCell ref="AX3:AY3"/>
    <mergeCell ref="AZ3:BA3"/>
    <mergeCell ref="BB3:BC3"/>
    <mergeCell ref="BD3:BE3"/>
    <mergeCell ref="BF3:BG3"/>
    <mergeCell ref="BH3:BI3"/>
    <mergeCell ref="AL3:AM3"/>
    <mergeCell ref="AN3:AO3"/>
    <mergeCell ref="AP3:AQ3"/>
    <mergeCell ref="AR3:AS3"/>
    <mergeCell ref="AT3:AU3"/>
    <mergeCell ref="AV3:AW3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B7:EE67">
    <cfRule type="cellIs" dxfId="1" priority="1" stopIfTrue="1" operator="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5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7" sqref="A17"/>
    </sheetView>
  </sheetViews>
  <sheetFormatPr defaultColWidth="8.85546875" defaultRowHeight="15" outlineLevelCol="1" x14ac:dyDescent="0.25"/>
  <cols>
    <col min="1" max="1" width="22" style="32" customWidth="1"/>
    <col min="2" max="2" width="12.28515625" style="32" customWidth="1"/>
    <col min="3" max="3" width="11.42578125" style="32" customWidth="1"/>
    <col min="4" max="4" width="10.7109375" style="32" hidden="1" customWidth="1" outlineLevel="1"/>
    <col min="5" max="5" width="10" style="32" hidden="1" customWidth="1" outlineLevel="1"/>
    <col min="6" max="6" width="11.5703125" style="32" hidden="1" customWidth="1" outlineLevel="1"/>
    <col min="7" max="7" width="11.140625" style="32" hidden="1" customWidth="1" outlineLevel="1"/>
    <col min="8" max="8" width="11.28515625" style="32" hidden="1" customWidth="1" outlineLevel="1"/>
    <col min="9" max="9" width="11.5703125" style="32" hidden="1" customWidth="1" outlineLevel="1"/>
    <col min="10" max="10" width="10.7109375" style="32" hidden="1" customWidth="1" outlineLevel="1"/>
    <col min="11" max="11" width="11.140625" style="32" hidden="1" customWidth="1" outlineLevel="1"/>
    <col min="12" max="12" width="10.7109375" style="32" hidden="1" customWidth="1" outlineLevel="1"/>
    <col min="13" max="13" width="10.28515625" style="32" hidden="1" customWidth="1" outlineLevel="1"/>
    <col min="14" max="14" width="10.42578125" style="32" hidden="1" customWidth="1" outlineLevel="1"/>
    <col min="15" max="15" width="10.140625" style="32" hidden="1" customWidth="1" outlineLevel="1"/>
    <col min="16" max="16" width="11.7109375" style="32" hidden="1" customWidth="1" outlineLevel="1"/>
    <col min="17" max="17" width="10.85546875" style="32" hidden="1" customWidth="1" outlineLevel="1"/>
    <col min="18" max="18" width="10.28515625" style="32" customWidth="1" collapsed="1"/>
    <col min="19" max="19" width="9.85546875" style="32" customWidth="1"/>
    <col min="20" max="20" width="10.7109375" style="32" hidden="1" customWidth="1" outlineLevel="1"/>
    <col min="21" max="21" width="20.42578125" style="32" hidden="1" customWidth="1" outlineLevel="1"/>
    <col min="22" max="22" width="11.7109375" style="32" customWidth="1" collapsed="1"/>
    <col min="23" max="23" width="10.85546875" style="32" customWidth="1"/>
    <col min="24" max="24" width="10" style="32" hidden="1" customWidth="1" outlineLevel="1"/>
    <col min="25" max="25" width="10.28515625" style="32" hidden="1" customWidth="1" outlineLevel="1"/>
    <col min="26" max="26" width="10.140625" style="32" hidden="1" customWidth="1" outlineLevel="1"/>
    <col min="27" max="27" width="10" style="32" hidden="1" customWidth="1" outlineLevel="1"/>
    <col min="28" max="28" width="10.42578125" style="32" hidden="1" customWidth="1" outlineLevel="1"/>
    <col min="29" max="29" width="9.5703125" style="32" hidden="1" customWidth="1" outlineLevel="1"/>
    <col min="30" max="30" width="11.5703125" style="32" customWidth="1" collapsed="1"/>
    <col min="31" max="31" width="10.5703125" style="32" customWidth="1"/>
    <col min="32" max="32" width="9.7109375" style="32" hidden="1" customWidth="1" outlineLevel="1"/>
    <col min="33" max="33" width="9.5703125" style="32" hidden="1" customWidth="1" outlineLevel="1"/>
    <col min="34" max="34" width="10.28515625" style="32" hidden="1" customWidth="1" outlineLevel="1"/>
    <col min="35" max="35" width="9.85546875" style="32" hidden="1" customWidth="1" outlineLevel="1"/>
    <col min="36" max="37" width="10" style="32" hidden="1" customWidth="1" outlineLevel="1"/>
    <col min="38" max="38" width="9.85546875" style="32" hidden="1" customWidth="1" outlineLevel="1"/>
    <col min="39" max="39" width="9.42578125" style="32" hidden="1" customWidth="1" outlineLevel="1"/>
    <col min="40" max="40" width="11.28515625" style="32" hidden="1" customWidth="1" outlineLevel="1"/>
    <col min="41" max="41" width="10.7109375" style="32" hidden="1" customWidth="1" outlineLevel="1"/>
    <col min="42" max="42" width="11.7109375" style="32" hidden="1" customWidth="1" outlineLevel="1"/>
    <col min="43" max="43" width="10.85546875" style="32" hidden="1" customWidth="1" outlineLevel="1"/>
    <col min="44" max="44" width="10.28515625" style="32" hidden="1" customWidth="1" outlineLevel="1"/>
    <col min="45" max="45" width="10.42578125" style="32" hidden="1" customWidth="1" outlineLevel="1"/>
    <col min="46" max="46" width="11.42578125" style="32" hidden="1" customWidth="1" outlineLevel="1"/>
    <col min="47" max="47" width="11.140625" style="32" hidden="1" customWidth="1" outlineLevel="1"/>
    <col min="48" max="48" width="11.85546875" style="32" customWidth="1" collapsed="1"/>
    <col min="49" max="49" width="11.28515625" style="32" customWidth="1"/>
    <col min="50" max="52" width="11" style="32" hidden="1" customWidth="1" outlineLevel="1"/>
    <col min="53" max="53" width="10.85546875" style="32" hidden="1" customWidth="1" outlineLevel="1"/>
    <col min="54" max="54" width="11" style="32" hidden="1" customWidth="1" outlineLevel="1"/>
    <col min="55" max="55" width="10.28515625" style="32" hidden="1" customWidth="1" outlineLevel="1"/>
    <col min="56" max="57" width="11" style="32" hidden="1" customWidth="1" outlineLevel="1"/>
    <col min="58" max="58" width="11.7109375" style="32" customWidth="1" collapsed="1"/>
    <col min="59" max="59" width="11" style="32" customWidth="1"/>
    <col min="60" max="61" width="11" style="32" hidden="1" customWidth="1" outlineLevel="1"/>
    <col min="62" max="62" width="10.7109375" style="32" hidden="1" customWidth="1" outlineLevel="1"/>
    <col min="63" max="63" width="10.140625" style="32" hidden="1" customWidth="1" outlineLevel="1"/>
    <col min="64" max="64" width="10.7109375" style="32" hidden="1" customWidth="1" outlineLevel="1"/>
    <col min="65" max="65" width="10.5703125" style="32" hidden="1" customWidth="1" outlineLevel="1"/>
    <col min="66" max="66" width="12.28515625" style="32" customWidth="1" collapsed="1"/>
    <col min="67" max="67" width="12" style="32" customWidth="1"/>
    <col min="68" max="68" width="11.7109375" style="32" hidden="1" customWidth="1" outlineLevel="1"/>
    <col min="69" max="69" width="11.28515625" style="32" hidden="1" customWidth="1" outlineLevel="1"/>
    <col min="70" max="70" width="11.140625" style="32" hidden="1" customWidth="1" outlineLevel="1"/>
    <col min="71" max="72" width="11" style="32" hidden="1" customWidth="1" outlineLevel="1"/>
    <col min="73" max="73" width="11.7109375" style="32" hidden="1" customWidth="1" outlineLevel="1"/>
    <col min="74" max="74" width="10.85546875" style="32" hidden="1" customWidth="1" outlineLevel="1"/>
    <col min="75" max="75" width="10.28515625" style="32" hidden="1" customWidth="1" outlineLevel="1"/>
    <col min="76" max="76" width="11.28515625" style="32" hidden="1" customWidth="1" outlineLevel="1"/>
    <col min="77" max="77" width="10.7109375" style="32" hidden="1" customWidth="1" outlineLevel="1"/>
    <col min="78" max="79" width="11" style="32" hidden="1" customWidth="1" outlineLevel="1"/>
    <col min="80" max="80" width="11.5703125" style="32" customWidth="1" collapsed="1"/>
    <col min="81" max="81" width="11" style="32" customWidth="1"/>
    <col min="82" max="83" width="11" style="32" hidden="1" customWidth="1" outlineLevel="1"/>
    <col min="84" max="84" width="10.7109375" style="32" hidden="1" customWidth="1" outlineLevel="1"/>
    <col min="85" max="85" width="10.5703125" style="32" hidden="1" customWidth="1" outlineLevel="1"/>
    <col min="86" max="86" width="11.42578125" style="32" hidden="1" customWidth="1" outlineLevel="1"/>
    <col min="87" max="87" width="11.28515625" style="32" hidden="1" customWidth="1" outlineLevel="1"/>
    <col min="88" max="88" width="11.28515625" style="32" customWidth="1" collapsed="1"/>
    <col min="89" max="89" width="10.85546875" style="32" customWidth="1"/>
    <col min="90" max="90" width="10.7109375" style="32" hidden="1" customWidth="1" outlineLevel="1"/>
    <col min="91" max="91" width="10.42578125" style="32" hidden="1" customWidth="1" outlineLevel="1"/>
    <col min="92" max="92" width="11.28515625" style="32" customWidth="1" collapsed="1"/>
    <col min="93" max="93" width="11" style="32" customWidth="1"/>
    <col min="94" max="96" width="11" style="32" hidden="1" customWidth="1" outlineLevel="1"/>
    <col min="97" max="97" width="10.42578125" style="32" hidden="1" customWidth="1" outlineLevel="1"/>
    <col min="98" max="98" width="11.5703125" style="32" hidden="1" customWidth="1" outlineLevel="1"/>
    <col min="99" max="99" width="11" style="32" hidden="1" customWidth="1" outlineLevel="1"/>
    <col min="100" max="100" width="11.28515625" style="32" hidden="1" customWidth="1" outlineLevel="1"/>
    <col min="101" max="101" width="11.5703125" style="32" hidden="1" customWidth="1" outlineLevel="1"/>
    <col min="102" max="102" width="10.85546875" style="32" hidden="1" customWidth="1" outlineLevel="1"/>
    <col min="103" max="103" width="11.28515625" style="32" hidden="1" customWidth="1" outlineLevel="1"/>
    <col min="104" max="104" width="11" style="32" customWidth="1" collapsed="1"/>
    <col min="105" max="105" width="11" style="32" customWidth="1"/>
    <col min="106" max="106" width="10.5703125" style="32" hidden="1" customWidth="1" outlineLevel="1"/>
    <col min="107" max="107" width="10.42578125" style="32" hidden="1" customWidth="1" outlineLevel="1"/>
    <col min="108" max="108" width="11.42578125" style="32" hidden="1" customWidth="1" outlineLevel="1"/>
    <col min="109" max="109" width="10.7109375" style="32" hidden="1" customWidth="1" outlineLevel="1"/>
    <col min="110" max="110" width="10.28515625" style="32" hidden="1" customWidth="1" outlineLevel="1"/>
    <col min="111" max="111" width="10.140625" style="32" hidden="1" customWidth="1" outlineLevel="1"/>
    <col min="112" max="112" width="10.7109375" style="32" hidden="1" customWidth="1" outlineLevel="1"/>
    <col min="113" max="113" width="10.42578125" style="32" hidden="1" customWidth="1" outlineLevel="1"/>
    <col min="114" max="114" width="11.7109375" style="32" customWidth="1" collapsed="1"/>
    <col min="115" max="115" width="10.28515625" style="32" customWidth="1"/>
    <col min="116" max="116" width="10.42578125" style="32" hidden="1" customWidth="1"/>
    <col min="117" max="117" width="9.28515625" style="32" hidden="1" customWidth="1"/>
    <col min="118" max="118" width="10.7109375" style="32" hidden="1" customWidth="1" outlineLevel="1"/>
    <col min="119" max="119" width="10.140625" style="32" hidden="1" customWidth="1" outlineLevel="1"/>
    <col min="120" max="120" width="11.140625" style="32" hidden="1" customWidth="1" outlineLevel="1"/>
    <col min="121" max="121" width="10.5703125" style="32" hidden="1" customWidth="1" outlineLevel="1"/>
    <col min="122" max="122" width="10.85546875" style="32" customWidth="1" collapsed="1"/>
    <col min="123" max="123" width="10.85546875" style="32" customWidth="1"/>
    <col min="124" max="124" width="11.140625" style="32" customWidth="1"/>
    <col min="125" max="125" width="10.42578125" style="32" customWidth="1"/>
    <col min="126" max="126" width="12.7109375" style="32" customWidth="1"/>
    <col min="127" max="127" width="12.42578125" style="32" customWidth="1"/>
    <col min="128" max="128" width="12" style="32" customWidth="1"/>
    <col min="129" max="129" width="11.7109375" style="32" customWidth="1"/>
    <col min="130" max="130" width="11.28515625" style="32" customWidth="1"/>
    <col min="131" max="131" width="11.85546875" style="32" customWidth="1"/>
    <col min="132" max="132" width="8.85546875" style="32"/>
    <col min="133" max="134" width="8.85546875" style="33"/>
    <col min="135" max="16384" width="8.85546875" style="32"/>
  </cols>
  <sheetData>
    <row r="1" spans="1:134" s="35" customFormat="1" x14ac:dyDescent="0.25">
      <c r="A1" s="80" t="s">
        <v>168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79"/>
      <c r="W1" s="79"/>
      <c r="CH1" s="78"/>
      <c r="CI1" s="78"/>
      <c r="CN1" s="78"/>
      <c r="CO1" s="78"/>
    </row>
    <row r="2" spans="1:134" ht="15.75" thickBot="1" x14ac:dyDescent="0.3">
      <c r="AV2" s="77"/>
      <c r="EC2" s="32"/>
      <c r="ED2" s="32"/>
    </row>
    <row r="3" spans="1:134" s="69" customFormat="1" ht="15.6" customHeight="1" x14ac:dyDescent="0.2">
      <c r="A3" s="319" t="s">
        <v>167</v>
      </c>
      <c r="B3" s="326" t="s">
        <v>166</v>
      </c>
      <c r="C3" s="324"/>
      <c r="D3" s="324" t="s">
        <v>165</v>
      </c>
      <c r="E3" s="324"/>
      <c r="F3" s="324" t="s">
        <v>164</v>
      </c>
      <c r="G3" s="324"/>
      <c r="H3" s="324" t="s">
        <v>163</v>
      </c>
      <c r="I3" s="324"/>
      <c r="J3" s="324" t="s">
        <v>162</v>
      </c>
      <c r="K3" s="324"/>
      <c r="L3" s="324" t="s">
        <v>161</v>
      </c>
      <c r="M3" s="324"/>
      <c r="N3" s="324" t="s">
        <v>160</v>
      </c>
      <c r="O3" s="324"/>
      <c r="P3" s="324" t="s">
        <v>159</v>
      </c>
      <c r="Q3" s="325"/>
      <c r="R3" s="326" t="s">
        <v>158</v>
      </c>
      <c r="S3" s="324"/>
      <c r="T3" s="324" t="s">
        <v>157</v>
      </c>
      <c r="U3" s="325"/>
      <c r="V3" s="326" t="s">
        <v>156</v>
      </c>
      <c r="W3" s="324"/>
      <c r="X3" s="324" t="s">
        <v>155</v>
      </c>
      <c r="Y3" s="324"/>
      <c r="Z3" s="324" t="s">
        <v>154</v>
      </c>
      <c r="AA3" s="324"/>
      <c r="AB3" s="324" t="s">
        <v>153</v>
      </c>
      <c r="AC3" s="325"/>
      <c r="AD3" s="326" t="s">
        <v>152</v>
      </c>
      <c r="AE3" s="324"/>
      <c r="AF3" s="324" t="s">
        <v>151</v>
      </c>
      <c r="AG3" s="324"/>
      <c r="AH3" s="324" t="s">
        <v>150</v>
      </c>
      <c r="AI3" s="324"/>
      <c r="AJ3" s="324" t="s">
        <v>149</v>
      </c>
      <c r="AK3" s="324"/>
      <c r="AL3" s="324" t="s">
        <v>148</v>
      </c>
      <c r="AM3" s="324"/>
      <c r="AN3" s="324" t="s">
        <v>147</v>
      </c>
      <c r="AO3" s="324"/>
      <c r="AP3" s="324" t="s">
        <v>146</v>
      </c>
      <c r="AQ3" s="324"/>
      <c r="AR3" s="324" t="s">
        <v>145</v>
      </c>
      <c r="AS3" s="324"/>
      <c r="AT3" s="324" t="s">
        <v>144</v>
      </c>
      <c r="AU3" s="325"/>
      <c r="AV3" s="326" t="s">
        <v>143</v>
      </c>
      <c r="AW3" s="324"/>
      <c r="AX3" s="324" t="s">
        <v>142</v>
      </c>
      <c r="AY3" s="324"/>
      <c r="AZ3" s="324" t="s">
        <v>141</v>
      </c>
      <c r="BA3" s="324"/>
      <c r="BB3" s="324" t="s">
        <v>140</v>
      </c>
      <c r="BC3" s="324"/>
      <c r="BD3" s="324" t="s">
        <v>139</v>
      </c>
      <c r="BE3" s="325"/>
      <c r="BF3" s="326" t="s">
        <v>138</v>
      </c>
      <c r="BG3" s="324"/>
      <c r="BH3" s="324" t="s">
        <v>137</v>
      </c>
      <c r="BI3" s="324"/>
      <c r="BJ3" s="324" t="s">
        <v>136</v>
      </c>
      <c r="BK3" s="324"/>
      <c r="BL3" s="324" t="s">
        <v>135</v>
      </c>
      <c r="BM3" s="325"/>
      <c r="BN3" s="326" t="s">
        <v>134</v>
      </c>
      <c r="BO3" s="324"/>
      <c r="BP3" s="324" t="s">
        <v>133</v>
      </c>
      <c r="BQ3" s="324"/>
      <c r="BR3" s="324" t="s">
        <v>132</v>
      </c>
      <c r="BS3" s="324"/>
      <c r="BT3" s="324" t="s">
        <v>131</v>
      </c>
      <c r="BU3" s="324"/>
      <c r="BV3" s="324" t="s">
        <v>130</v>
      </c>
      <c r="BW3" s="324"/>
      <c r="BX3" s="324" t="s">
        <v>129</v>
      </c>
      <c r="BY3" s="324"/>
      <c r="BZ3" s="324" t="s">
        <v>128</v>
      </c>
      <c r="CA3" s="325"/>
      <c r="CB3" s="326" t="s">
        <v>127</v>
      </c>
      <c r="CC3" s="324"/>
      <c r="CD3" s="324" t="s">
        <v>126</v>
      </c>
      <c r="CE3" s="324"/>
      <c r="CF3" s="324" t="s">
        <v>125</v>
      </c>
      <c r="CG3" s="324"/>
      <c r="CH3" s="324" t="s">
        <v>124</v>
      </c>
      <c r="CI3" s="325"/>
      <c r="CJ3" s="326" t="s">
        <v>123</v>
      </c>
      <c r="CK3" s="327"/>
      <c r="CL3" s="324" t="s">
        <v>122</v>
      </c>
      <c r="CM3" s="325"/>
      <c r="CN3" s="326" t="s">
        <v>121</v>
      </c>
      <c r="CO3" s="327"/>
      <c r="CP3" s="324" t="s">
        <v>120</v>
      </c>
      <c r="CQ3" s="324"/>
      <c r="CR3" s="324" t="s">
        <v>119</v>
      </c>
      <c r="CS3" s="324"/>
      <c r="CT3" s="324" t="s">
        <v>118</v>
      </c>
      <c r="CU3" s="324"/>
      <c r="CV3" s="324" t="s">
        <v>117</v>
      </c>
      <c r="CW3" s="324"/>
      <c r="CX3" s="324" t="s">
        <v>116</v>
      </c>
      <c r="CY3" s="325"/>
      <c r="CZ3" s="326" t="s">
        <v>115</v>
      </c>
      <c r="DA3" s="324"/>
      <c r="DB3" s="324" t="s">
        <v>114</v>
      </c>
      <c r="DC3" s="324"/>
      <c r="DD3" s="324" t="s">
        <v>113</v>
      </c>
      <c r="DE3" s="324"/>
      <c r="DF3" s="324" t="s">
        <v>112</v>
      </c>
      <c r="DG3" s="324"/>
      <c r="DH3" s="324" t="s">
        <v>111</v>
      </c>
      <c r="DI3" s="325"/>
      <c r="DJ3" s="326" t="s">
        <v>110</v>
      </c>
      <c r="DK3" s="324"/>
      <c r="DL3" s="324" t="s">
        <v>109</v>
      </c>
      <c r="DM3" s="327"/>
      <c r="DN3" s="324" t="s">
        <v>108</v>
      </c>
      <c r="DO3" s="324"/>
      <c r="DP3" s="324" t="s">
        <v>107</v>
      </c>
      <c r="DQ3" s="325"/>
      <c r="DR3" s="326" t="s">
        <v>106</v>
      </c>
      <c r="DS3" s="325"/>
      <c r="DT3" s="326" t="s">
        <v>105</v>
      </c>
      <c r="DU3" s="325"/>
      <c r="DV3" s="328" t="s">
        <v>104</v>
      </c>
      <c r="DW3" s="327"/>
      <c r="DX3" s="326" t="s">
        <v>103</v>
      </c>
      <c r="DY3" s="325"/>
      <c r="DZ3" s="326" t="s">
        <v>102</v>
      </c>
      <c r="EA3" s="325"/>
    </row>
    <row r="4" spans="1:134" s="76" customFormat="1" ht="108.6" customHeight="1" x14ac:dyDescent="0.2">
      <c r="A4" s="320"/>
      <c r="B4" s="318" t="s">
        <v>101</v>
      </c>
      <c r="C4" s="315"/>
      <c r="D4" s="315" t="s">
        <v>100</v>
      </c>
      <c r="E4" s="315"/>
      <c r="F4" s="315" t="s">
        <v>99</v>
      </c>
      <c r="G4" s="315"/>
      <c r="H4" s="315" t="s">
        <v>98</v>
      </c>
      <c r="I4" s="315"/>
      <c r="J4" s="315" t="s">
        <v>97</v>
      </c>
      <c r="K4" s="315"/>
      <c r="L4" s="315" t="s">
        <v>96</v>
      </c>
      <c r="M4" s="315"/>
      <c r="N4" s="315" t="s">
        <v>95</v>
      </c>
      <c r="O4" s="315"/>
      <c r="P4" s="315" t="s">
        <v>94</v>
      </c>
      <c r="Q4" s="317"/>
      <c r="R4" s="318" t="s">
        <v>93</v>
      </c>
      <c r="S4" s="315"/>
      <c r="T4" s="315" t="s">
        <v>92</v>
      </c>
      <c r="U4" s="317"/>
      <c r="V4" s="318" t="s">
        <v>91</v>
      </c>
      <c r="W4" s="315"/>
      <c r="X4" s="315" t="s">
        <v>90</v>
      </c>
      <c r="Y4" s="315"/>
      <c r="Z4" s="315" t="s">
        <v>89</v>
      </c>
      <c r="AA4" s="315"/>
      <c r="AB4" s="315" t="s">
        <v>88</v>
      </c>
      <c r="AC4" s="317"/>
      <c r="AD4" s="318" t="s">
        <v>87</v>
      </c>
      <c r="AE4" s="315"/>
      <c r="AF4" s="315" t="s">
        <v>86</v>
      </c>
      <c r="AG4" s="315"/>
      <c r="AH4" s="315" t="s">
        <v>85</v>
      </c>
      <c r="AI4" s="315"/>
      <c r="AJ4" s="315" t="s">
        <v>84</v>
      </c>
      <c r="AK4" s="315"/>
      <c r="AL4" s="315" t="s">
        <v>83</v>
      </c>
      <c r="AM4" s="315"/>
      <c r="AN4" s="315" t="s">
        <v>82</v>
      </c>
      <c r="AO4" s="315"/>
      <c r="AP4" s="315" t="s">
        <v>81</v>
      </c>
      <c r="AQ4" s="315"/>
      <c r="AR4" s="315" t="s">
        <v>80</v>
      </c>
      <c r="AS4" s="315"/>
      <c r="AT4" s="315" t="s">
        <v>79</v>
      </c>
      <c r="AU4" s="317"/>
      <c r="AV4" s="318" t="s">
        <v>78</v>
      </c>
      <c r="AW4" s="315"/>
      <c r="AX4" s="315" t="s">
        <v>77</v>
      </c>
      <c r="AY4" s="315"/>
      <c r="AZ4" s="315" t="s">
        <v>76</v>
      </c>
      <c r="BA4" s="315"/>
      <c r="BB4" s="315" t="s">
        <v>75</v>
      </c>
      <c r="BC4" s="315"/>
      <c r="BD4" s="315" t="s">
        <v>74</v>
      </c>
      <c r="BE4" s="317"/>
      <c r="BF4" s="318" t="s">
        <v>73</v>
      </c>
      <c r="BG4" s="315"/>
      <c r="BH4" s="315" t="s">
        <v>72</v>
      </c>
      <c r="BI4" s="315"/>
      <c r="BJ4" s="315" t="s">
        <v>71</v>
      </c>
      <c r="BK4" s="315"/>
      <c r="BL4" s="315" t="s">
        <v>70</v>
      </c>
      <c r="BM4" s="317"/>
      <c r="BN4" s="318" t="s">
        <v>69</v>
      </c>
      <c r="BO4" s="315"/>
      <c r="BP4" s="315" t="s">
        <v>68</v>
      </c>
      <c r="BQ4" s="315"/>
      <c r="BR4" s="315" t="s">
        <v>67</v>
      </c>
      <c r="BS4" s="315"/>
      <c r="BT4" s="315" t="s">
        <v>66</v>
      </c>
      <c r="BU4" s="315"/>
      <c r="BV4" s="315" t="s">
        <v>65</v>
      </c>
      <c r="BW4" s="315"/>
      <c r="BX4" s="315" t="s">
        <v>64</v>
      </c>
      <c r="BY4" s="315"/>
      <c r="BZ4" s="315" t="s">
        <v>63</v>
      </c>
      <c r="CA4" s="317"/>
      <c r="CB4" s="318" t="s">
        <v>62</v>
      </c>
      <c r="CC4" s="315"/>
      <c r="CD4" s="315" t="s">
        <v>61</v>
      </c>
      <c r="CE4" s="315"/>
      <c r="CF4" s="315" t="s">
        <v>60</v>
      </c>
      <c r="CG4" s="315"/>
      <c r="CH4" s="315" t="s">
        <v>59</v>
      </c>
      <c r="CI4" s="317"/>
      <c r="CJ4" s="318" t="s">
        <v>58</v>
      </c>
      <c r="CK4" s="316"/>
      <c r="CL4" s="315" t="s">
        <v>57</v>
      </c>
      <c r="CM4" s="317"/>
      <c r="CN4" s="318" t="s">
        <v>56</v>
      </c>
      <c r="CO4" s="316"/>
      <c r="CP4" s="315" t="s">
        <v>55</v>
      </c>
      <c r="CQ4" s="315"/>
      <c r="CR4" s="315" t="s">
        <v>54</v>
      </c>
      <c r="CS4" s="315"/>
      <c r="CT4" s="315" t="s">
        <v>53</v>
      </c>
      <c r="CU4" s="315"/>
      <c r="CV4" s="315" t="s">
        <v>52</v>
      </c>
      <c r="CW4" s="315"/>
      <c r="CX4" s="315" t="s">
        <v>51</v>
      </c>
      <c r="CY4" s="317"/>
      <c r="CZ4" s="318" t="s">
        <v>50</v>
      </c>
      <c r="DA4" s="315"/>
      <c r="DB4" s="315" t="s">
        <v>49</v>
      </c>
      <c r="DC4" s="315"/>
      <c r="DD4" s="315" t="s">
        <v>48</v>
      </c>
      <c r="DE4" s="315"/>
      <c r="DF4" s="315" t="s">
        <v>47</v>
      </c>
      <c r="DG4" s="315"/>
      <c r="DH4" s="315" t="s">
        <v>46</v>
      </c>
      <c r="DI4" s="317"/>
      <c r="DJ4" s="318" t="s">
        <v>45</v>
      </c>
      <c r="DK4" s="315"/>
      <c r="DL4" s="315" t="s">
        <v>44</v>
      </c>
      <c r="DM4" s="316"/>
      <c r="DN4" s="315" t="s">
        <v>43</v>
      </c>
      <c r="DO4" s="315"/>
      <c r="DP4" s="315" t="s">
        <v>42</v>
      </c>
      <c r="DQ4" s="317"/>
      <c r="DR4" s="318" t="s">
        <v>41</v>
      </c>
      <c r="DS4" s="317"/>
      <c r="DT4" s="318" t="s">
        <v>40</v>
      </c>
      <c r="DU4" s="317"/>
      <c r="DV4" s="323" t="s">
        <v>39</v>
      </c>
      <c r="DW4" s="316"/>
      <c r="DX4" s="318" t="s">
        <v>38</v>
      </c>
      <c r="DY4" s="317"/>
      <c r="DZ4" s="321" t="s">
        <v>37</v>
      </c>
      <c r="EA4" s="313" t="s">
        <v>36</v>
      </c>
    </row>
    <row r="5" spans="1:134" s="69" customFormat="1" ht="14.25" x14ac:dyDescent="0.2">
      <c r="A5" s="75"/>
      <c r="B5" s="71" t="s">
        <v>35</v>
      </c>
      <c r="C5" s="74" t="s">
        <v>34</v>
      </c>
      <c r="D5" s="74" t="s">
        <v>35</v>
      </c>
      <c r="E5" s="74" t="s">
        <v>34</v>
      </c>
      <c r="F5" s="74" t="s">
        <v>35</v>
      </c>
      <c r="G5" s="74" t="s">
        <v>34</v>
      </c>
      <c r="H5" s="74" t="s">
        <v>35</v>
      </c>
      <c r="I5" s="74" t="s">
        <v>34</v>
      </c>
      <c r="J5" s="74" t="s">
        <v>35</v>
      </c>
      <c r="K5" s="74" t="s">
        <v>34</v>
      </c>
      <c r="L5" s="74" t="s">
        <v>35</v>
      </c>
      <c r="M5" s="74" t="s">
        <v>34</v>
      </c>
      <c r="N5" s="74" t="s">
        <v>35</v>
      </c>
      <c r="O5" s="74" t="s">
        <v>34</v>
      </c>
      <c r="P5" s="74" t="s">
        <v>35</v>
      </c>
      <c r="Q5" s="70" t="s">
        <v>34</v>
      </c>
      <c r="R5" s="71" t="s">
        <v>35</v>
      </c>
      <c r="S5" s="74" t="s">
        <v>34</v>
      </c>
      <c r="T5" s="74" t="s">
        <v>35</v>
      </c>
      <c r="U5" s="70" t="s">
        <v>34</v>
      </c>
      <c r="V5" s="71" t="s">
        <v>35</v>
      </c>
      <c r="W5" s="74" t="s">
        <v>34</v>
      </c>
      <c r="X5" s="74" t="s">
        <v>35</v>
      </c>
      <c r="Y5" s="74" t="s">
        <v>34</v>
      </c>
      <c r="Z5" s="74" t="s">
        <v>35</v>
      </c>
      <c r="AA5" s="74" t="s">
        <v>34</v>
      </c>
      <c r="AB5" s="74" t="s">
        <v>35</v>
      </c>
      <c r="AC5" s="70" t="s">
        <v>34</v>
      </c>
      <c r="AD5" s="71" t="s">
        <v>35</v>
      </c>
      <c r="AE5" s="74" t="s">
        <v>34</v>
      </c>
      <c r="AF5" s="74" t="s">
        <v>35</v>
      </c>
      <c r="AG5" s="74" t="s">
        <v>34</v>
      </c>
      <c r="AH5" s="74" t="s">
        <v>35</v>
      </c>
      <c r="AI5" s="74" t="s">
        <v>34</v>
      </c>
      <c r="AJ5" s="74" t="s">
        <v>35</v>
      </c>
      <c r="AK5" s="74" t="s">
        <v>34</v>
      </c>
      <c r="AL5" s="74" t="s">
        <v>35</v>
      </c>
      <c r="AM5" s="74" t="s">
        <v>34</v>
      </c>
      <c r="AN5" s="74" t="s">
        <v>35</v>
      </c>
      <c r="AO5" s="74" t="s">
        <v>34</v>
      </c>
      <c r="AP5" s="74" t="s">
        <v>35</v>
      </c>
      <c r="AQ5" s="74" t="s">
        <v>34</v>
      </c>
      <c r="AR5" s="74" t="s">
        <v>35</v>
      </c>
      <c r="AS5" s="74" t="s">
        <v>34</v>
      </c>
      <c r="AT5" s="74" t="s">
        <v>35</v>
      </c>
      <c r="AU5" s="70" t="s">
        <v>34</v>
      </c>
      <c r="AV5" s="71" t="s">
        <v>35</v>
      </c>
      <c r="AW5" s="74" t="s">
        <v>34</v>
      </c>
      <c r="AX5" s="74" t="s">
        <v>35</v>
      </c>
      <c r="AY5" s="74" t="s">
        <v>34</v>
      </c>
      <c r="AZ5" s="74" t="s">
        <v>35</v>
      </c>
      <c r="BA5" s="74" t="s">
        <v>34</v>
      </c>
      <c r="BB5" s="74" t="s">
        <v>35</v>
      </c>
      <c r="BC5" s="74" t="s">
        <v>34</v>
      </c>
      <c r="BD5" s="74" t="s">
        <v>35</v>
      </c>
      <c r="BE5" s="70" t="s">
        <v>34</v>
      </c>
      <c r="BF5" s="71" t="s">
        <v>35</v>
      </c>
      <c r="BG5" s="74" t="s">
        <v>34</v>
      </c>
      <c r="BH5" s="74" t="s">
        <v>35</v>
      </c>
      <c r="BI5" s="74" t="s">
        <v>34</v>
      </c>
      <c r="BJ5" s="74" t="s">
        <v>35</v>
      </c>
      <c r="BK5" s="74" t="s">
        <v>34</v>
      </c>
      <c r="BL5" s="74" t="s">
        <v>35</v>
      </c>
      <c r="BM5" s="70" t="s">
        <v>34</v>
      </c>
      <c r="BN5" s="71" t="s">
        <v>35</v>
      </c>
      <c r="BO5" s="74" t="s">
        <v>34</v>
      </c>
      <c r="BP5" s="74" t="s">
        <v>35</v>
      </c>
      <c r="BQ5" s="74" t="s">
        <v>34</v>
      </c>
      <c r="BR5" s="74" t="s">
        <v>35</v>
      </c>
      <c r="BS5" s="74" t="s">
        <v>34</v>
      </c>
      <c r="BT5" s="74" t="s">
        <v>35</v>
      </c>
      <c r="BU5" s="74" t="s">
        <v>34</v>
      </c>
      <c r="BV5" s="74" t="s">
        <v>35</v>
      </c>
      <c r="BW5" s="74" t="s">
        <v>34</v>
      </c>
      <c r="BX5" s="74" t="s">
        <v>35</v>
      </c>
      <c r="BY5" s="74" t="s">
        <v>34</v>
      </c>
      <c r="BZ5" s="74" t="s">
        <v>35</v>
      </c>
      <c r="CA5" s="70" t="s">
        <v>34</v>
      </c>
      <c r="CB5" s="71" t="s">
        <v>35</v>
      </c>
      <c r="CC5" s="74" t="s">
        <v>34</v>
      </c>
      <c r="CD5" s="74" t="s">
        <v>35</v>
      </c>
      <c r="CE5" s="74" t="s">
        <v>34</v>
      </c>
      <c r="CF5" s="74" t="s">
        <v>35</v>
      </c>
      <c r="CG5" s="74" t="s">
        <v>34</v>
      </c>
      <c r="CH5" s="74" t="s">
        <v>35</v>
      </c>
      <c r="CI5" s="70" t="s">
        <v>34</v>
      </c>
      <c r="CJ5" s="71" t="s">
        <v>35</v>
      </c>
      <c r="CK5" s="72" t="s">
        <v>34</v>
      </c>
      <c r="CL5" s="74" t="s">
        <v>35</v>
      </c>
      <c r="CM5" s="70" t="s">
        <v>34</v>
      </c>
      <c r="CN5" s="71" t="s">
        <v>35</v>
      </c>
      <c r="CO5" s="72" t="s">
        <v>34</v>
      </c>
      <c r="CP5" s="74" t="s">
        <v>35</v>
      </c>
      <c r="CQ5" s="74" t="s">
        <v>34</v>
      </c>
      <c r="CR5" s="74" t="s">
        <v>35</v>
      </c>
      <c r="CS5" s="74" t="s">
        <v>34</v>
      </c>
      <c r="CT5" s="74" t="s">
        <v>35</v>
      </c>
      <c r="CU5" s="74" t="s">
        <v>34</v>
      </c>
      <c r="CV5" s="74" t="s">
        <v>35</v>
      </c>
      <c r="CW5" s="74" t="s">
        <v>34</v>
      </c>
      <c r="CX5" s="74" t="s">
        <v>35</v>
      </c>
      <c r="CY5" s="70" t="s">
        <v>34</v>
      </c>
      <c r="CZ5" s="71" t="s">
        <v>35</v>
      </c>
      <c r="DA5" s="74" t="s">
        <v>34</v>
      </c>
      <c r="DB5" s="74" t="s">
        <v>35</v>
      </c>
      <c r="DC5" s="74" t="s">
        <v>34</v>
      </c>
      <c r="DD5" s="74" t="s">
        <v>35</v>
      </c>
      <c r="DE5" s="74" t="s">
        <v>34</v>
      </c>
      <c r="DF5" s="74" t="s">
        <v>35</v>
      </c>
      <c r="DG5" s="74" t="s">
        <v>34</v>
      </c>
      <c r="DH5" s="74" t="s">
        <v>35</v>
      </c>
      <c r="DI5" s="70" t="s">
        <v>34</v>
      </c>
      <c r="DJ5" s="71" t="s">
        <v>35</v>
      </c>
      <c r="DK5" s="74" t="s">
        <v>34</v>
      </c>
      <c r="DL5" s="74" t="s">
        <v>35</v>
      </c>
      <c r="DM5" s="72" t="s">
        <v>34</v>
      </c>
      <c r="DN5" s="74" t="s">
        <v>35</v>
      </c>
      <c r="DO5" s="74" t="s">
        <v>34</v>
      </c>
      <c r="DP5" s="74" t="s">
        <v>35</v>
      </c>
      <c r="DQ5" s="70" t="s">
        <v>34</v>
      </c>
      <c r="DR5" s="71" t="s">
        <v>35</v>
      </c>
      <c r="DS5" s="70" t="s">
        <v>34</v>
      </c>
      <c r="DT5" s="71" t="s">
        <v>35</v>
      </c>
      <c r="DU5" s="70" t="s">
        <v>34</v>
      </c>
      <c r="DV5" s="73" t="s">
        <v>35</v>
      </c>
      <c r="DW5" s="72" t="s">
        <v>34</v>
      </c>
      <c r="DX5" s="71" t="s">
        <v>35</v>
      </c>
      <c r="DY5" s="70" t="s">
        <v>34</v>
      </c>
      <c r="DZ5" s="322"/>
      <c r="EA5" s="314"/>
    </row>
    <row r="6" spans="1:134" s="62" customFormat="1" ht="38.25" x14ac:dyDescent="0.2">
      <c r="A6" s="68" t="s">
        <v>33</v>
      </c>
      <c r="B6" s="64">
        <f t="shared" ref="B6:AG6" si="0">SUM(B7:B13)</f>
        <v>743884</v>
      </c>
      <c r="C6" s="67">
        <f t="shared" si="0"/>
        <v>723930</v>
      </c>
      <c r="D6" s="67">
        <f t="shared" si="0"/>
        <v>63116</v>
      </c>
      <c r="E6" s="67">
        <f t="shared" si="0"/>
        <v>62618</v>
      </c>
      <c r="F6" s="67">
        <f t="shared" si="0"/>
        <v>32821</v>
      </c>
      <c r="G6" s="67">
        <f t="shared" si="0"/>
        <v>31633</v>
      </c>
      <c r="H6" s="67">
        <f t="shared" si="0"/>
        <v>412275</v>
      </c>
      <c r="I6" s="67">
        <f t="shared" si="0"/>
        <v>399944</v>
      </c>
      <c r="J6" s="67">
        <f t="shared" si="0"/>
        <v>47415</v>
      </c>
      <c r="K6" s="67">
        <f t="shared" si="0"/>
        <v>47164</v>
      </c>
      <c r="L6" s="67">
        <f t="shared" si="0"/>
        <v>385</v>
      </c>
      <c r="M6" s="67">
        <f t="shared" si="0"/>
        <v>385</v>
      </c>
      <c r="N6" s="67">
        <f t="shared" si="0"/>
        <v>1736</v>
      </c>
      <c r="O6" s="67">
        <f t="shared" si="0"/>
        <v>165</v>
      </c>
      <c r="P6" s="67">
        <f t="shared" si="0"/>
        <v>186136</v>
      </c>
      <c r="Q6" s="63">
        <f t="shared" si="0"/>
        <v>182021</v>
      </c>
      <c r="R6" s="64">
        <f t="shared" si="0"/>
        <v>9652</v>
      </c>
      <c r="S6" s="67">
        <f t="shared" si="0"/>
        <v>9444</v>
      </c>
      <c r="T6" s="67">
        <f t="shared" si="0"/>
        <v>9652</v>
      </c>
      <c r="U6" s="63">
        <f t="shared" si="0"/>
        <v>9444</v>
      </c>
      <c r="V6" s="64">
        <f t="shared" si="0"/>
        <v>44088</v>
      </c>
      <c r="W6" s="67">
        <f t="shared" si="0"/>
        <v>38319</v>
      </c>
      <c r="X6" s="67">
        <f t="shared" si="0"/>
        <v>21473</v>
      </c>
      <c r="Y6" s="67">
        <f t="shared" si="0"/>
        <v>18704</v>
      </c>
      <c r="Z6" s="67">
        <f t="shared" si="0"/>
        <v>20693</v>
      </c>
      <c r="AA6" s="67">
        <f t="shared" si="0"/>
        <v>17746</v>
      </c>
      <c r="AB6" s="67">
        <f t="shared" si="0"/>
        <v>1922</v>
      </c>
      <c r="AC6" s="63">
        <f t="shared" si="0"/>
        <v>1869</v>
      </c>
      <c r="AD6" s="64">
        <f t="shared" si="0"/>
        <v>482860</v>
      </c>
      <c r="AE6" s="67">
        <f t="shared" si="0"/>
        <v>411173</v>
      </c>
      <c r="AF6" s="67">
        <f t="shared" si="0"/>
        <v>0</v>
      </c>
      <c r="AG6" s="67">
        <f t="shared" si="0"/>
        <v>0</v>
      </c>
      <c r="AH6" s="67">
        <f t="shared" ref="AH6:BM6" si="1">SUM(AH7:AH13)</f>
        <v>45349</v>
      </c>
      <c r="AI6" s="67">
        <f t="shared" si="1"/>
        <v>35489</v>
      </c>
      <c r="AJ6" s="67">
        <f t="shared" si="1"/>
        <v>33821</v>
      </c>
      <c r="AK6" s="67">
        <f t="shared" si="1"/>
        <v>2296</v>
      </c>
      <c r="AL6" s="67">
        <f t="shared" si="1"/>
        <v>0</v>
      </c>
      <c r="AM6" s="67">
        <f t="shared" si="1"/>
        <v>0</v>
      </c>
      <c r="AN6" s="67">
        <f t="shared" si="1"/>
        <v>65366</v>
      </c>
      <c r="AO6" s="67">
        <f t="shared" si="1"/>
        <v>64617</v>
      </c>
      <c r="AP6" s="67">
        <f t="shared" si="1"/>
        <v>222510</v>
      </c>
      <c r="AQ6" s="67">
        <f t="shared" si="1"/>
        <v>208276</v>
      </c>
      <c r="AR6" s="67">
        <f t="shared" si="1"/>
        <v>6252</v>
      </c>
      <c r="AS6" s="67">
        <f t="shared" si="1"/>
        <v>893</v>
      </c>
      <c r="AT6" s="67">
        <f t="shared" si="1"/>
        <v>109562</v>
      </c>
      <c r="AU6" s="63">
        <f t="shared" si="1"/>
        <v>99602</v>
      </c>
      <c r="AV6" s="64">
        <f t="shared" si="1"/>
        <v>699994</v>
      </c>
      <c r="AW6" s="67">
        <f t="shared" si="1"/>
        <v>624196</v>
      </c>
      <c r="AX6" s="67">
        <f t="shared" si="1"/>
        <v>4360</v>
      </c>
      <c r="AY6" s="67">
        <f t="shared" si="1"/>
        <v>4276</v>
      </c>
      <c r="AZ6" s="67">
        <f t="shared" si="1"/>
        <v>502742</v>
      </c>
      <c r="BA6" s="67">
        <f t="shared" si="1"/>
        <v>439218</v>
      </c>
      <c r="BB6" s="67">
        <f t="shared" si="1"/>
        <v>145784</v>
      </c>
      <c r="BC6" s="67">
        <f t="shared" si="1"/>
        <v>138324</v>
      </c>
      <c r="BD6" s="67">
        <f t="shared" si="1"/>
        <v>47108</v>
      </c>
      <c r="BE6" s="63">
        <f t="shared" si="1"/>
        <v>42378</v>
      </c>
      <c r="BF6" s="64">
        <f t="shared" si="1"/>
        <v>7342</v>
      </c>
      <c r="BG6" s="67">
        <f t="shared" si="1"/>
        <v>7305</v>
      </c>
      <c r="BH6" s="67">
        <f t="shared" si="1"/>
        <v>0</v>
      </c>
      <c r="BI6" s="67">
        <f t="shared" si="1"/>
        <v>0</v>
      </c>
      <c r="BJ6" s="67">
        <f t="shared" si="1"/>
        <v>7342</v>
      </c>
      <c r="BK6" s="67">
        <f t="shared" si="1"/>
        <v>7305</v>
      </c>
      <c r="BL6" s="67">
        <f t="shared" si="1"/>
        <v>0</v>
      </c>
      <c r="BM6" s="63">
        <f t="shared" si="1"/>
        <v>0</v>
      </c>
      <c r="BN6" s="64">
        <f t="shared" ref="BN6:CS6" si="2">SUM(BN7:BN13)</f>
        <v>4102136</v>
      </c>
      <c r="BO6" s="67">
        <f t="shared" si="2"/>
        <v>4048486</v>
      </c>
      <c r="BP6" s="67">
        <f t="shared" si="2"/>
        <v>1060231</v>
      </c>
      <c r="BQ6" s="67">
        <f t="shared" si="2"/>
        <v>1039583</v>
      </c>
      <c r="BR6" s="67">
        <f t="shared" si="2"/>
        <v>2627539</v>
      </c>
      <c r="BS6" s="67">
        <f t="shared" si="2"/>
        <v>2601077</v>
      </c>
      <c r="BT6" s="67">
        <f t="shared" si="2"/>
        <v>183908</v>
      </c>
      <c r="BU6" s="67">
        <f t="shared" si="2"/>
        <v>181283</v>
      </c>
      <c r="BV6" s="67">
        <f t="shared" si="2"/>
        <v>0</v>
      </c>
      <c r="BW6" s="67">
        <f t="shared" si="2"/>
        <v>0</v>
      </c>
      <c r="BX6" s="67">
        <f t="shared" si="2"/>
        <v>70877</v>
      </c>
      <c r="BY6" s="67">
        <f t="shared" si="2"/>
        <v>70051</v>
      </c>
      <c r="BZ6" s="67">
        <f t="shared" si="2"/>
        <v>159581</v>
      </c>
      <c r="CA6" s="63">
        <f t="shared" si="2"/>
        <v>156492</v>
      </c>
      <c r="CB6" s="64">
        <f t="shared" si="2"/>
        <v>636698</v>
      </c>
      <c r="CC6" s="67">
        <f t="shared" si="2"/>
        <v>627079</v>
      </c>
      <c r="CD6" s="67">
        <f t="shared" si="2"/>
        <v>578063</v>
      </c>
      <c r="CE6" s="67">
        <f t="shared" si="2"/>
        <v>569637</v>
      </c>
      <c r="CF6" s="67">
        <f t="shared" si="2"/>
        <v>0</v>
      </c>
      <c r="CG6" s="67">
        <f t="shared" si="2"/>
        <v>0</v>
      </c>
      <c r="CH6" s="67">
        <f t="shared" si="2"/>
        <v>58635</v>
      </c>
      <c r="CI6" s="63">
        <f t="shared" si="2"/>
        <v>57442</v>
      </c>
      <c r="CJ6" s="64">
        <f t="shared" si="2"/>
        <v>1878</v>
      </c>
      <c r="CK6" s="65">
        <f t="shared" si="2"/>
        <v>1877</v>
      </c>
      <c r="CL6" s="67">
        <f t="shared" si="2"/>
        <v>1878</v>
      </c>
      <c r="CM6" s="63">
        <f t="shared" si="2"/>
        <v>1877</v>
      </c>
      <c r="CN6" s="64">
        <f t="shared" si="2"/>
        <v>639245</v>
      </c>
      <c r="CO6" s="65">
        <f t="shared" si="2"/>
        <v>618802</v>
      </c>
      <c r="CP6" s="67">
        <f t="shared" si="2"/>
        <v>3951</v>
      </c>
      <c r="CQ6" s="67">
        <f t="shared" si="2"/>
        <v>3748</v>
      </c>
      <c r="CR6" s="67">
        <f t="shared" si="2"/>
        <v>347903</v>
      </c>
      <c r="CS6" s="67">
        <f t="shared" si="2"/>
        <v>347499</v>
      </c>
      <c r="CT6" s="67">
        <f t="shared" ref="CT6:DY6" si="3">SUM(CT7:CT13)</f>
        <v>153271</v>
      </c>
      <c r="CU6" s="67">
        <f t="shared" si="3"/>
        <v>137879</v>
      </c>
      <c r="CV6" s="67">
        <f t="shared" si="3"/>
        <v>73654</v>
      </c>
      <c r="CW6" s="67">
        <f t="shared" si="3"/>
        <v>69313</v>
      </c>
      <c r="CX6" s="67">
        <f t="shared" si="3"/>
        <v>60466</v>
      </c>
      <c r="CY6" s="63">
        <f t="shared" si="3"/>
        <v>60363</v>
      </c>
      <c r="CZ6" s="64">
        <f t="shared" si="3"/>
        <v>60716</v>
      </c>
      <c r="DA6" s="67">
        <f t="shared" si="3"/>
        <v>52787</v>
      </c>
      <c r="DB6" s="67">
        <f t="shared" si="3"/>
        <v>4404</v>
      </c>
      <c r="DC6" s="67">
        <f t="shared" si="3"/>
        <v>4182</v>
      </c>
      <c r="DD6" s="67">
        <f t="shared" si="3"/>
        <v>54890</v>
      </c>
      <c r="DE6" s="67">
        <f t="shared" si="3"/>
        <v>47331</v>
      </c>
      <c r="DF6" s="67">
        <f t="shared" si="3"/>
        <v>0</v>
      </c>
      <c r="DG6" s="67">
        <f t="shared" si="3"/>
        <v>0</v>
      </c>
      <c r="DH6" s="67">
        <f t="shared" si="3"/>
        <v>1422</v>
      </c>
      <c r="DI6" s="63">
        <f t="shared" si="3"/>
        <v>1274</v>
      </c>
      <c r="DJ6" s="64">
        <f t="shared" si="3"/>
        <v>0</v>
      </c>
      <c r="DK6" s="67">
        <f t="shared" si="3"/>
        <v>0</v>
      </c>
      <c r="DL6" s="67">
        <f t="shared" si="3"/>
        <v>0</v>
      </c>
      <c r="DM6" s="65">
        <f t="shared" si="3"/>
        <v>0</v>
      </c>
      <c r="DN6" s="67">
        <f t="shared" si="3"/>
        <v>0</v>
      </c>
      <c r="DO6" s="67">
        <f t="shared" si="3"/>
        <v>0</v>
      </c>
      <c r="DP6" s="67">
        <f t="shared" si="3"/>
        <v>0</v>
      </c>
      <c r="DQ6" s="63">
        <f t="shared" si="3"/>
        <v>0</v>
      </c>
      <c r="DR6" s="64">
        <f t="shared" si="3"/>
        <v>9</v>
      </c>
      <c r="DS6" s="63">
        <f t="shared" si="3"/>
        <v>9</v>
      </c>
      <c r="DT6" s="64">
        <f t="shared" si="3"/>
        <v>1421</v>
      </c>
      <c r="DU6" s="63">
        <f t="shared" si="3"/>
        <v>1421</v>
      </c>
      <c r="DV6" s="66">
        <f t="shared" si="3"/>
        <v>7429923</v>
      </c>
      <c r="DW6" s="65">
        <f t="shared" si="3"/>
        <v>7164828</v>
      </c>
      <c r="DX6" s="64">
        <f t="shared" si="3"/>
        <v>-69597</v>
      </c>
      <c r="DY6" s="63">
        <f t="shared" si="3"/>
        <v>11926</v>
      </c>
      <c r="DZ6" s="64">
        <f>SUM(DZ7:DZ13)</f>
        <v>60654</v>
      </c>
      <c r="EA6" s="63">
        <f>SUM(EA7:EA13)</f>
        <v>77304</v>
      </c>
    </row>
    <row r="7" spans="1:134" x14ac:dyDescent="0.25">
      <c r="A7" s="61" t="s">
        <v>1</v>
      </c>
      <c r="B7" s="50">
        <v>80354</v>
      </c>
      <c r="C7" s="57">
        <v>78949</v>
      </c>
      <c r="D7" s="57">
        <v>9245</v>
      </c>
      <c r="E7" s="57">
        <v>9176</v>
      </c>
      <c r="F7" s="57">
        <v>4025</v>
      </c>
      <c r="G7" s="57">
        <v>4002</v>
      </c>
      <c r="H7" s="57">
        <v>54083</v>
      </c>
      <c r="I7" s="57">
        <v>53035</v>
      </c>
      <c r="J7" s="57">
        <v>5808</v>
      </c>
      <c r="K7" s="57">
        <v>5722</v>
      </c>
      <c r="L7" s="57"/>
      <c r="M7" s="57"/>
      <c r="N7" s="57">
        <v>227</v>
      </c>
      <c r="O7" s="57">
        <v>165</v>
      </c>
      <c r="P7" s="57">
        <f t="shared" ref="P7:Q13" si="4">B7-D7-F7-H7-J7-L7-N7</f>
        <v>6966</v>
      </c>
      <c r="Q7" s="56">
        <f t="shared" si="4"/>
        <v>6849</v>
      </c>
      <c r="R7" s="54">
        <v>1059</v>
      </c>
      <c r="S7" s="59">
        <v>1042</v>
      </c>
      <c r="T7" s="57">
        <f t="shared" ref="T7:U13" si="5">R7</f>
        <v>1059</v>
      </c>
      <c r="U7" s="51">
        <f t="shared" si="5"/>
        <v>1042</v>
      </c>
      <c r="V7" s="50">
        <v>4513</v>
      </c>
      <c r="W7" s="58">
        <v>3533</v>
      </c>
      <c r="X7" s="57">
        <v>3046</v>
      </c>
      <c r="Y7" s="59">
        <v>2329</v>
      </c>
      <c r="Z7" s="57">
        <v>1467</v>
      </c>
      <c r="AA7" s="59">
        <v>1204</v>
      </c>
      <c r="AB7" s="57">
        <f t="shared" ref="AB7:AC13" si="6">V7-X7-Z7</f>
        <v>0</v>
      </c>
      <c r="AC7" s="56">
        <f t="shared" si="6"/>
        <v>0</v>
      </c>
      <c r="AD7" s="50">
        <v>50183</v>
      </c>
      <c r="AE7" s="58">
        <v>49010</v>
      </c>
      <c r="AF7" s="57"/>
      <c r="AG7" s="59"/>
      <c r="AH7" s="57">
        <v>2501</v>
      </c>
      <c r="AI7" s="59">
        <v>2491</v>
      </c>
      <c r="AJ7" s="57">
        <v>250</v>
      </c>
      <c r="AK7" s="59">
        <v>248</v>
      </c>
      <c r="AL7" s="57"/>
      <c r="AM7" s="59"/>
      <c r="AN7" s="57">
        <v>10226</v>
      </c>
      <c r="AO7" s="59">
        <v>10226</v>
      </c>
      <c r="AP7" s="57">
        <v>20973</v>
      </c>
      <c r="AQ7" s="59">
        <v>20544</v>
      </c>
      <c r="AR7" s="60">
        <v>727</v>
      </c>
      <c r="AS7" s="59">
        <v>448</v>
      </c>
      <c r="AT7" s="57">
        <f t="shared" ref="AT7:AU13" si="7">AD7-AF7-AH7-AJ7-AL7-AN7-AP7-AR7</f>
        <v>15506</v>
      </c>
      <c r="AU7" s="56">
        <f t="shared" si="7"/>
        <v>15053</v>
      </c>
      <c r="AV7" s="50">
        <v>31830</v>
      </c>
      <c r="AW7" s="58">
        <v>29962</v>
      </c>
      <c r="AX7" s="57">
        <v>633</v>
      </c>
      <c r="AY7" s="59">
        <v>628</v>
      </c>
      <c r="AZ7" s="57">
        <v>15784</v>
      </c>
      <c r="BA7" s="59">
        <v>15241</v>
      </c>
      <c r="BB7" s="57">
        <v>10522</v>
      </c>
      <c r="BC7" s="59">
        <v>9724</v>
      </c>
      <c r="BD7" s="57">
        <f t="shared" ref="BD7:BE13" si="8">AV7-AX7-AZ7-BB7</f>
        <v>4891</v>
      </c>
      <c r="BE7" s="56">
        <f t="shared" si="8"/>
        <v>4369</v>
      </c>
      <c r="BF7" s="50"/>
      <c r="BG7" s="58"/>
      <c r="BH7" s="58"/>
      <c r="BI7" s="58"/>
      <c r="BJ7" s="60"/>
      <c r="BK7" s="59"/>
      <c r="BL7" s="57">
        <f t="shared" ref="BL7:BM13" si="9">BF7-BJ7</f>
        <v>0</v>
      </c>
      <c r="BM7" s="56">
        <f t="shared" si="9"/>
        <v>0</v>
      </c>
      <c r="BN7" s="50">
        <v>674591</v>
      </c>
      <c r="BO7" s="58">
        <v>664689</v>
      </c>
      <c r="BP7" s="57">
        <v>248733</v>
      </c>
      <c r="BQ7" s="59">
        <v>243434</v>
      </c>
      <c r="BR7" s="57">
        <v>392058</v>
      </c>
      <c r="BS7" s="59">
        <v>387857</v>
      </c>
      <c r="BT7" s="59"/>
      <c r="BU7" s="59"/>
      <c r="BV7" s="57"/>
      <c r="BW7" s="59"/>
      <c r="BX7" s="58">
        <v>6699</v>
      </c>
      <c r="BY7" s="59">
        <v>6527</v>
      </c>
      <c r="BZ7" s="57">
        <f t="shared" ref="BZ7:CA13" si="10">BN7-BP7-BR7-BT7-BV7-BX7</f>
        <v>27101</v>
      </c>
      <c r="CA7" s="56">
        <f t="shared" si="10"/>
        <v>26871</v>
      </c>
      <c r="CB7" s="50">
        <v>77787</v>
      </c>
      <c r="CC7" s="58">
        <v>75053</v>
      </c>
      <c r="CD7" s="57">
        <v>68077</v>
      </c>
      <c r="CE7" s="59">
        <v>65782</v>
      </c>
      <c r="CF7" s="57"/>
      <c r="CG7" s="59"/>
      <c r="CH7" s="57">
        <f t="shared" ref="CH7:CI13" si="11">CB7-CD7-CF7</f>
        <v>9710</v>
      </c>
      <c r="CI7" s="56">
        <f t="shared" si="11"/>
        <v>9271</v>
      </c>
      <c r="CJ7" s="50">
        <v>358</v>
      </c>
      <c r="CK7" s="52">
        <v>358</v>
      </c>
      <c r="CL7" s="57">
        <f t="shared" ref="CL7:CM13" si="12">CJ7</f>
        <v>358</v>
      </c>
      <c r="CM7" s="55">
        <f t="shared" si="12"/>
        <v>358</v>
      </c>
      <c r="CN7" s="50">
        <v>78993</v>
      </c>
      <c r="CO7" s="52">
        <v>74277</v>
      </c>
      <c r="CP7" s="57">
        <v>243</v>
      </c>
      <c r="CQ7" s="59">
        <v>242</v>
      </c>
      <c r="CR7" s="57">
        <v>33969</v>
      </c>
      <c r="CS7" s="59">
        <v>33969</v>
      </c>
      <c r="CT7" s="57">
        <v>23238</v>
      </c>
      <c r="CU7" s="59">
        <v>20089</v>
      </c>
      <c r="CV7" s="57">
        <v>13716</v>
      </c>
      <c r="CW7" s="59">
        <v>12150</v>
      </c>
      <c r="CX7" s="57">
        <f t="shared" ref="CX7:CY13" si="13">CN7-CP7-CR7-CT7-CV7</f>
        <v>7827</v>
      </c>
      <c r="CY7" s="56">
        <f t="shared" si="13"/>
        <v>7827</v>
      </c>
      <c r="CZ7" s="50">
        <v>6888</v>
      </c>
      <c r="DA7" s="58">
        <v>6118</v>
      </c>
      <c r="DB7" s="57">
        <v>1165</v>
      </c>
      <c r="DC7" s="59">
        <v>1004</v>
      </c>
      <c r="DD7" s="57">
        <v>5723</v>
      </c>
      <c r="DE7" s="59">
        <v>5114</v>
      </c>
      <c r="DF7" s="58"/>
      <c r="DG7" s="58"/>
      <c r="DH7" s="57">
        <f t="shared" ref="DH7:DI13" si="14">CZ7-DB7-DD7-DF7</f>
        <v>0</v>
      </c>
      <c r="DI7" s="56">
        <f t="shared" si="14"/>
        <v>0</v>
      </c>
      <c r="DJ7" s="50"/>
      <c r="DK7" s="58"/>
      <c r="DL7" s="58"/>
      <c r="DM7" s="52"/>
      <c r="DN7" s="58"/>
      <c r="DO7" s="58"/>
      <c r="DP7" s="57">
        <f t="shared" ref="DP7:DQ13" si="15">DJ7-DN7</f>
        <v>0</v>
      </c>
      <c r="DQ7" s="56">
        <f t="shared" si="15"/>
        <v>0</v>
      </c>
      <c r="DR7" s="54"/>
      <c r="DS7" s="55"/>
      <c r="DT7" s="54"/>
      <c r="DU7" s="51"/>
      <c r="DV7" s="53">
        <f t="shared" ref="DV7:DW13" si="16">B7+R7+V7+AD7+AV7+BF7+BN7+CB7+CJ7+CN7+CZ7+DJ7+DR7+DT7</f>
        <v>1006556</v>
      </c>
      <c r="DW7" s="52">
        <f t="shared" si="16"/>
        <v>982991</v>
      </c>
      <c r="DX7" s="50">
        <v>-8113</v>
      </c>
      <c r="DY7" s="51">
        <v>-4873</v>
      </c>
      <c r="DZ7" s="50">
        <v>3413</v>
      </c>
      <c r="EA7" s="49">
        <v>3239</v>
      </c>
      <c r="EC7" s="32"/>
      <c r="ED7" s="32"/>
    </row>
    <row r="8" spans="1:134" ht="14.45" customHeight="1" x14ac:dyDescent="0.25">
      <c r="A8" s="61" t="s">
        <v>2</v>
      </c>
      <c r="B8" s="50">
        <v>65671</v>
      </c>
      <c r="C8" s="57">
        <v>64600</v>
      </c>
      <c r="D8" s="57">
        <v>10139</v>
      </c>
      <c r="E8" s="57">
        <v>10114</v>
      </c>
      <c r="F8" s="57">
        <v>2506</v>
      </c>
      <c r="G8" s="57">
        <v>2399</v>
      </c>
      <c r="H8" s="57">
        <v>46146</v>
      </c>
      <c r="I8" s="57">
        <v>45424</v>
      </c>
      <c r="J8" s="57">
        <v>5228</v>
      </c>
      <c r="K8" s="57">
        <v>5228</v>
      </c>
      <c r="L8" s="57">
        <v>200</v>
      </c>
      <c r="M8" s="57">
        <v>200</v>
      </c>
      <c r="N8" s="57">
        <v>155</v>
      </c>
      <c r="O8" s="57"/>
      <c r="P8" s="57">
        <f t="shared" si="4"/>
        <v>1297</v>
      </c>
      <c r="Q8" s="56">
        <f t="shared" si="4"/>
        <v>1235</v>
      </c>
      <c r="R8" s="54">
        <v>674</v>
      </c>
      <c r="S8" s="59">
        <v>674</v>
      </c>
      <c r="T8" s="57">
        <f t="shared" si="5"/>
        <v>674</v>
      </c>
      <c r="U8" s="51">
        <f t="shared" si="5"/>
        <v>674</v>
      </c>
      <c r="V8" s="50">
        <v>4224</v>
      </c>
      <c r="W8" s="58">
        <v>3562</v>
      </c>
      <c r="X8" s="57">
        <v>2389</v>
      </c>
      <c r="Y8" s="59">
        <v>1738</v>
      </c>
      <c r="Z8" s="57">
        <v>1835</v>
      </c>
      <c r="AA8" s="59">
        <v>1824</v>
      </c>
      <c r="AB8" s="57">
        <f t="shared" si="6"/>
        <v>0</v>
      </c>
      <c r="AC8" s="56">
        <f t="shared" si="6"/>
        <v>0</v>
      </c>
      <c r="AD8" s="50">
        <v>59634</v>
      </c>
      <c r="AE8" s="58">
        <v>57550</v>
      </c>
      <c r="AF8" s="57"/>
      <c r="AG8" s="59"/>
      <c r="AH8" s="57">
        <v>2608</v>
      </c>
      <c r="AI8" s="59">
        <v>2608</v>
      </c>
      <c r="AJ8" s="57"/>
      <c r="AK8" s="59"/>
      <c r="AL8" s="57"/>
      <c r="AM8" s="59"/>
      <c r="AN8" s="57">
        <v>6635</v>
      </c>
      <c r="AO8" s="59">
        <v>6635</v>
      </c>
      <c r="AP8" s="57">
        <v>16751</v>
      </c>
      <c r="AQ8" s="59">
        <v>15642</v>
      </c>
      <c r="AR8" s="60">
        <v>920</v>
      </c>
      <c r="AS8" s="59"/>
      <c r="AT8" s="57">
        <f t="shared" si="7"/>
        <v>32720</v>
      </c>
      <c r="AU8" s="56">
        <f t="shared" si="7"/>
        <v>32665</v>
      </c>
      <c r="AV8" s="50">
        <v>16038</v>
      </c>
      <c r="AW8" s="58">
        <v>14538</v>
      </c>
      <c r="AX8" s="57">
        <v>89</v>
      </c>
      <c r="AY8" s="59">
        <v>89</v>
      </c>
      <c r="AZ8" s="57">
        <v>2115</v>
      </c>
      <c r="BA8" s="59">
        <v>2084</v>
      </c>
      <c r="BB8" s="57">
        <v>9604</v>
      </c>
      <c r="BC8" s="59">
        <v>8730</v>
      </c>
      <c r="BD8" s="57">
        <f t="shared" si="8"/>
        <v>4230</v>
      </c>
      <c r="BE8" s="56">
        <f t="shared" si="8"/>
        <v>3635</v>
      </c>
      <c r="BF8" s="50">
        <v>7342</v>
      </c>
      <c r="BG8" s="58">
        <v>7305</v>
      </c>
      <c r="BH8" s="58"/>
      <c r="BI8" s="58"/>
      <c r="BJ8" s="60">
        <v>7342</v>
      </c>
      <c r="BK8" s="59">
        <v>7305</v>
      </c>
      <c r="BL8" s="57">
        <f t="shared" si="9"/>
        <v>0</v>
      </c>
      <c r="BM8" s="56">
        <f t="shared" si="9"/>
        <v>0</v>
      </c>
      <c r="BN8" s="50">
        <v>353707</v>
      </c>
      <c r="BO8" s="58">
        <v>347857</v>
      </c>
      <c r="BP8" s="57">
        <v>53778</v>
      </c>
      <c r="BQ8" s="59">
        <v>52992</v>
      </c>
      <c r="BR8" s="57">
        <v>265736</v>
      </c>
      <c r="BS8" s="59">
        <v>261087</v>
      </c>
      <c r="BT8" s="59">
        <v>17484</v>
      </c>
      <c r="BU8" s="59">
        <v>17397</v>
      </c>
      <c r="BV8" s="57"/>
      <c r="BW8" s="59"/>
      <c r="BX8" s="58">
        <v>5519</v>
      </c>
      <c r="BY8" s="59">
        <v>5471</v>
      </c>
      <c r="BZ8" s="57">
        <f t="shared" si="10"/>
        <v>11190</v>
      </c>
      <c r="CA8" s="56">
        <f t="shared" si="10"/>
        <v>10910</v>
      </c>
      <c r="CB8" s="50">
        <v>77997</v>
      </c>
      <c r="CC8" s="58">
        <v>77462</v>
      </c>
      <c r="CD8" s="57">
        <v>70148</v>
      </c>
      <c r="CE8" s="59">
        <v>69620</v>
      </c>
      <c r="CF8" s="57"/>
      <c r="CG8" s="59"/>
      <c r="CH8" s="57">
        <f t="shared" si="11"/>
        <v>7849</v>
      </c>
      <c r="CI8" s="56">
        <f t="shared" si="11"/>
        <v>7842</v>
      </c>
      <c r="CJ8" s="50">
        <v>260</v>
      </c>
      <c r="CK8" s="52">
        <v>260</v>
      </c>
      <c r="CL8" s="57">
        <f t="shared" si="12"/>
        <v>260</v>
      </c>
      <c r="CM8" s="55">
        <f t="shared" si="12"/>
        <v>260</v>
      </c>
      <c r="CN8" s="50">
        <v>59616</v>
      </c>
      <c r="CO8" s="52">
        <v>58312</v>
      </c>
      <c r="CP8" s="57">
        <v>413</v>
      </c>
      <c r="CQ8" s="59">
        <v>368</v>
      </c>
      <c r="CR8" s="57">
        <v>40833</v>
      </c>
      <c r="CS8" s="59">
        <v>40833</v>
      </c>
      <c r="CT8" s="57">
        <v>10255</v>
      </c>
      <c r="CU8" s="59">
        <v>9001</v>
      </c>
      <c r="CV8" s="57">
        <v>3864</v>
      </c>
      <c r="CW8" s="59">
        <v>3859</v>
      </c>
      <c r="CX8" s="57">
        <f t="shared" si="13"/>
        <v>4251</v>
      </c>
      <c r="CY8" s="56">
        <f t="shared" si="13"/>
        <v>4251</v>
      </c>
      <c r="CZ8" s="50">
        <v>4083</v>
      </c>
      <c r="DA8" s="58">
        <v>4009</v>
      </c>
      <c r="DB8" s="57"/>
      <c r="DC8" s="59"/>
      <c r="DD8" s="57">
        <v>4083</v>
      </c>
      <c r="DE8" s="59">
        <v>4009</v>
      </c>
      <c r="DF8" s="58"/>
      <c r="DG8" s="58"/>
      <c r="DH8" s="57">
        <f t="shared" si="14"/>
        <v>0</v>
      </c>
      <c r="DI8" s="56">
        <f t="shared" si="14"/>
        <v>0</v>
      </c>
      <c r="DJ8" s="50"/>
      <c r="DK8" s="58"/>
      <c r="DL8" s="58"/>
      <c r="DM8" s="52"/>
      <c r="DN8" s="58"/>
      <c r="DO8" s="58"/>
      <c r="DP8" s="57">
        <f t="shared" si="15"/>
        <v>0</v>
      </c>
      <c r="DQ8" s="56">
        <f t="shared" si="15"/>
        <v>0</v>
      </c>
      <c r="DR8" s="54"/>
      <c r="DS8" s="55"/>
      <c r="DT8" s="54"/>
      <c r="DU8" s="51"/>
      <c r="DV8" s="53">
        <f t="shared" si="16"/>
        <v>649246</v>
      </c>
      <c r="DW8" s="52">
        <f t="shared" si="16"/>
        <v>636129</v>
      </c>
      <c r="DX8" s="50">
        <v>-1555</v>
      </c>
      <c r="DY8" s="51">
        <v>690</v>
      </c>
      <c r="DZ8" s="50">
        <v>1555</v>
      </c>
      <c r="EA8" s="49">
        <v>2245</v>
      </c>
      <c r="EC8" s="32"/>
      <c r="ED8" s="32"/>
    </row>
    <row r="9" spans="1:134" x14ac:dyDescent="0.25">
      <c r="A9" s="61" t="s">
        <v>3</v>
      </c>
      <c r="B9" s="50">
        <v>101052</v>
      </c>
      <c r="C9" s="57">
        <v>99026</v>
      </c>
      <c r="D9" s="57">
        <v>9245</v>
      </c>
      <c r="E9" s="57">
        <v>9237</v>
      </c>
      <c r="F9" s="57">
        <v>4593</v>
      </c>
      <c r="G9" s="57">
        <v>4568</v>
      </c>
      <c r="H9" s="57">
        <v>42769</v>
      </c>
      <c r="I9" s="57">
        <v>41175</v>
      </c>
      <c r="J9" s="57">
        <v>6393</v>
      </c>
      <c r="K9" s="57">
        <v>6393</v>
      </c>
      <c r="L9" s="57"/>
      <c r="M9" s="57"/>
      <c r="N9" s="57">
        <v>251</v>
      </c>
      <c r="O9" s="57"/>
      <c r="P9" s="57">
        <f t="shared" si="4"/>
        <v>37801</v>
      </c>
      <c r="Q9" s="56">
        <f t="shared" si="4"/>
        <v>37653</v>
      </c>
      <c r="R9" s="54">
        <v>665</v>
      </c>
      <c r="S9" s="59">
        <v>664</v>
      </c>
      <c r="T9" s="57">
        <f t="shared" si="5"/>
        <v>665</v>
      </c>
      <c r="U9" s="51">
        <f t="shared" si="5"/>
        <v>664</v>
      </c>
      <c r="V9" s="50">
        <v>3310</v>
      </c>
      <c r="W9" s="58">
        <v>2904</v>
      </c>
      <c r="X9" s="57">
        <v>2685</v>
      </c>
      <c r="Y9" s="59">
        <v>2298</v>
      </c>
      <c r="Z9" s="57">
        <v>592</v>
      </c>
      <c r="AA9" s="59">
        <v>574</v>
      </c>
      <c r="AB9" s="57">
        <f t="shared" si="6"/>
        <v>33</v>
      </c>
      <c r="AC9" s="56">
        <f t="shared" si="6"/>
        <v>32</v>
      </c>
      <c r="AD9" s="50">
        <v>48194</v>
      </c>
      <c r="AE9" s="58">
        <v>44694</v>
      </c>
      <c r="AF9" s="57"/>
      <c r="AG9" s="59"/>
      <c r="AH9" s="57">
        <v>3287</v>
      </c>
      <c r="AI9" s="59">
        <v>3231</v>
      </c>
      <c r="AJ9" s="57">
        <v>108</v>
      </c>
      <c r="AK9" s="59">
        <v>108</v>
      </c>
      <c r="AL9" s="57"/>
      <c r="AM9" s="59"/>
      <c r="AN9" s="57">
        <v>7711</v>
      </c>
      <c r="AO9" s="59">
        <v>7654</v>
      </c>
      <c r="AP9" s="57">
        <v>24439</v>
      </c>
      <c r="AQ9" s="59">
        <v>23832</v>
      </c>
      <c r="AR9" s="60"/>
      <c r="AS9" s="59"/>
      <c r="AT9" s="57">
        <f t="shared" si="7"/>
        <v>12649</v>
      </c>
      <c r="AU9" s="56">
        <f t="shared" si="7"/>
        <v>9869</v>
      </c>
      <c r="AV9" s="50">
        <v>39566</v>
      </c>
      <c r="AW9" s="58">
        <v>37332</v>
      </c>
      <c r="AX9" s="57">
        <v>60</v>
      </c>
      <c r="AY9" s="59">
        <v>55</v>
      </c>
      <c r="AZ9" s="57">
        <v>9651</v>
      </c>
      <c r="BA9" s="59">
        <v>8124</v>
      </c>
      <c r="BB9" s="57">
        <v>23356</v>
      </c>
      <c r="BC9" s="59">
        <v>22654</v>
      </c>
      <c r="BD9" s="57">
        <f t="shared" si="8"/>
        <v>6499</v>
      </c>
      <c r="BE9" s="56">
        <f t="shared" si="8"/>
        <v>6499</v>
      </c>
      <c r="BF9" s="50"/>
      <c r="BG9" s="58"/>
      <c r="BH9" s="58"/>
      <c r="BI9" s="58"/>
      <c r="BJ9" s="60"/>
      <c r="BK9" s="59"/>
      <c r="BL9" s="57">
        <f t="shared" si="9"/>
        <v>0</v>
      </c>
      <c r="BM9" s="56">
        <f t="shared" si="9"/>
        <v>0</v>
      </c>
      <c r="BN9" s="50">
        <v>418872</v>
      </c>
      <c r="BO9" s="58">
        <v>416258</v>
      </c>
      <c r="BP9" s="57">
        <v>84649</v>
      </c>
      <c r="BQ9" s="59">
        <v>84345</v>
      </c>
      <c r="BR9" s="57">
        <v>273872</v>
      </c>
      <c r="BS9" s="59">
        <v>273479</v>
      </c>
      <c r="BT9" s="59">
        <v>30879</v>
      </c>
      <c r="BU9" s="59">
        <v>30659</v>
      </c>
      <c r="BV9" s="57"/>
      <c r="BW9" s="59"/>
      <c r="BX9" s="58">
        <v>6676</v>
      </c>
      <c r="BY9" s="59">
        <v>6676</v>
      </c>
      <c r="BZ9" s="57">
        <f t="shared" si="10"/>
        <v>22796</v>
      </c>
      <c r="CA9" s="56">
        <f t="shared" si="10"/>
        <v>21099</v>
      </c>
      <c r="CB9" s="50">
        <v>64145</v>
      </c>
      <c r="CC9" s="58">
        <v>63535</v>
      </c>
      <c r="CD9" s="57">
        <v>63827</v>
      </c>
      <c r="CE9" s="59">
        <v>63232</v>
      </c>
      <c r="CF9" s="57"/>
      <c r="CG9" s="59"/>
      <c r="CH9" s="57">
        <f t="shared" si="11"/>
        <v>318</v>
      </c>
      <c r="CI9" s="56">
        <f t="shared" si="11"/>
        <v>303</v>
      </c>
      <c r="CJ9" s="50">
        <v>224</v>
      </c>
      <c r="CK9" s="52">
        <v>224</v>
      </c>
      <c r="CL9" s="57">
        <f t="shared" si="12"/>
        <v>224</v>
      </c>
      <c r="CM9" s="55">
        <f t="shared" si="12"/>
        <v>224</v>
      </c>
      <c r="CN9" s="50">
        <v>104454</v>
      </c>
      <c r="CO9" s="52">
        <v>99722</v>
      </c>
      <c r="CP9" s="57">
        <v>1034</v>
      </c>
      <c r="CQ9" s="59">
        <v>969</v>
      </c>
      <c r="CR9" s="57">
        <v>68370</v>
      </c>
      <c r="CS9" s="59">
        <v>67966</v>
      </c>
      <c r="CT9" s="57">
        <v>18344</v>
      </c>
      <c r="CU9" s="59">
        <v>14697</v>
      </c>
      <c r="CV9" s="57">
        <v>10939</v>
      </c>
      <c r="CW9" s="59">
        <v>10322</v>
      </c>
      <c r="CX9" s="57">
        <f t="shared" si="13"/>
        <v>5767</v>
      </c>
      <c r="CY9" s="56">
        <f t="shared" si="13"/>
        <v>5768</v>
      </c>
      <c r="CZ9" s="50">
        <v>469</v>
      </c>
      <c r="DA9" s="58">
        <v>444</v>
      </c>
      <c r="DB9" s="57">
        <v>469</v>
      </c>
      <c r="DC9" s="59">
        <v>444</v>
      </c>
      <c r="DD9" s="57"/>
      <c r="DE9" s="59"/>
      <c r="DF9" s="58"/>
      <c r="DG9" s="58"/>
      <c r="DH9" s="57">
        <f t="shared" si="14"/>
        <v>0</v>
      </c>
      <c r="DI9" s="56">
        <f t="shared" si="14"/>
        <v>0</v>
      </c>
      <c r="DJ9" s="50"/>
      <c r="DK9" s="58"/>
      <c r="DL9" s="58"/>
      <c r="DM9" s="52"/>
      <c r="DN9" s="58"/>
      <c r="DO9" s="58"/>
      <c r="DP9" s="57">
        <f t="shared" si="15"/>
        <v>0</v>
      </c>
      <c r="DQ9" s="56">
        <f t="shared" si="15"/>
        <v>0</v>
      </c>
      <c r="DR9" s="54"/>
      <c r="DS9" s="55"/>
      <c r="DT9" s="54"/>
      <c r="DU9" s="51"/>
      <c r="DV9" s="53">
        <f t="shared" si="16"/>
        <v>780951</v>
      </c>
      <c r="DW9" s="52">
        <f t="shared" si="16"/>
        <v>764803</v>
      </c>
      <c r="DX9" s="50">
        <v>-10073</v>
      </c>
      <c r="DY9" s="51">
        <v>-102</v>
      </c>
      <c r="DZ9" s="50">
        <v>10768</v>
      </c>
      <c r="EA9" s="49">
        <v>10690</v>
      </c>
      <c r="EC9" s="32"/>
      <c r="ED9" s="32"/>
    </row>
    <row r="10" spans="1:134" x14ac:dyDescent="0.25">
      <c r="A10" s="61" t="s">
        <v>4</v>
      </c>
      <c r="B10" s="50">
        <v>106080</v>
      </c>
      <c r="C10" s="57">
        <v>102220</v>
      </c>
      <c r="D10" s="57">
        <v>6303</v>
      </c>
      <c r="E10" s="57">
        <v>6271</v>
      </c>
      <c r="F10" s="57">
        <v>3329</v>
      </c>
      <c r="G10" s="57">
        <v>2845</v>
      </c>
      <c r="H10" s="57">
        <v>65995</v>
      </c>
      <c r="I10" s="57">
        <v>63763</v>
      </c>
      <c r="J10" s="57">
        <v>6837</v>
      </c>
      <c r="K10" s="57">
        <v>6790</v>
      </c>
      <c r="L10" s="57"/>
      <c r="M10" s="57"/>
      <c r="N10" s="57">
        <v>98</v>
      </c>
      <c r="O10" s="57"/>
      <c r="P10" s="57">
        <f t="shared" si="4"/>
        <v>23518</v>
      </c>
      <c r="Q10" s="56">
        <f t="shared" si="4"/>
        <v>22551</v>
      </c>
      <c r="R10" s="54">
        <v>1056</v>
      </c>
      <c r="S10" s="59">
        <v>1056</v>
      </c>
      <c r="T10" s="57">
        <f t="shared" si="5"/>
        <v>1056</v>
      </c>
      <c r="U10" s="51">
        <f t="shared" si="5"/>
        <v>1056</v>
      </c>
      <c r="V10" s="50">
        <v>2540</v>
      </c>
      <c r="W10" s="58">
        <v>1820</v>
      </c>
      <c r="X10" s="57">
        <v>2192</v>
      </c>
      <c r="Y10" s="59">
        <v>1473</v>
      </c>
      <c r="Z10" s="57">
        <v>348</v>
      </c>
      <c r="AA10" s="59">
        <v>347</v>
      </c>
      <c r="AB10" s="57">
        <f t="shared" si="6"/>
        <v>0</v>
      </c>
      <c r="AC10" s="56">
        <f t="shared" si="6"/>
        <v>0</v>
      </c>
      <c r="AD10" s="50">
        <v>33898</v>
      </c>
      <c r="AE10" s="58">
        <v>29485</v>
      </c>
      <c r="AF10" s="57"/>
      <c r="AG10" s="59"/>
      <c r="AH10" s="57">
        <v>3089</v>
      </c>
      <c r="AI10" s="59">
        <v>3055</v>
      </c>
      <c r="AJ10" s="57"/>
      <c r="AK10" s="59"/>
      <c r="AL10" s="57"/>
      <c r="AM10" s="59"/>
      <c r="AN10" s="57">
        <v>8078</v>
      </c>
      <c r="AO10" s="59">
        <v>8078</v>
      </c>
      <c r="AP10" s="57">
        <v>15516</v>
      </c>
      <c r="AQ10" s="59">
        <v>15303</v>
      </c>
      <c r="AR10" s="60">
        <v>4605</v>
      </c>
      <c r="AS10" s="59">
        <v>445</v>
      </c>
      <c r="AT10" s="57">
        <f t="shared" si="7"/>
        <v>2610</v>
      </c>
      <c r="AU10" s="56">
        <f t="shared" si="7"/>
        <v>2604</v>
      </c>
      <c r="AV10" s="50">
        <v>39866</v>
      </c>
      <c r="AW10" s="58">
        <v>38007</v>
      </c>
      <c r="AX10" s="57">
        <v>239</v>
      </c>
      <c r="AY10" s="59">
        <v>239</v>
      </c>
      <c r="AZ10" s="57">
        <v>12672</v>
      </c>
      <c r="BA10" s="59">
        <v>11968</v>
      </c>
      <c r="BB10" s="57">
        <v>20345</v>
      </c>
      <c r="BC10" s="59">
        <v>19253</v>
      </c>
      <c r="BD10" s="57">
        <f t="shared" si="8"/>
        <v>6610</v>
      </c>
      <c r="BE10" s="56">
        <f t="shared" si="8"/>
        <v>6547</v>
      </c>
      <c r="BF10" s="50"/>
      <c r="BG10" s="58"/>
      <c r="BH10" s="58"/>
      <c r="BI10" s="58"/>
      <c r="BJ10" s="60"/>
      <c r="BK10" s="59"/>
      <c r="BL10" s="57">
        <f t="shared" si="9"/>
        <v>0</v>
      </c>
      <c r="BM10" s="56">
        <f t="shared" si="9"/>
        <v>0</v>
      </c>
      <c r="BN10" s="50">
        <v>388151</v>
      </c>
      <c r="BO10" s="58">
        <v>378622</v>
      </c>
      <c r="BP10" s="57">
        <v>75191</v>
      </c>
      <c r="BQ10" s="59">
        <v>73219</v>
      </c>
      <c r="BR10" s="57">
        <v>279267</v>
      </c>
      <c r="BS10" s="59">
        <v>272160</v>
      </c>
      <c r="BT10" s="59">
        <v>3569</v>
      </c>
      <c r="BU10" s="59">
        <v>3569</v>
      </c>
      <c r="BV10" s="57"/>
      <c r="BW10" s="59"/>
      <c r="BX10" s="58">
        <v>11177</v>
      </c>
      <c r="BY10" s="59">
        <v>10772</v>
      </c>
      <c r="BZ10" s="57">
        <f t="shared" si="10"/>
        <v>18947</v>
      </c>
      <c r="CA10" s="56">
        <f t="shared" si="10"/>
        <v>18902</v>
      </c>
      <c r="CB10" s="50">
        <v>68727</v>
      </c>
      <c r="CC10" s="58">
        <v>68041</v>
      </c>
      <c r="CD10" s="57">
        <v>60315</v>
      </c>
      <c r="CE10" s="59">
        <v>59733</v>
      </c>
      <c r="CF10" s="57"/>
      <c r="CG10" s="59"/>
      <c r="CH10" s="57">
        <f t="shared" si="11"/>
        <v>8412</v>
      </c>
      <c r="CI10" s="56">
        <f t="shared" si="11"/>
        <v>8308</v>
      </c>
      <c r="CJ10" s="50">
        <v>112</v>
      </c>
      <c r="CK10" s="52">
        <v>112</v>
      </c>
      <c r="CL10" s="57">
        <f t="shared" si="12"/>
        <v>112</v>
      </c>
      <c r="CM10" s="55">
        <f t="shared" si="12"/>
        <v>112</v>
      </c>
      <c r="CN10" s="50">
        <v>111550</v>
      </c>
      <c r="CO10" s="52">
        <v>111232</v>
      </c>
      <c r="CP10" s="57">
        <v>399</v>
      </c>
      <c r="CQ10" s="59">
        <v>343</v>
      </c>
      <c r="CR10" s="57">
        <v>79381</v>
      </c>
      <c r="CS10" s="59">
        <v>79381</v>
      </c>
      <c r="CT10" s="57">
        <v>23113</v>
      </c>
      <c r="CU10" s="59">
        <v>22932</v>
      </c>
      <c r="CV10" s="57">
        <v>2508</v>
      </c>
      <c r="CW10" s="59">
        <v>2508</v>
      </c>
      <c r="CX10" s="57">
        <f t="shared" si="13"/>
        <v>6149</v>
      </c>
      <c r="CY10" s="56">
        <f t="shared" si="13"/>
        <v>6068</v>
      </c>
      <c r="CZ10" s="50">
        <v>4317</v>
      </c>
      <c r="DA10" s="58">
        <v>4302</v>
      </c>
      <c r="DB10" s="57">
        <v>1929</v>
      </c>
      <c r="DC10" s="59">
        <v>1929</v>
      </c>
      <c r="DD10" s="57">
        <v>2388</v>
      </c>
      <c r="DE10" s="59">
        <v>2373</v>
      </c>
      <c r="DF10" s="58"/>
      <c r="DG10" s="58"/>
      <c r="DH10" s="57">
        <f t="shared" si="14"/>
        <v>0</v>
      </c>
      <c r="DI10" s="56">
        <f t="shared" si="14"/>
        <v>0</v>
      </c>
      <c r="DJ10" s="50"/>
      <c r="DK10" s="58"/>
      <c r="DL10" s="58"/>
      <c r="DM10" s="52"/>
      <c r="DN10" s="58"/>
      <c r="DO10" s="58"/>
      <c r="DP10" s="57">
        <f t="shared" si="15"/>
        <v>0</v>
      </c>
      <c r="DQ10" s="56">
        <f t="shared" si="15"/>
        <v>0</v>
      </c>
      <c r="DR10" s="54"/>
      <c r="DS10" s="55"/>
      <c r="DT10" s="54"/>
      <c r="DU10" s="51"/>
      <c r="DV10" s="53">
        <f t="shared" si="16"/>
        <v>756297</v>
      </c>
      <c r="DW10" s="52">
        <f t="shared" si="16"/>
        <v>734897</v>
      </c>
      <c r="DX10" s="50">
        <v>-14416</v>
      </c>
      <c r="DY10" s="51">
        <v>-11579</v>
      </c>
      <c r="DZ10" s="50">
        <v>4416</v>
      </c>
      <c r="EA10" s="49">
        <v>2837</v>
      </c>
      <c r="EC10" s="32"/>
      <c r="ED10" s="32"/>
    </row>
    <row r="11" spans="1:134" x14ac:dyDescent="0.25">
      <c r="A11" s="61" t="s">
        <v>5</v>
      </c>
      <c r="B11" s="50">
        <v>158054</v>
      </c>
      <c r="C11" s="57">
        <v>151793</v>
      </c>
      <c r="D11" s="57">
        <v>13735</v>
      </c>
      <c r="E11" s="57">
        <v>13510</v>
      </c>
      <c r="F11" s="57">
        <v>6751</v>
      </c>
      <c r="G11" s="57">
        <v>6497</v>
      </c>
      <c r="H11" s="57">
        <v>85691</v>
      </c>
      <c r="I11" s="57">
        <v>81912</v>
      </c>
      <c r="J11" s="57">
        <v>7707</v>
      </c>
      <c r="K11" s="57">
        <v>7659</v>
      </c>
      <c r="L11" s="57">
        <v>185</v>
      </c>
      <c r="M11" s="57">
        <v>185</v>
      </c>
      <c r="N11" s="57">
        <v>571</v>
      </c>
      <c r="O11" s="57"/>
      <c r="P11" s="57">
        <f t="shared" si="4"/>
        <v>43414</v>
      </c>
      <c r="Q11" s="56">
        <f t="shared" si="4"/>
        <v>42030</v>
      </c>
      <c r="R11" s="54">
        <v>2403</v>
      </c>
      <c r="S11" s="59">
        <v>2403</v>
      </c>
      <c r="T11" s="57">
        <f t="shared" si="5"/>
        <v>2403</v>
      </c>
      <c r="U11" s="51">
        <f t="shared" si="5"/>
        <v>2403</v>
      </c>
      <c r="V11" s="50">
        <v>10936</v>
      </c>
      <c r="W11" s="58">
        <v>10779</v>
      </c>
      <c r="X11" s="57">
        <v>4541</v>
      </c>
      <c r="Y11" s="59">
        <v>4457</v>
      </c>
      <c r="Z11" s="57">
        <v>6299</v>
      </c>
      <c r="AA11" s="59">
        <v>6265</v>
      </c>
      <c r="AB11" s="57">
        <f t="shared" si="6"/>
        <v>96</v>
      </c>
      <c r="AC11" s="56">
        <f t="shared" si="6"/>
        <v>57</v>
      </c>
      <c r="AD11" s="50">
        <v>133701</v>
      </c>
      <c r="AE11" s="58">
        <v>117936</v>
      </c>
      <c r="AF11" s="57"/>
      <c r="AG11" s="59"/>
      <c r="AH11" s="57">
        <v>27106</v>
      </c>
      <c r="AI11" s="59">
        <v>17350</v>
      </c>
      <c r="AJ11" s="57">
        <v>976</v>
      </c>
      <c r="AK11" s="59">
        <v>924</v>
      </c>
      <c r="AL11" s="57"/>
      <c r="AM11" s="59"/>
      <c r="AN11" s="57">
        <v>8061</v>
      </c>
      <c r="AO11" s="59">
        <v>7370</v>
      </c>
      <c r="AP11" s="57">
        <v>78380</v>
      </c>
      <c r="AQ11" s="59">
        <v>74711</v>
      </c>
      <c r="AR11" s="60"/>
      <c r="AS11" s="59"/>
      <c r="AT11" s="57">
        <f t="shared" si="7"/>
        <v>19178</v>
      </c>
      <c r="AU11" s="56">
        <f t="shared" si="7"/>
        <v>17581</v>
      </c>
      <c r="AV11" s="50">
        <v>178413</v>
      </c>
      <c r="AW11" s="58">
        <v>157067</v>
      </c>
      <c r="AX11" s="57">
        <v>1438</v>
      </c>
      <c r="AY11" s="59">
        <v>1438</v>
      </c>
      <c r="AZ11" s="57">
        <v>134676</v>
      </c>
      <c r="BA11" s="59">
        <v>118105</v>
      </c>
      <c r="BB11" s="57">
        <v>28906</v>
      </c>
      <c r="BC11" s="59">
        <v>27136</v>
      </c>
      <c r="BD11" s="57">
        <f t="shared" si="8"/>
        <v>13393</v>
      </c>
      <c r="BE11" s="56">
        <f t="shared" si="8"/>
        <v>10388</v>
      </c>
      <c r="BF11" s="50"/>
      <c r="BG11" s="58"/>
      <c r="BH11" s="58"/>
      <c r="BI11" s="58"/>
      <c r="BJ11" s="60"/>
      <c r="BK11" s="59"/>
      <c r="BL11" s="57">
        <f t="shared" si="9"/>
        <v>0</v>
      </c>
      <c r="BM11" s="56">
        <f t="shared" si="9"/>
        <v>0</v>
      </c>
      <c r="BN11" s="50">
        <v>933681</v>
      </c>
      <c r="BO11" s="58">
        <v>919207</v>
      </c>
      <c r="BP11" s="57">
        <v>278050</v>
      </c>
      <c r="BQ11" s="59">
        <v>268626</v>
      </c>
      <c r="BR11" s="57">
        <v>582478</v>
      </c>
      <c r="BS11" s="59">
        <v>578227</v>
      </c>
      <c r="BT11" s="59">
        <v>46360</v>
      </c>
      <c r="BU11" s="59">
        <v>45866</v>
      </c>
      <c r="BV11" s="57"/>
      <c r="BW11" s="59"/>
      <c r="BX11" s="58">
        <v>9461</v>
      </c>
      <c r="BY11" s="59">
        <v>9404</v>
      </c>
      <c r="BZ11" s="57">
        <f t="shared" si="10"/>
        <v>17332</v>
      </c>
      <c r="CA11" s="56">
        <f t="shared" si="10"/>
        <v>17084</v>
      </c>
      <c r="CB11" s="50">
        <v>125166</v>
      </c>
      <c r="CC11" s="58">
        <v>123364</v>
      </c>
      <c r="CD11" s="57">
        <v>113147</v>
      </c>
      <c r="CE11" s="59">
        <v>111378</v>
      </c>
      <c r="CF11" s="57"/>
      <c r="CG11" s="59"/>
      <c r="CH11" s="57">
        <f t="shared" si="11"/>
        <v>12019</v>
      </c>
      <c r="CI11" s="56">
        <f t="shared" si="11"/>
        <v>11986</v>
      </c>
      <c r="CJ11" s="50">
        <v>245</v>
      </c>
      <c r="CK11" s="52">
        <v>244</v>
      </c>
      <c r="CL11" s="57">
        <f t="shared" si="12"/>
        <v>245</v>
      </c>
      <c r="CM11" s="55">
        <f t="shared" si="12"/>
        <v>244</v>
      </c>
      <c r="CN11" s="50">
        <v>102575</v>
      </c>
      <c r="CO11" s="52">
        <v>97045</v>
      </c>
      <c r="CP11" s="57">
        <v>746</v>
      </c>
      <c r="CQ11" s="59">
        <v>732</v>
      </c>
      <c r="CR11" s="57">
        <v>41071</v>
      </c>
      <c r="CS11" s="59">
        <v>41071</v>
      </c>
      <c r="CT11" s="57">
        <v>32854</v>
      </c>
      <c r="CU11" s="59">
        <v>28347</v>
      </c>
      <c r="CV11" s="57">
        <v>12551</v>
      </c>
      <c r="CW11" s="59">
        <v>11542</v>
      </c>
      <c r="CX11" s="57">
        <f t="shared" si="13"/>
        <v>15353</v>
      </c>
      <c r="CY11" s="56">
        <f t="shared" si="13"/>
        <v>15353</v>
      </c>
      <c r="CZ11" s="50">
        <v>19914</v>
      </c>
      <c r="DA11" s="58">
        <v>17904</v>
      </c>
      <c r="DB11" s="57"/>
      <c r="DC11" s="59"/>
      <c r="DD11" s="57">
        <v>18492</v>
      </c>
      <c r="DE11" s="59">
        <v>16630</v>
      </c>
      <c r="DF11" s="58"/>
      <c r="DG11" s="58"/>
      <c r="DH11" s="57">
        <f t="shared" si="14"/>
        <v>1422</v>
      </c>
      <c r="DI11" s="56">
        <f t="shared" si="14"/>
        <v>1274</v>
      </c>
      <c r="DJ11" s="50"/>
      <c r="DK11" s="58"/>
      <c r="DL11" s="58"/>
      <c r="DM11" s="52"/>
      <c r="DN11" s="58"/>
      <c r="DO11" s="58"/>
      <c r="DP11" s="57">
        <f t="shared" si="15"/>
        <v>0</v>
      </c>
      <c r="DQ11" s="56">
        <f t="shared" si="15"/>
        <v>0</v>
      </c>
      <c r="DR11" s="54"/>
      <c r="DS11" s="55"/>
      <c r="DT11" s="54"/>
      <c r="DU11" s="51"/>
      <c r="DV11" s="53">
        <f t="shared" si="16"/>
        <v>1665088</v>
      </c>
      <c r="DW11" s="52">
        <f t="shared" si="16"/>
        <v>1597742</v>
      </c>
      <c r="DX11" s="50">
        <v>-18974</v>
      </c>
      <c r="DY11" s="51">
        <v>6060</v>
      </c>
      <c r="DZ11" s="50">
        <v>18974</v>
      </c>
      <c r="EA11" s="49">
        <v>25035</v>
      </c>
      <c r="EC11" s="32"/>
      <c r="ED11" s="32"/>
    </row>
    <row r="12" spans="1:134" x14ac:dyDescent="0.25">
      <c r="A12" s="61" t="s">
        <v>6</v>
      </c>
      <c r="B12" s="50">
        <v>125542</v>
      </c>
      <c r="C12" s="57">
        <v>121797</v>
      </c>
      <c r="D12" s="57">
        <v>8518</v>
      </c>
      <c r="E12" s="57">
        <v>8488</v>
      </c>
      <c r="F12" s="57">
        <v>4193</v>
      </c>
      <c r="G12" s="57">
        <v>3925</v>
      </c>
      <c r="H12" s="57">
        <v>57633</v>
      </c>
      <c r="I12" s="57">
        <v>55812</v>
      </c>
      <c r="J12" s="57">
        <v>7436</v>
      </c>
      <c r="K12" s="57">
        <v>7416</v>
      </c>
      <c r="L12" s="57"/>
      <c r="M12" s="57"/>
      <c r="N12" s="57">
        <v>403</v>
      </c>
      <c r="O12" s="57"/>
      <c r="P12" s="57">
        <f t="shared" si="4"/>
        <v>47359</v>
      </c>
      <c r="Q12" s="56">
        <f t="shared" si="4"/>
        <v>46156</v>
      </c>
      <c r="R12" s="54">
        <v>2291</v>
      </c>
      <c r="S12" s="59">
        <v>2270</v>
      </c>
      <c r="T12" s="57">
        <f t="shared" si="5"/>
        <v>2291</v>
      </c>
      <c r="U12" s="51">
        <f t="shared" si="5"/>
        <v>2270</v>
      </c>
      <c r="V12" s="50">
        <v>7648</v>
      </c>
      <c r="W12" s="58">
        <v>5006</v>
      </c>
      <c r="X12" s="57">
        <v>1548</v>
      </c>
      <c r="Y12" s="59">
        <v>1466</v>
      </c>
      <c r="Z12" s="57">
        <v>5028</v>
      </c>
      <c r="AA12" s="59">
        <v>2472</v>
      </c>
      <c r="AB12" s="57">
        <f t="shared" si="6"/>
        <v>1072</v>
      </c>
      <c r="AC12" s="56">
        <f t="shared" si="6"/>
        <v>1068</v>
      </c>
      <c r="AD12" s="50">
        <v>50667</v>
      </c>
      <c r="AE12" s="58">
        <v>44101</v>
      </c>
      <c r="AF12" s="57"/>
      <c r="AG12" s="59"/>
      <c r="AH12" s="57">
        <v>3831</v>
      </c>
      <c r="AI12" s="59">
        <v>3831</v>
      </c>
      <c r="AJ12" s="57">
        <v>375</v>
      </c>
      <c r="AK12" s="59">
        <v>363</v>
      </c>
      <c r="AL12" s="57"/>
      <c r="AM12" s="59"/>
      <c r="AN12" s="57">
        <v>4489</v>
      </c>
      <c r="AO12" s="59">
        <v>4489</v>
      </c>
      <c r="AP12" s="57">
        <v>22328</v>
      </c>
      <c r="AQ12" s="59">
        <v>20482</v>
      </c>
      <c r="AR12" s="60"/>
      <c r="AS12" s="59"/>
      <c r="AT12" s="57">
        <f t="shared" si="7"/>
        <v>19644</v>
      </c>
      <c r="AU12" s="56">
        <f t="shared" si="7"/>
        <v>14936</v>
      </c>
      <c r="AV12" s="50">
        <v>108462</v>
      </c>
      <c r="AW12" s="58">
        <v>99660</v>
      </c>
      <c r="AX12" s="57">
        <v>174</v>
      </c>
      <c r="AY12" s="59">
        <v>150</v>
      </c>
      <c r="AZ12" s="57">
        <v>83081</v>
      </c>
      <c r="BA12" s="59">
        <v>75132</v>
      </c>
      <c r="BB12" s="57">
        <v>25207</v>
      </c>
      <c r="BC12" s="59">
        <v>24378</v>
      </c>
      <c r="BD12" s="57">
        <f t="shared" si="8"/>
        <v>0</v>
      </c>
      <c r="BE12" s="56">
        <f t="shared" si="8"/>
        <v>0</v>
      </c>
      <c r="BF12" s="50"/>
      <c r="BG12" s="58"/>
      <c r="BH12" s="58"/>
      <c r="BI12" s="58"/>
      <c r="BJ12" s="60"/>
      <c r="BK12" s="59"/>
      <c r="BL12" s="57">
        <f t="shared" si="9"/>
        <v>0</v>
      </c>
      <c r="BM12" s="56">
        <f t="shared" si="9"/>
        <v>0</v>
      </c>
      <c r="BN12" s="50">
        <v>597680</v>
      </c>
      <c r="BO12" s="58">
        <v>591379</v>
      </c>
      <c r="BP12" s="57">
        <v>131747</v>
      </c>
      <c r="BQ12" s="59">
        <v>129553</v>
      </c>
      <c r="BR12" s="57">
        <v>438809</v>
      </c>
      <c r="BS12" s="59">
        <v>434923</v>
      </c>
      <c r="BT12" s="59">
        <v>7482</v>
      </c>
      <c r="BU12" s="59">
        <v>7445</v>
      </c>
      <c r="BV12" s="57"/>
      <c r="BW12" s="59"/>
      <c r="BX12" s="58">
        <v>10900</v>
      </c>
      <c r="BY12" s="59">
        <v>10899</v>
      </c>
      <c r="BZ12" s="57">
        <f t="shared" si="10"/>
        <v>8742</v>
      </c>
      <c r="CA12" s="56">
        <f t="shared" si="10"/>
        <v>8559</v>
      </c>
      <c r="CB12" s="50">
        <v>109076</v>
      </c>
      <c r="CC12" s="58">
        <v>107393</v>
      </c>
      <c r="CD12" s="57">
        <v>93909</v>
      </c>
      <c r="CE12" s="59">
        <v>92663</v>
      </c>
      <c r="CF12" s="57"/>
      <c r="CG12" s="59"/>
      <c r="CH12" s="57">
        <f t="shared" si="11"/>
        <v>15167</v>
      </c>
      <c r="CI12" s="56">
        <f t="shared" si="11"/>
        <v>14730</v>
      </c>
      <c r="CJ12" s="50">
        <v>95</v>
      </c>
      <c r="CK12" s="52">
        <v>95</v>
      </c>
      <c r="CL12" s="57">
        <f t="shared" si="12"/>
        <v>95</v>
      </c>
      <c r="CM12" s="55">
        <f t="shared" si="12"/>
        <v>95</v>
      </c>
      <c r="CN12" s="50">
        <v>55678</v>
      </c>
      <c r="CO12" s="52">
        <v>54979</v>
      </c>
      <c r="CP12" s="57">
        <v>804</v>
      </c>
      <c r="CQ12" s="59">
        <v>801</v>
      </c>
      <c r="CR12" s="57">
        <v>21878</v>
      </c>
      <c r="CS12" s="59">
        <v>21878</v>
      </c>
      <c r="CT12" s="57">
        <v>16204</v>
      </c>
      <c r="CU12" s="59">
        <v>16118</v>
      </c>
      <c r="CV12" s="57">
        <v>7042</v>
      </c>
      <c r="CW12" s="59">
        <v>6442</v>
      </c>
      <c r="CX12" s="57">
        <f t="shared" si="13"/>
        <v>9750</v>
      </c>
      <c r="CY12" s="56">
        <f t="shared" si="13"/>
        <v>9740</v>
      </c>
      <c r="CZ12" s="50">
        <v>2093</v>
      </c>
      <c r="DA12" s="58">
        <v>2057</v>
      </c>
      <c r="DB12" s="57">
        <v>637</v>
      </c>
      <c r="DC12" s="59">
        <v>601</v>
      </c>
      <c r="DD12" s="57">
        <v>1456</v>
      </c>
      <c r="DE12" s="59">
        <v>1456</v>
      </c>
      <c r="DF12" s="58"/>
      <c r="DG12" s="58"/>
      <c r="DH12" s="57">
        <f t="shared" si="14"/>
        <v>0</v>
      </c>
      <c r="DI12" s="56">
        <f t="shared" si="14"/>
        <v>0</v>
      </c>
      <c r="DJ12" s="50"/>
      <c r="DK12" s="58"/>
      <c r="DL12" s="58"/>
      <c r="DM12" s="52"/>
      <c r="DN12" s="58"/>
      <c r="DO12" s="58"/>
      <c r="DP12" s="57">
        <f t="shared" si="15"/>
        <v>0</v>
      </c>
      <c r="DQ12" s="56">
        <f t="shared" si="15"/>
        <v>0</v>
      </c>
      <c r="DR12" s="54">
        <v>3</v>
      </c>
      <c r="DS12" s="55">
        <v>3</v>
      </c>
      <c r="DT12" s="54">
        <v>1421</v>
      </c>
      <c r="DU12" s="51">
        <v>1421</v>
      </c>
      <c r="DV12" s="53">
        <f t="shared" si="16"/>
        <v>1060656</v>
      </c>
      <c r="DW12" s="52">
        <f t="shared" si="16"/>
        <v>1030161</v>
      </c>
      <c r="DX12" s="50">
        <v>-13196</v>
      </c>
      <c r="DY12" s="51">
        <v>9245</v>
      </c>
      <c r="DZ12" s="50">
        <v>8258</v>
      </c>
      <c r="EA12" s="49">
        <v>17503</v>
      </c>
      <c r="EC12" s="32"/>
      <c r="ED12" s="32"/>
    </row>
    <row r="13" spans="1:134" x14ac:dyDescent="0.25">
      <c r="A13" s="48" t="s">
        <v>7</v>
      </c>
      <c r="B13" s="37">
        <v>107131</v>
      </c>
      <c r="C13" s="44">
        <v>105545</v>
      </c>
      <c r="D13" s="44">
        <v>5931</v>
      </c>
      <c r="E13" s="44">
        <v>5822</v>
      </c>
      <c r="F13" s="44">
        <v>7424</v>
      </c>
      <c r="G13" s="44">
        <v>7397</v>
      </c>
      <c r="H13" s="44">
        <v>59958</v>
      </c>
      <c r="I13" s="44">
        <v>58823</v>
      </c>
      <c r="J13" s="44">
        <v>8006</v>
      </c>
      <c r="K13" s="44">
        <v>7956</v>
      </c>
      <c r="L13" s="44"/>
      <c r="M13" s="44"/>
      <c r="N13" s="44">
        <v>31</v>
      </c>
      <c r="O13" s="44"/>
      <c r="P13" s="44">
        <f t="shared" si="4"/>
        <v>25781</v>
      </c>
      <c r="Q13" s="43">
        <f t="shared" si="4"/>
        <v>25547</v>
      </c>
      <c r="R13" s="41">
        <v>1504</v>
      </c>
      <c r="S13" s="46">
        <v>1335</v>
      </c>
      <c r="T13" s="44">
        <f t="shared" si="5"/>
        <v>1504</v>
      </c>
      <c r="U13" s="38">
        <f t="shared" si="5"/>
        <v>1335</v>
      </c>
      <c r="V13" s="37">
        <v>10917</v>
      </c>
      <c r="W13" s="45">
        <v>10715</v>
      </c>
      <c r="X13" s="44">
        <v>5072</v>
      </c>
      <c r="Y13" s="46">
        <v>4943</v>
      </c>
      <c r="Z13" s="44">
        <v>5124</v>
      </c>
      <c r="AA13" s="46">
        <v>5060</v>
      </c>
      <c r="AB13" s="44">
        <f t="shared" si="6"/>
        <v>721</v>
      </c>
      <c r="AC13" s="43">
        <f t="shared" si="6"/>
        <v>712</v>
      </c>
      <c r="AD13" s="37">
        <v>106583</v>
      </c>
      <c r="AE13" s="45">
        <v>68397</v>
      </c>
      <c r="AF13" s="44"/>
      <c r="AG13" s="46"/>
      <c r="AH13" s="44">
        <v>2927</v>
      </c>
      <c r="AI13" s="46">
        <v>2923</v>
      </c>
      <c r="AJ13" s="44">
        <v>32112</v>
      </c>
      <c r="AK13" s="46">
        <v>653</v>
      </c>
      <c r="AL13" s="44"/>
      <c r="AM13" s="46"/>
      <c r="AN13" s="44">
        <v>20166</v>
      </c>
      <c r="AO13" s="46">
        <v>20165</v>
      </c>
      <c r="AP13" s="44">
        <v>44123</v>
      </c>
      <c r="AQ13" s="46">
        <v>37762</v>
      </c>
      <c r="AR13" s="47"/>
      <c r="AS13" s="46"/>
      <c r="AT13" s="44">
        <f t="shared" si="7"/>
        <v>7255</v>
      </c>
      <c r="AU13" s="43">
        <f t="shared" si="7"/>
        <v>6894</v>
      </c>
      <c r="AV13" s="37">
        <v>285819</v>
      </c>
      <c r="AW13" s="45">
        <v>247630</v>
      </c>
      <c r="AX13" s="44">
        <v>1727</v>
      </c>
      <c r="AY13" s="46">
        <v>1677</v>
      </c>
      <c r="AZ13" s="44">
        <v>244763</v>
      </c>
      <c r="BA13" s="46">
        <v>208564</v>
      </c>
      <c r="BB13" s="44">
        <v>27844</v>
      </c>
      <c r="BC13" s="46">
        <v>26449</v>
      </c>
      <c r="BD13" s="44">
        <f t="shared" si="8"/>
        <v>11485</v>
      </c>
      <c r="BE13" s="43">
        <f t="shared" si="8"/>
        <v>10940</v>
      </c>
      <c r="BF13" s="37"/>
      <c r="BG13" s="45"/>
      <c r="BH13" s="45"/>
      <c r="BI13" s="45"/>
      <c r="BJ13" s="47"/>
      <c r="BK13" s="46"/>
      <c r="BL13" s="44">
        <f t="shared" si="9"/>
        <v>0</v>
      </c>
      <c r="BM13" s="43">
        <f t="shared" si="9"/>
        <v>0</v>
      </c>
      <c r="BN13" s="37">
        <v>735454</v>
      </c>
      <c r="BO13" s="45">
        <v>730474</v>
      </c>
      <c r="BP13" s="44">
        <v>188083</v>
      </c>
      <c r="BQ13" s="46">
        <v>187414</v>
      </c>
      <c r="BR13" s="44">
        <v>395319</v>
      </c>
      <c r="BS13" s="46">
        <v>393344</v>
      </c>
      <c r="BT13" s="46">
        <v>78134</v>
      </c>
      <c r="BU13" s="46">
        <v>76347</v>
      </c>
      <c r="BV13" s="44"/>
      <c r="BW13" s="46"/>
      <c r="BX13" s="45">
        <v>20445</v>
      </c>
      <c r="BY13" s="46">
        <v>20302</v>
      </c>
      <c r="BZ13" s="44">
        <f t="shared" si="10"/>
        <v>53473</v>
      </c>
      <c r="CA13" s="43">
        <f t="shared" si="10"/>
        <v>53067</v>
      </c>
      <c r="CB13" s="37">
        <v>113800</v>
      </c>
      <c r="CC13" s="45">
        <v>112231</v>
      </c>
      <c r="CD13" s="44">
        <v>108640</v>
      </c>
      <c r="CE13" s="46">
        <v>107229</v>
      </c>
      <c r="CF13" s="44"/>
      <c r="CG13" s="46"/>
      <c r="CH13" s="44">
        <f t="shared" si="11"/>
        <v>5160</v>
      </c>
      <c r="CI13" s="43">
        <f t="shared" si="11"/>
        <v>5002</v>
      </c>
      <c r="CJ13" s="37">
        <v>584</v>
      </c>
      <c r="CK13" s="39">
        <v>584</v>
      </c>
      <c r="CL13" s="44">
        <f t="shared" si="12"/>
        <v>584</v>
      </c>
      <c r="CM13" s="42">
        <f t="shared" si="12"/>
        <v>584</v>
      </c>
      <c r="CN13" s="37">
        <v>126379</v>
      </c>
      <c r="CO13" s="39">
        <v>123235</v>
      </c>
      <c r="CP13" s="44">
        <v>312</v>
      </c>
      <c r="CQ13" s="46">
        <v>293</v>
      </c>
      <c r="CR13" s="44">
        <v>62401</v>
      </c>
      <c r="CS13" s="46">
        <v>62401</v>
      </c>
      <c r="CT13" s="44">
        <v>29263</v>
      </c>
      <c r="CU13" s="46">
        <v>26695</v>
      </c>
      <c r="CV13" s="44">
        <v>23034</v>
      </c>
      <c r="CW13" s="46">
        <v>22490</v>
      </c>
      <c r="CX13" s="44">
        <f t="shared" si="13"/>
        <v>11369</v>
      </c>
      <c r="CY13" s="43">
        <f t="shared" si="13"/>
        <v>11356</v>
      </c>
      <c r="CZ13" s="37">
        <v>22952</v>
      </c>
      <c r="DA13" s="45">
        <v>17953</v>
      </c>
      <c r="DB13" s="44">
        <v>204</v>
      </c>
      <c r="DC13" s="46">
        <v>204</v>
      </c>
      <c r="DD13" s="44">
        <v>22748</v>
      </c>
      <c r="DE13" s="46">
        <v>17749</v>
      </c>
      <c r="DF13" s="45"/>
      <c r="DG13" s="45"/>
      <c r="DH13" s="44">
        <f t="shared" si="14"/>
        <v>0</v>
      </c>
      <c r="DI13" s="43">
        <f t="shared" si="14"/>
        <v>0</v>
      </c>
      <c r="DJ13" s="37"/>
      <c r="DK13" s="45"/>
      <c r="DL13" s="45"/>
      <c r="DM13" s="39"/>
      <c r="DN13" s="45"/>
      <c r="DO13" s="45"/>
      <c r="DP13" s="44">
        <f t="shared" si="15"/>
        <v>0</v>
      </c>
      <c r="DQ13" s="43">
        <f t="shared" si="15"/>
        <v>0</v>
      </c>
      <c r="DR13" s="41">
        <v>6</v>
      </c>
      <c r="DS13" s="42">
        <v>6</v>
      </c>
      <c r="DT13" s="41"/>
      <c r="DU13" s="38"/>
      <c r="DV13" s="40">
        <f t="shared" si="16"/>
        <v>1511129</v>
      </c>
      <c r="DW13" s="39">
        <f t="shared" si="16"/>
        <v>1418105</v>
      </c>
      <c r="DX13" s="37">
        <v>-3270</v>
      </c>
      <c r="DY13" s="38">
        <v>12485</v>
      </c>
      <c r="DZ13" s="37">
        <v>13270</v>
      </c>
      <c r="EA13" s="36">
        <v>15755</v>
      </c>
      <c r="EC13" s="32"/>
      <c r="ED13" s="32"/>
    </row>
    <row r="14" spans="1:134" x14ac:dyDescent="0.25">
      <c r="E14" s="34"/>
      <c r="V14" s="34"/>
      <c r="DV14" s="35"/>
      <c r="EC14" s="32"/>
      <c r="ED14" s="32"/>
    </row>
    <row r="15" spans="1:134" x14ac:dyDescent="0.25">
      <c r="V15" s="34"/>
      <c r="EC15" s="32"/>
      <c r="ED15" s="32"/>
    </row>
    <row r="16" spans="1:134" x14ac:dyDescent="0.25">
      <c r="V16" s="34"/>
      <c r="EC16" s="32"/>
      <c r="ED16" s="32"/>
    </row>
    <row r="17" spans="133:134" x14ac:dyDescent="0.25">
      <c r="EC17" s="32"/>
      <c r="ED17" s="32"/>
    </row>
    <row r="18" spans="133:134" x14ac:dyDescent="0.25">
      <c r="EC18" s="32"/>
      <c r="ED18" s="32"/>
    </row>
    <row r="19" spans="133:134" x14ac:dyDescent="0.25">
      <c r="EC19" s="32"/>
      <c r="ED19" s="32"/>
    </row>
    <row r="20" spans="133:134" x14ac:dyDescent="0.25">
      <c r="EC20" s="32"/>
      <c r="ED20" s="32"/>
    </row>
    <row r="21" spans="133:134" x14ac:dyDescent="0.25">
      <c r="EC21" s="32"/>
      <c r="ED21" s="32"/>
    </row>
    <row r="22" spans="133:134" x14ac:dyDescent="0.25">
      <c r="EC22" s="32"/>
      <c r="ED22" s="32"/>
    </row>
    <row r="23" spans="133:134" x14ac:dyDescent="0.25">
      <c r="EC23" s="32"/>
      <c r="ED23" s="32"/>
    </row>
    <row r="24" spans="133:134" x14ac:dyDescent="0.25">
      <c r="EC24" s="32"/>
      <c r="ED24" s="32"/>
    </row>
    <row r="25" spans="133:134" x14ac:dyDescent="0.25">
      <c r="EC25" s="32"/>
      <c r="ED25" s="32"/>
    </row>
    <row r="26" spans="133:134" x14ac:dyDescent="0.25">
      <c r="EC26" s="32"/>
      <c r="ED26" s="32"/>
    </row>
    <row r="27" spans="133:134" x14ac:dyDescent="0.25">
      <c r="EC27" s="32"/>
      <c r="ED27" s="32"/>
    </row>
    <row r="28" spans="133:134" x14ac:dyDescent="0.25">
      <c r="EC28" s="32"/>
      <c r="ED28" s="32"/>
    </row>
    <row r="29" spans="133:134" x14ac:dyDescent="0.25">
      <c r="EC29" s="32"/>
      <c r="ED29" s="32"/>
    </row>
    <row r="30" spans="133:134" x14ac:dyDescent="0.25">
      <c r="EC30" s="32"/>
      <c r="ED30" s="32"/>
    </row>
    <row r="31" spans="133:134" x14ac:dyDescent="0.25">
      <c r="EC31" s="32"/>
      <c r="ED31" s="32"/>
    </row>
    <row r="32" spans="133:134" x14ac:dyDescent="0.25">
      <c r="EC32" s="32"/>
      <c r="ED32" s="32"/>
    </row>
    <row r="33" spans="133:134" x14ac:dyDescent="0.25">
      <c r="EC33" s="32"/>
      <c r="ED33" s="32"/>
    </row>
    <row r="34" spans="133:134" x14ac:dyDescent="0.25">
      <c r="EC34" s="32"/>
      <c r="ED34" s="32"/>
    </row>
    <row r="35" spans="133:134" x14ac:dyDescent="0.25">
      <c r="EC35" s="32"/>
      <c r="ED35" s="32"/>
    </row>
    <row r="36" spans="133:134" x14ac:dyDescent="0.25">
      <c r="EC36" s="32"/>
      <c r="ED36" s="32"/>
    </row>
    <row r="37" spans="133:134" x14ac:dyDescent="0.25">
      <c r="EC37" s="32"/>
      <c r="ED37" s="32"/>
    </row>
    <row r="38" spans="133:134" x14ac:dyDescent="0.25">
      <c r="EC38" s="32"/>
      <c r="ED38" s="32"/>
    </row>
    <row r="39" spans="133:134" x14ac:dyDescent="0.25">
      <c r="EC39" s="32"/>
      <c r="ED39" s="32"/>
    </row>
    <row r="40" spans="133:134" x14ac:dyDescent="0.25">
      <c r="EC40" s="32"/>
      <c r="ED40" s="32"/>
    </row>
    <row r="41" spans="133:134" x14ac:dyDescent="0.25">
      <c r="EC41" s="32"/>
      <c r="ED41" s="32"/>
    </row>
    <row r="42" spans="133:134" x14ac:dyDescent="0.25">
      <c r="EC42" s="32"/>
      <c r="ED42" s="32"/>
    </row>
    <row r="43" spans="133:134" x14ac:dyDescent="0.25">
      <c r="EC43" s="32"/>
      <c r="ED43" s="32"/>
    </row>
    <row r="44" spans="133:134" x14ac:dyDescent="0.25">
      <c r="EC44" s="32"/>
      <c r="ED44" s="32"/>
    </row>
    <row r="45" spans="133:134" x14ac:dyDescent="0.25">
      <c r="EC45" s="32"/>
      <c r="ED45" s="32"/>
    </row>
    <row r="46" spans="133:134" x14ac:dyDescent="0.25">
      <c r="EC46" s="32"/>
      <c r="ED46" s="32"/>
    </row>
    <row r="47" spans="133:134" x14ac:dyDescent="0.25">
      <c r="EC47" s="32"/>
      <c r="ED47" s="32"/>
    </row>
    <row r="48" spans="133:134" x14ac:dyDescent="0.25">
      <c r="EC48" s="32"/>
      <c r="ED48" s="32"/>
    </row>
    <row r="49" spans="133:134" x14ac:dyDescent="0.25">
      <c r="EC49" s="32"/>
      <c r="ED49" s="32"/>
    </row>
    <row r="50" spans="133:134" x14ac:dyDescent="0.25">
      <c r="EC50" s="32"/>
      <c r="ED50" s="32"/>
    </row>
    <row r="51" spans="133:134" x14ac:dyDescent="0.25">
      <c r="EC51" s="32"/>
      <c r="ED51" s="32"/>
    </row>
    <row r="52" spans="133:134" x14ac:dyDescent="0.25">
      <c r="EC52" s="32"/>
      <c r="ED52" s="32"/>
    </row>
    <row r="53" spans="133:134" x14ac:dyDescent="0.25">
      <c r="EC53" s="32"/>
      <c r="ED53" s="32"/>
    </row>
    <row r="54" spans="133:134" x14ac:dyDescent="0.25">
      <c r="EC54" s="32"/>
      <c r="ED54" s="32"/>
    </row>
    <row r="55" spans="133:134" x14ac:dyDescent="0.25">
      <c r="EC55" s="32"/>
      <c r="ED55" s="32"/>
    </row>
  </sheetData>
  <mergeCells count="132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R3:AS3"/>
    <mergeCell ref="V3:W3"/>
    <mergeCell ref="X3:Y3"/>
    <mergeCell ref="Z3:AA3"/>
    <mergeCell ref="AB3:AC3"/>
    <mergeCell ref="AD3:AE3"/>
    <mergeCell ref="AF3:AG3"/>
    <mergeCell ref="AT3:AU3"/>
    <mergeCell ref="AV3:AW3"/>
    <mergeCell ref="AX3:AY3"/>
    <mergeCell ref="AZ3:BA3"/>
    <mergeCell ref="BB3:BC3"/>
    <mergeCell ref="AH3:AI3"/>
    <mergeCell ref="AJ3:AK3"/>
    <mergeCell ref="AL3:AM3"/>
    <mergeCell ref="AN3:AO3"/>
    <mergeCell ref="AP3:AQ3"/>
    <mergeCell ref="BD3:BE3"/>
    <mergeCell ref="BF3:BG3"/>
    <mergeCell ref="BJ3:BK3"/>
    <mergeCell ref="BL3:BM3"/>
    <mergeCell ref="BN3:BO3"/>
    <mergeCell ref="BP3:BQ3"/>
    <mergeCell ref="BH3:BI3"/>
    <mergeCell ref="BR3:BS3"/>
    <mergeCell ref="BV3:BW3"/>
    <mergeCell ref="BX3:BY3"/>
    <mergeCell ref="BZ3:CA3"/>
    <mergeCell ref="CB3:CC3"/>
    <mergeCell ref="CD3:CE3"/>
    <mergeCell ref="BT3:BU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X3:DY3"/>
    <mergeCell ref="DZ3:EA3"/>
    <mergeCell ref="B4:C4"/>
    <mergeCell ref="D4:E4"/>
    <mergeCell ref="F4:G4"/>
    <mergeCell ref="H4:I4"/>
    <mergeCell ref="J4:K4"/>
    <mergeCell ref="L4:M4"/>
    <mergeCell ref="DJ3:DK3"/>
    <mergeCell ref="DL3:DM3"/>
    <mergeCell ref="N4:O4"/>
    <mergeCell ref="P4:Q4"/>
    <mergeCell ref="R4:S4"/>
    <mergeCell ref="T4:U4"/>
    <mergeCell ref="V4:W4"/>
    <mergeCell ref="X4:Y4"/>
    <mergeCell ref="Z4:AA4"/>
    <mergeCell ref="DV3:DW3"/>
    <mergeCell ref="DN3:DO3"/>
    <mergeCell ref="DP3:DQ3"/>
    <mergeCell ref="DR3:DS3"/>
    <mergeCell ref="DT3:DU3"/>
    <mergeCell ref="AT4:AU4"/>
    <mergeCell ref="AX4:AY4"/>
    <mergeCell ref="AZ4:BA4"/>
    <mergeCell ref="BB4:BC4"/>
    <mergeCell ref="AB4:AC4"/>
    <mergeCell ref="AD4:AE4"/>
    <mergeCell ref="AF4:AG4"/>
    <mergeCell ref="AH4:AI4"/>
    <mergeCell ref="AV4:AW4"/>
    <mergeCell ref="AJ4:AK4"/>
    <mergeCell ref="AL4:AM4"/>
    <mergeCell ref="AN4:AO4"/>
    <mergeCell ref="AP4:AQ4"/>
    <mergeCell ref="AR4:AS4"/>
    <mergeCell ref="CJ4:CK4"/>
    <mergeCell ref="CL4:CM4"/>
    <mergeCell ref="BF4:BG4"/>
    <mergeCell ref="BJ4:BK4"/>
    <mergeCell ref="BL4:BM4"/>
    <mergeCell ref="BN4:BO4"/>
    <mergeCell ref="BP4:BQ4"/>
    <mergeCell ref="BD4:BE4"/>
    <mergeCell ref="CN4:CO4"/>
    <mergeCell ref="BR4:BS4"/>
    <mergeCell ref="BH4:BI4"/>
    <mergeCell ref="BV4:BW4"/>
    <mergeCell ref="BX4:BY4"/>
    <mergeCell ref="BZ4:CA4"/>
    <mergeCell ref="CB4:CC4"/>
    <mergeCell ref="BT4:BU4"/>
    <mergeCell ref="EA4:EA5"/>
    <mergeCell ref="DL4:DM4"/>
    <mergeCell ref="DN4:DO4"/>
    <mergeCell ref="DP4:DQ4"/>
    <mergeCell ref="DR4:DS4"/>
    <mergeCell ref="DT4:DU4"/>
    <mergeCell ref="A3:A4"/>
    <mergeCell ref="DX4:DY4"/>
    <mergeCell ref="DZ4:DZ5"/>
    <mergeCell ref="CP4:CQ4"/>
    <mergeCell ref="CR4:CS4"/>
    <mergeCell ref="CT4:CU4"/>
    <mergeCell ref="CV4:CW4"/>
    <mergeCell ref="CX4:CY4"/>
    <mergeCell ref="DV4:DW4"/>
    <mergeCell ref="CZ4:DA4"/>
    <mergeCell ref="DB4:DC4"/>
    <mergeCell ref="DD4:DE4"/>
    <mergeCell ref="DF4:DG4"/>
    <mergeCell ref="DH4:DI4"/>
    <mergeCell ref="DJ4:DK4"/>
    <mergeCell ref="CD4:CE4"/>
    <mergeCell ref="CF4:CG4"/>
    <mergeCell ref="CH4:CI4"/>
  </mergeCells>
  <pageMargins left="0" right="0" top="0" bottom="0" header="0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selection sqref="A1:IV65536"/>
    </sheetView>
  </sheetViews>
  <sheetFormatPr defaultColWidth="8.85546875" defaultRowHeight="12.75" x14ac:dyDescent="0.2"/>
  <cols>
    <col min="1" max="1" width="22.42578125" style="1" customWidth="1"/>
    <col min="2" max="2" width="12.42578125" style="1" customWidth="1"/>
    <col min="3" max="3" width="12.140625" style="1" customWidth="1"/>
    <col min="4" max="4" width="11.42578125" style="1" customWidth="1"/>
    <col min="5" max="5" width="11.28515625" style="1" customWidth="1"/>
    <col min="6" max="6" width="10.7109375" style="1" customWidth="1"/>
    <col min="7" max="7" width="11" style="1" customWidth="1"/>
    <col min="8" max="9" width="11.5703125" style="1" customWidth="1"/>
    <col min="10" max="10" width="11.7109375" style="1" customWidth="1"/>
    <col min="11" max="11" width="11.42578125" style="1" customWidth="1"/>
    <col min="12" max="12" width="12.28515625" style="1" customWidth="1"/>
    <col min="13" max="14" width="11.42578125" style="1" customWidth="1"/>
    <col min="15" max="16" width="11" style="1" customWidth="1"/>
    <col min="17" max="17" width="11.7109375" style="1" customWidth="1"/>
    <col min="18" max="18" width="11.28515625" style="1" customWidth="1"/>
    <col min="19" max="19" width="11.7109375" style="1" customWidth="1"/>
    <col min="20" max="21" width="11.140625" style="1" customWidth="1"/>
    <col min="22" max="22" width="11" style="1" customWidth="1"/>
    <col min="23" max="23" width="10.5703125" style="1" customWidth="1"/>
    <col min="24" max="24" width="10.42578125" style="1" customWidth="1"/>
    <col min="25" max="25" width="11.28515625" style="1" customWidth="1"/>
    <col min="26" max="26" width="11.5703125" style="1" customWidth="1"/>
    <col min="27" max="27" width="12" style="1" customWidth="1"/>
    <col min="28" max="28" width="11.7109375" style="1" customWidth="1"/>
    <col min="29" max="30" width="11.28515625" style="1" customWidth="1"/>
    <col min="31" max="31" width="10.7109375" style="1" customWidth="1"/>
    <col min="32" max="32" width="11.28515625" style="1" customWidth="1"/>
    <col min="33" max="16384" width="8.85546875" style="1"/>
  </cols>
  <sheetData>
    <row r="1" spans="1:32" ht="15" customHeight="1" x14ac:dyDescent="0.2">
      <c r="A1" s="335" t="s">
        <v>24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</row>
    <row r="2" spans="1:32" ht="18" customHeight="1" x14ac:dyDescent="0.2">
      <c r="A2" s="81"/>
      <c r="B2" s="335" t="s">
        <v>169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81"/>
      <c r="AF2" s="81"/>
    </row>
    <row r="3" spans="1:32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25</v>
      </c>
    </row>
    <row r="4" spans="1:32" ht="19.149999999999999" customHeight="1" thickBot="1" x14ac:dyDescent="0.25">
      <c r="A4" s="292" t="s">
        <v>0</v>
      </c>
      <c r="B4" s="336" t="s">
        <v>170</v>
      </c>
      <c r="C4" s="338" t="s">
        <v>8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40"/>
    </row>
    <row r="5" spans="1:32" ht="14.25" x14ac:dyDescent="0.2">
      <c r="A5" s="293"/>
      <c r="B5" s="337"/>
      <c r="C5" s="341" t="s">
        <v>171</v>
      </c>
      <c r="D5" s="343" t="s">
        <v>9</v>
      </c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4"/>
      <c r="R5" s="345" t="s">
        <v>172</v>
      </c>
      <c r="S5" s="343" t="s">
        <v>23</v>
      </c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4"/>
    </row>
    <row r="6" spans="1:32" ht="13.15" customHeight="1" x14ac:dyDescent="0.25">
      <c r="A6" s="293"/>
      <c r="B6" s="337"/>
      <c r="C6" s="342"/>
      <c r="D6" s="347" t="s">
        <v>10</v>
      </c>
      <c r="E6" s="329" t="s">
        <v>22</v>
      </c>
      <c r="F6" s="330"/>
      <c r="G6" s="330"/>
      <c r="H6" s="330"/>
      <c r="I6" s="330"/>
      <c r="J6" s="331"/>
      <c r="K6" s="332" t="s">
        <v>21</v>
      </c>
      <c r="L6" s="332" t="s">
        <v>16</v>
      </c>
      <c r="M6" s="333" t="s">
        <v>22</v>
      </c>
      <c r="N6" s="333"/>
      <c r="O6" s="333"/>
      <c r="P6" s="333"/>
      <c r="Q6" s="334"/>
      <c r="R6" s="346"/>
      <c r="S6" s="332" t="s">
        <v>10</v>
      </c>
      <c r="T6" s="333" t="s">
        <v>22</v>
      </c>
      <c r="U6" s="333"/>
      <c r="V6" s="333"/>
      <c r="W6" s="333"/>
      <c r="X6" s="333"/>
      <c r="Y6" s="333"/>
      <c r="Z6" s="332" t="s">
        <v>21</v>
      </c>
      <c r="AA6" s="332" t="s">
        <v>16</v>
      </c>
      <c r="AB6" s="333" t="s">
        <v>22</v>
      </c>
      <c r="AC6" s="333"/>
      <c r="AD6" s="333"/>
      <c r="AE6" s="333"/>
      <c r="AF6" s="334"/>
    </row>
    <row r="7" spans="1:32" ht="59.25" customHeight="1" x14ac:dyDescent="0.2">
      <c r="A7" s="293"/>
      <c r="B7" s="337"/>
      <c r="C7" s="342"/>
      <c r="D7" s="348"/>
      <c r="E7" s="87" t="s">
        <v>11</v>
      </c>
      <c r="F7" s="87" t="s">
        <v>12</v>
      </c>
      <c r="G7" s="87" t="s">
        <v>13</v>
      </c>
      <c r="H7" s="87" t="s">
        <v>14</v>
      </c>
      <c r="I7" s="87" t="s">
        <v>15</v>
      </c>
      <c r="J7" s="87" t="s">
        <v>26</v>
      </c>
      <c r="K7" s="332"/>
      <c r="L7" s="332"/>
      <c r="M7" s="87" t="s">
        <v>17</v>
      </c>
      <c r="N7" s="87" t="s">
        <v>18</v>
      </c>
      <c r="O7" s="87" t="s">
        <v>19</v>
      </c>
      <c r="P7" s="87" t="s">
        <v>20</v>
      </c>
      <c r="Q7" s="88" t="s">
        <v>27</v>
      </c>
      <c r="R7" s="346"/>
      <c r="S7" s="332"/>
      <c r="T7" s="87" t="s">
        <v>11</v>
      </c>
      <c r="U7" s="87" t="s">
        <v>12</v>
      </c>
      <c r="V7" s="87" t="s">
        <v>13</v>
      </c>
      <c r="W7" s="87" t="s">
        <v>14</v>
      </c>
      <c r="X7" s="87" t="s">
        <v>15</v>
      </c>
      <c r="Y7" s="87" t="s">
        <v>26</v>
      </c>
      <c r="Z7" s="332"/>
      <c r="AA7" s="332"/>
      <c r="AB7" s="87" t="s">
        <v>17</v>
      </c>
      <c r="AC7" s="87" t="s">
        <v>18</v>
      </c>
      <c r="AD7" s="87" t="s">
        <v>19</v>
      </c>
      <c r="AE7" s="87" t="s">
        <v>20</v>
      </c>
      <c r="AF7" s="88" t="s">
        <v>27</v>
      </c>
    </row>
    <row r="8" spans="1:32" ht="15" x14ac:dyDescent="0.25">
      <c r="A8" s="4">
        <v>1</v>
      </c>
      <c r="B8" s="89">
        <v>2</v>
      </c>
      <c r="C8" s="90">
        <v>3</v>
      </c>
      <c r="D8" s="85">
        <f>C8+1</f>
        <v>4</v>
      </c>
      <c r="E8" s="85">
        <f t="shared" ref="E8:Q8" si="0">D8+1</f>
        <v>5</v>
      </c>
      <c r="F8" s="85">
        <f t="shared" si="0"/>
        <v>6</v>
      </c>
      <c r="G8" s="85">
        <f t="shared" si="0"/>
        <v>7</v>
      </c>
      <c r="H8" s="85">
        <f t="shared" si="0"/>
        <v>8</v>
      </c>
      <c r="I8" s="85">
        <f t="shared" si="0"/>
        <v>9</v>
      </c>
      <c r="J8" s="85">
        <f t="shared" si="0"/>
        <v>10</v>
      </c>
      <c r="K8" s="85">
        <f>J8+1</f>
        <v>11</v>
      </c>
      <c r="L8" s="85">
        <f>K8+1</f>
        <v>12</v>
      </c>
      <c r="M8" s="85">
        <f t="shared" si="0"/>
        <v>13</v>
      </c>
      <c r="N8" s="85">
        <f t="shared" si="0"/>
        <v>14</v>
      </c>
      <c r="O8" s="85">
        <f t="shared" si="0"/>
        <v>15</v>
      </c>
      <c r="P8" s="85">
        <f t="shared" si="0"/>
        <v>16</v>
      </c>
      <c r="Q8" s="86">
        <f t="shared" si="0"/>
        <v>17</v>
      </c>
      <c r="R8" s="84">
        <v>18</v>
      </c>
      <c r="S8" s="85">
        <v>19</v>
      </c>
      <c r="T8" s="85">
        <f>S8+1</f>
        <v>20</v>
      </c>
      <c r="U8" s="85">
        <f t="shared" ref="U8:AF8" si="1">T8+1</f>
        <v>21</v>
      </c>
      <c r="V8" s="85">
        <f t="shared" si="1"/>
        <v>22</v>
      </c>
      <c r="W8" s="85">
        <f t="shared" si="1"/>
        <v>23</v>
      </c>
      <c r="X8" s="85">
        <f t="shared" si="1"/>
        <v>24</v>
      </c>
      <c r="Y8" s="85">
        <f t="shared" si="1"/>
        <v>25</v>
      </c>
      <c r="Z8" s="85">
        <f t="shared" si="1"/>
        <v>26</v>
      </c>
      <c r="AA8" s="85">
        <f t="shared" si="1"/>
        <v>27</v>
      </c>
      <c r="AB8" s="85">
        <f t="shared" si="1"/>
        <v>28</v>
      </c>
      <c r="AC8" s="85">
        <f t="shared" si="1"/>
        <v>29</v>
      </c>
      <c r="AD8" s="85">
        <f t="shared" si="1"/>
        <v>30</v>
      </c>
      <c r="AE8" s="85">
        <f t="shared" si="1"/>
        <v>31</v>
      </c>
      <c r="AF8" s="86">
        <f t="shared" si="1"/>
        <v>32</v>
      </c>
    </row>
    <row r="9" spans="1:32" ht="18" customHeight="1" x14ac:dyDescent="0.25">
      <c r="A9" s="5" t="s">
        <v>1</v>
      </c>
      <c r="B9" s="19">
        <v>83681.399999999994</v>
      </c>
      <c r="C9" s="20">
        <f t="shared" ref="C9:C15" si="2">D9+K9+L9</f>
        <v>982111</v>
      </c>
      <c r="D9" s="21">
        <v>70082.420140000002</v>
      </c>
      <c r="E9" s="21">
        <v>144</v>
      </c>
      <c r="F9" s="21">
        <v>48360</v>
      </c>
      <c r="G9" s="21">
        <v>1855</v>
      </c>
      <c r="H9" s="21">
        <v>7763</v>
      </c>
      <c r="I9" s="21">
        <v>8829</v>
      </c>
      <c r="J9" s="21">
        <f t="shared" ref="J9:J15" si="3">D9-E9-F9-G9-H9-I9</f>
        <v>3131.420140000002</v>
      </c>
      <c r="K9" s="21">
        <v>19223.579859999998</v>
      </c>
      <c r="L9" s="21">
        <v>892805</v>
      </c>
      <c r="M9" s="21">
        <v>240047</v>
      </c>
      <c r="N9" s="21">
        <v>145014</v>
      </c>
      <c r="O9" s="21">
        <v>497571</v>
      </c>
      <c r="P9" s="21">
        <v>10150</v>
      </c>
      <c r="Q9" s="22">
        <f t="shared" ref="Q9:Q15" si="4">L9-M9-N9-O9-P9</f>
        <v>23</v>
      </c>
      <c r="R9" s="23">
        <f t="shared" ref="R9:R15" si="5">S9+Z9+AA9</f>
        <v>953163</v>
      </c>
      <c r="S9" s="21">
        <v>68465.820270000011</v>
      </c>
      <c r="T9" s="21">
        <v>139</v>
      </c>
      <c r="U9" s="21">
        <v>48062</v>
      </c>
      <c r="V9" s="21">
        <v>2005</v>
      </c>
      <c r="W9" s="21">
        <v>7478</v>
      </c>
      <c r="X9" s="21">
        <v>7718</v>
      </c>
      <c r="Y9" s="21">
        <f t="shared" ref="Y9:Y15" si="6">S9-T9-U9-V9-W9-X9</f>
        <v>3063.8202700000111</v>
      </c>
      <c r="Z9" s="21">
        <v>15967.179729999989</v>
      </c>
      <c r="AA9" s="24">
        <v>868730</v>
      </c>
      <c r="AB9" s="21">
        <f t="shared" ref="AB9:AB15" si="7">M9</f>
        <v>240047</v>
      </c>
      <c r="AC9" s="21">
        <v>132573</v>
      </c>
      <c r="AD9" s="21">
        <v>485945</v>
      </c>
      <c r="AE9" s="21">
        <v>10150</v>
      </c>
      <c r="AF9" s="22">
        <f t="shared" ref="AF9:AF15" si="8">AA9-AB9-AC9-AD9-AE9</f>
        <v>15</v>
      </c>
    </row>
    <row r="10" spans="1:32" ht="18" customHeight="1" x14ac:dyDescent="0.25">
      <c r="A10" s="5" t="s">
        <v>2</v>
      </c>
      <c r="B10" s="19">
        <v>50730.1</v>
      </c>
      <c r="C10" s="20">
        <f t="shared" si="2"/>
        <v>727932</v>
      </c>
      <c r="D10" s="21">
        <v>40528.722220000003</v>
      </c>
      <c r="E10" s="21">
        <v>-6</v>
      </c>
      <c r="F10" s="21">
        <v>29136</v>
      </c>
      <c r="G10" s="21">
        <v>1714</v>
      </c>
      <c r="H10" s="21">
        <v>5373</v>
      </c>
      <c r="I10" s="21">
        <v>3253</v>
      </c>
      <c r="J10" s="21">
        <f t="shared" si="3"/>
        <v>1058.7222200000033</v>
      </c>
      <c r="K10" s="21">
        <v>10651.277779999997</v>
      </c>
      <c r="L10" s="21">
        <v>676752</v>
      </c>
      <c r="M10" s="21">
        <v>190682</v>
      </c>
      <c r="N10" s="21">
        <v>167114</v>
      </c>
      <c r="O10" s="21">
        <v>318627</v>
      </c>
      <c r="P10" s="21">
        <v>100</v>
      </c>
      <c r="Q10" s="22">
        <f t="shared" si="4"/>
        <v>229</v>
      </c>
      <c r="R10" s="23">
        <f t="shared" si="5"/>
        <v>726821</v>
      </c>
      <c r="S10" s="21">
        <v>41429.945229999998</v>
      </c>
      <c r="T10" s="21">
        <v>-6</v>
      </c>
      <c r="U10" s="21">
        <v>29826</v>
      </c>
      <c r="V10" s="21">
        <v>1843</v>
      </c>
      <c r="W10" s="21">
        <v>5357</v>
      </c>
      <c r="X10" s="21">
        <v>3321</v>
      </c>
      <c r="Y10" s="21">
        <f t="shared" si="6"/>
        <v>1088.9452299999975</v>
      </c>
      <c r="Z10" s="21">
        <v>9543.0547700000025</v>
      </c>
      <c r="AA10" s="24">
        <v>675848</v>
      </c>
      <c r="AB10" s="21">
        <f t="shared" si="7"/>
        <v>190682</v>
      </c>
      <c r="AC10" s="21">
        <v>166348</v>
      </c>
      <c r="AD10" s="21">
        <v>318478</v>
      </c>
      <c r="AE10" s="21">
        <v>100</v>
      </c>
      <c r="AF10" s="22">
        <f t="shared" si="8"/>
        <v>240</v>
      </c>
    </row>
    <row r="11" spans="1:32" ht="18.75" customHeight="1" x14ac:dyDescent="0.25">
      <c r="A11" s="5" t="s">
        <v>3</v>
      </c>
      <c r="B11" s="19">
        <v>65921.5</v>
      </c>
      <c r="C11" s="20">
        <f t="shared" si="2"/>
        <v>879213</v>
      </c>
      <c r="D11" s="21">
        <v>58850.0432</v>
      </c>
      <c r="E11" s="21">
        <v>457</v>
      </c>
      <c r="F11" s="21">
        <v>38867</v>
      </c>
      <c r="G11" s="21">
        <v>2410</v>
      </c>
      <c r="H11" s="21">
        <v>5671</v>
      </c>
      <c r="I11" s="21">
        <v>9626</v>
      </c>
      <c r="J11" s="21">
        <f t="shared" si="3"/>
        <v>1819.0432000000001</v>
      </c>
      <c r="K11" s="21">
        <v>7634.9567999999999</v>
      </c>
      <c r="L11" s="21">
        <v>812728</v>
      </c>
      <c r="M11" s="21">
        <v>209932</v>
      </c>
      <c r="N11" s="21">
        <v>184219</v>
      </c>
      <c r="O11" s="21">
        <v>417185</v>
      </c>
      <c r="P11" s="21">
        <v>2661</v>
      </c>
      <c r="Q11" s="22">
        <f t="shared" si="4"/>
        <v>-1269</v>
      </c>
      <c r="R11" s="23">
        <f t="shared" si="5"/>
        <v>868801</v>
      </c>
      <c r="S11" s="21">
        <v>58032.524480000007</v>
      </c>
      <c r="T11" s="21">
        <v>270</v>
      </c>
      <c r="U11" s="21">
        <v>38585</v>
      </c>
      <c r="V11" s="21">
        <v>2575</v>
      </c>
      <c r="W11" s="21">
        <v>5011</v>
      </c>
      <c r="X11" s="21">
        <v>9434</v>
      </c>
      <c r="Y11" s="21">
        <f t="shared" si="6"/>
        <v>2157.5244800000073</v>
      </c>
      <c r="Z11" s="21">
        <v>7306.4755199999927</v>
      </c>
      <c r="AA11" s="24">
        <v>803462</v>
      </c>
      <c r="AB11" s="21">
        <f t="shared" si="7"/>
        <v>209932</v>
      </c>
      <c r="AC11" s="21">
        <v>184115</v>
      </c>
      <c r="AD11" s="21">
        <v>408399</v>
      </c>
      <c r="AE11" s="21">
        <v>2661</v>
      </c>
      <c r="AF11" s="22">
        <f t="shared" si="8"/>
        <v>-1645</v>
      </c>
    </row>
    <row r="12" spans="1:32" ht="18" customHeight="1" x14ac:dyDescent="0.25">
      <c r="A12" s="5" t="s">
        <v>4</v>
      </c>
      <c r="B12" s="19">
        <v>70339.899999999994</v>
      </c>
      <c r="C12" s="20">
        <f t="shared" si="2"/>
        <v>849384</v>
      </c>
      <c r="D12" s="21">
        <v>60935.750070000002</v>
      </c>
      <c r="E12" s="21">
        <v>40</v>
      </c>
      <c r="F12" s="21">
        <v>45092</v>
      </c>
      <c r="G12" s="21">
        <v>1468</v>
      </c>
      <c r="H12" s="21">
        <v>4126</v>
      </c>
      <c r="I12" s="21">
        <v>8373</v>
      </c>
      <c r="J12" s="21">
        <f t="shared" si="3"/>
        <v>1836.7500700000019</v>
      </c>
      <c r="K12" s="21">
        <v>15184.249929999998</v>
      </c>
      <c r="L12" s="21">
        <v>773264</v>
      </c>
      <c r="M12" s="21">
        <v>176602</v>
      </c>
      <c r="N12" s="21">
        <v>192484</v>
      </c>
      <c r="O12" s="21">
        <v>401984</v>
      </c>
      <c r="P12" s="21">
        <v>2565</v>
      </c>
      <c r="Q12" s="22">
        <f t="shared" si="4"/>
        <v>-371</v>
      </c>
      <c r="R12" s="23">
        <f t="shared" si="5"/>
        <v>818801</v>
      </c>
      <c r="S12" s="21">
        <v>58317.191939999997</v>
      </c>
      <c r="T12" s="21">
        <v>39</v>
      </c>
      <c r="U12" s="21">
        <v>44396</v>
      </c>
      <c r="V12" s="21">
        <v>1587</v>
      </c>
      <c r="W12" s="21">
        <v>3912</v>
      </c>
      <c r="X12" s="21">
        <v>6553</v>
      </c>
      <c r="Y12" s="21">
        <f t="shared" si="6"/>
        <v>1830.191939999997</v>
      </c>
      <c r="Z12" s="21">
        <v>14451.808060000003</v>
      </c>
      <c r="AA12" s="24">
        <v>746032</v>
      </c>
      <c r="AB12" s="21">
        <f t="shared" si="7"/>
        <v>176602</v>
      </c>
      <c r="AC12" s="21">
        <v>192005</v>
      </c>
      <c r="AD12" s="21">
        <v>376241</v>
      </c>
      <c r="AE12" s="21">
        <v>1551</v>
      </c>
      <c r="AF12" s="22">
        <f t="shared" si="8"/>
        <v>-367</v>
      </c>
    </row>
    <row r="13" spans="1:32" ht="17.25" customHeight="1" x14ac:dyDescent="0.25">
      <c r="A13" s="5" t="s">
        <v>5</v>
      </c>
      <c r="B13" s="19">
        <v>229146.2</v>
      </c>
      <c r="C13" s="20">
        <f t="shared" si="2"/>
        <v>1824523</v>
      </c>
      <c r="D13" s="21">
        <v>195715.70274000001</v>
      </c>
      <c r="E13" s="21">
        <v>1405</v>
      </c>
      <c r="F13" s="21">
        <v>141933</v>
      </c>
      <c r="G13" s="21">
        <v>5920</v>
      </c>
      <c r="H13" s="21">
        <v>20335</v>
      </c>
      <c r="I13" s="21">
        <v>20223</v>
      </c>
      <c r="J13" s="21">
        <f t="shared" si="3"/>
        <v>5899.7027400000079</v>
      </c>
      <c r="K13" s="21">
        <v>30962.297259999992</v>
      </c>
      <c r="L13" s="21">
        <v>1597845</v>
      </c>
      <c r="M13" s="21">
        <v>381179</v>
      </c>
      <c r="N13" s="21">
        <v>280781</v>
      </c>
      <c r="O13" s="21">
        <v>897466</v>
      </c>
      <c r="P13" s="21">
        <v>44177</v>
      </c>
      <c r="Q13" s="22">
        <f t="shared" si="4"/>
        <v>-5758</v>
      </c>
      <c r="R13" s="23">
        <f t="shared" si="5"/>
        <v>1802221</v>
      </c>
      <c r="S13" s="21">
        <v>198833.41269</v>
      </c>
      <c r="T13" s="21">
        <v>1508</v>
      </c>
      <c r="U13" s="21">
        <v>144146</v>
      </c>
      <c r="V13" s="21">
        <v>6400</v>
      </c>
      <c r="W13" s="21">
        <v>20055</v>
      </c>
      <c r="X13" s="21">
        <v>20587</v>
      </c>
      <c r="Y13" s="21">
        <f t="shared" si="6"/>
        <v>6137.4126899999974</v>
      </c>
      <c r="Z13" s="21">
        <v>28055.587310000003</v>
      </c>
      <c r="AA13" s="24">
        <v>1575332</v>
      </c>
      <c r="AB13" s="21">
        <f t="shared" si="7"/>
        <v>381179</v>
      </c>
      <c r="AC13" s="21">
        <v>274876</v>
      </c>
      <c r="AD13" s="21">
        <v>882845</v>
      </c>
      <c r="AE13" s="21">
        <v>42205</v>
      </c>
      <c r="AF13" s="22">
        <f t="shared" si="8"/>
        <v>-5773</v>
      </c>
    </row>
    <row r="14" spans="1:32" ht="18" customHeight="1" x14ac:dyDescent="0.25">
      <c r="A14" s="5" t="s">
        <v>6</v>
      </c>
      <c r="B14" s="19">
        <v>132027.79999999999</v>
      </c>
      <c r="C14" s="20">
        <f t="shared" si="2"/>
        <v>1112229</v>
      </c>
      <c r="D14" s="21">
        <v>104950.11124</v>
      </c>
      <c r="E14" s="21">
        <v>218</v>
      </c>
      <c r="F14" s="21">
        <v>76544</v>
      </c>
      <c r="G14" s="21">
        <v>1891</v>
      </c>
      <c r="H14" s="21">
        <v>5422</v>
      </c>
      <c r="I14" s="21">
        <v>20690</v>
      </c>
      <c r="J14" s="21">
        <f t="shared" si="3"/>
        <v>185.11123999999836</v>
      </c>
      <c r="K14" s="21">
        <v>28813.888760000002</v>
      </c>
      <c r="L14" s="21">
        <v>978465</v>
      </c>
      <c r="M14" s="21">
        <v>248389</v>
      </c>
      <c r="N14" s="21">
        <v>202909</v>
      </c>
      <c r="O14" s="21">
        <v>536217</v>
      </c>
      <c r="P14" s="21">
        <v>200</v>
      </c>
      <c r="Q14" s="22">
        <f t="shared" si="4"/>
        <v>-9250</v>
      </c>
      <c r="R14" s="23">
        <f t="shared" si="5"/>
        <v>1104030</v>
      </c>
      <c r="S14" s="21">
        <v>103145.65819999999</v>
      </c>
      <c r="T14" s="21">
        <v>212</v>
      </c>
      <c r="U14" s="21">
        <v>74757</v>
      </c>
      <c r="V14" s="21">
        <v>1967</v>
      </c>
      <c r="W14" s="21">
        <v>4879</v>
      </c>
      <c r="X14" s="21">
        <v>21145</v>
      </c>
      <c r="Y14" s="21">
        <f t="shared" si="6"/>
        <v>185.65819999999076</v>
      </c>
      <c r="Z14" s="21">
        <v>29431.341800000009</v>
      </c>
      <c r="AA14" s="24">
        <v>971453</v>
      </c>
      <c r="AB14" s="21">
        <f t="shared" si="7"/>
        <v>248389</v>
      </c>
      <c r="AC14" s="21">
        <v>199604</v>
      </c>
      <c r="AD14" s="21">
        <v>532505</v>
      </c>
      <c r="AE14" s="21">
        <v>200</v>
      </c>
      <c r="AF14" s="22">
        <f t="shared" si="8"/>
        <v>-9245</v>
      </c>
    </row>
    <row r="15" spans="1:32" ht="18" customHeight="1" x14ac:dyDescent="0.25">
      <c r="A15" s="18" t="s">
        <v>7</v>
      </c>
      <c r="B15" s="25">
        <v>163164.70000000001</v>
      </c>
      <c r="C15" s="26">
        <f t="shared" si="2"/>
        <v>1446263</v>
      </c>
      <c r="D15" s="27">
        <v>148141.82140000002</v>
      </c>
      <c r="E15" s="27">
        <v>872</v>
      </c>
      <c r="F15" s="27">
        <v>91253</v>
      </c>
      <c r="G15" s="27">
        <v>2466</v>
      </c>
      <c r="H15" s="27">
        <v>13584</v>
      </c>
      <c r="I15" s="27">
        <v>35733</v>
      </c>
      <c r="J15" s="27">
        <f t="shared" si="3"/>
        <v>4233.8214000000153</v>
      </c>
      <c r="K15" s="27">
        <v>23161.178599999985</v>
      </c>
      <c r="L15" s="27">
        <v>1274960</v>
      </c>
      <c r="M15" s="27">
        <v>336606</v>
      </c>
      <c r="N15" s="27">
        <v>298600</v>
      </c>
      <c r="O15" s="27">
        <v>638807</v>
      </c>
      <c r="P15" s="27">
        <v>400</v>
      </c>
      <c r="Q15" s="28">
        <f t="shared" si="4"/>
        <v>547</v>
      </c>
      <c r="R15" s="29">
        <f t="shared" si="5"/>
        <v>1456670</v>
      </c>
      <c r="S15" s="27">
        <v>148222.08606</v>
      </c>
      <c r="T15" s="27">
        <v>968</v>
      </c>
      <c r="U15" s="27">
        <v>95072</v>
      </c>
      <c r="V15" s="27">
        <v>2639</v>
      </c>
      <c r="W15" s="27">
        <v>11572</v>
      </c>
      <c r="X15" s="27">
        <v>33727</v>
      </c>
      <c r="Y15" s="27">
        <f t="shared" si="6"/>
        <v>4244.0860600000015</v>
      </c>
      <c r="Z15" s="27">
        <v>41198.913939999999</v>
      </c>
      <c r="AA15" s="30">
        <v>1267249</v>
      </c>
      <c r="AB15" s="27">
        <f t="shared" si="7"/>
        <v>336606</v>
      </c>
      <c r="AC15" s="27">
        <v>294049</v>
      </c>
      <c r="AD15" s="27">
        <v>635692</v>
      </c>
      <c r="AE15" s="27">
        <v>400</v>
      </c>
      <c r="AF15" s="28">
        <f t="shared" si="8"/>
        <v>502</v>
      </c>
    </row>
    <row r="16" spans="1:32" ht="18.75" customHeight="1" thickBot="1" x14ac:dyDescent="0.25">
      <c r="A16" s="91" t="s">
        <v>173</v>
      </c>
      <c r="B16" s="92">
        <f t="shared" ref="B16:AF16" si="9">SUM(B9:B15)</f>
        <v>795011.60000000009</v>
      </c>
      <c r="C16" s="93">
        <f t="shared" si="9"/>
        <v>7821655</v>
      </c>
      <c r="D16" s="93">
        <f t="shared" si="9"/>
        <v>679204.57101000007</v>
      </c>
      <c r="E16" s="93">
        <f t="shared" si="9"/>
        <v>3130</v>
      </c>
      <c r="F16" s="93">
        <f t="shared" si="9"/>
        <v>471185</v>
      </c>
      <c r="G16" s="93">
        <f t="shared" si="9"/>
        <v>17724</v>
      </c>
      <c r="H16" s="93">
        <f t="shared" si="9"/>
        <v>62274</v>
      </c>
      <c r="I16" s="93">
        <f t="shared" si="9"/>
        <v>106727</v>
      </c>
      <c r="J16" s="93">
        <f t="shared" si="9"/>
        <v>18164.571010000029</v>
      </c>
      <c r="K16" s="93">
        <f t="shared" si="9"/>
        <v>135631.42898999999</v>
      </c>
      <c r="L16" s="93">
        <f t="shared" si="9"/>
        <v>7006819</v>
      </c>
      <c r="M16" s="93">
        <f t="shared" si="9"/>
        <v>1783437</v>
      </c>
      <c r="N16" s="93">
        <f t="shared" si="9"/>
        <v>1471121</v>
      </c>
      <c r="O16" s="93">
        <f t="shared" si="9"/>
        <v>3707857</v>
      </c>
      <c r="P16" s="93">
        <f t="shared" si="9"/>
        <v>60253</v>
      </c>
      <c r="Q16" s="94">
        <f t="shared" si="9"/>
        <v>-15849</v>
      </c>
      <c r="R16" s="93">
        <f t="shared" si="9"/>
        <v>7730507</v>
      </c>
      <c r="S16" s="93">
        <f t="shared" si="9"/>
        <v>676446.63886999991</v>
      </c>
      <c r="T16" s="93">
        <f t="shared" si="9"/>
        <v>3130</v>
      </c>
      <c r="U16" s="93">
        <f t="shared" si="9"/>
        <v>474844</v>
      </c>
      <c r="V16" s="93">
        <f t="shared" si="9"/>
        <v>19016</v>
      </c>
      <c r="W16" s="93">
        <f t="shared" si="9"/>
        <v>58264</v>
      </c>
      <c r="X16" s="93">
        <f t="shared" si="9"/>
        <v>102485</v>
      </c>
      <c r="Y16" s="93">
        <f t="shared" si="9"/>
        <v>18707.638870000002</v>
      </c>
      <c r="Z16" s="93">
        <f t="shared" si="9"/>
        <v>145954.36112999998</v>
      </c>
      <c r="AA16" s="93">
        <f t="shared" si="9"/>
        <v>6908106</v>
      </c>
      <c r="AB16" s="93">
        <f t="shared" si="9"/>
        <v>1783437</v>
      </c>
      <c r="AC16" s="93">
        <f t="shared" si="9"/>
        <v>1443570</v>
      </c>
      <c r="AD16" s="93">
        <f t="shared" si="9"/>
        <v>3640105</v>
      </c>
      <c r="AE16" s="93">
        <f t="shared" si="9"/>
        <v>57267</v>
      </c>
      <c r="AF16" s="94">
        <f t="shared" si="9"/>
        <v>-16273</v>
      </c>
    </row>
    <row r="23" spans="4:4" x14ac:dyDescent="0.2">
      <c r="D23" s="17"/>
    </row>
  </sheetData>
  <mergeCells count="19">
    <mergeCell ref="T6:Y6"/>
    <mergeCell ref="A1:AF1"/>
    <mergeCell ref="B2:AD2"/>
    <mergeCell ref="A4:A7"/>
    <mergeCell ref="B4:B7"/>
    <mergeCell ref="C4:AF4"/>
    <mergeCell ref="C5:C7"/>
    <mergeCell ref="D5:Q5"/>
    <mergeCell ref="R5:R7"/>
    <mergeCell ref="S5:AF5"/>
    <mergeCell ref="D6:D7"/>
    <mergeCell ref="Z6:Z7"/>
    <mergeCell ref="AA6:AA7"/>
    <mergeCell ref="AB6:AF6"/>
    <mergeCell ref="E6:J6"/>
    <mergeCell ref="K6:K7"/>
    <mergeCell ref="L6:L7"/>
    <mergeCell ref="M6:Q6"/>
    <mergeCell ref="S6:S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5"/>
  <sheetViews>
    <sheetView workbookViewId="0">
      <selection sqref="A1:IV65536"/>
    </sheetView>
  </sheetViews>
  <sheetFormatPr defaultColWidth="8.85546875" defaultRowHeight="15" outlineLevelCol="1" x14ac:dyDescent="0.25"/>
  <cols>
    <col min="1" max="1" width="20.28515625" style="101" customWidth="1"/>
    <col min="2" max="2" width="11.42578125" style="101" customWidth="1"/>
    <col min="3" max="3" width="10.5703125" style="101" customWidth="1"/>
    <col min="4" max="4" width="9.7109375" style="101" hidden="1" customWidth="1" outlineLevel="1"/>
    <col min="5" max="5" width="9.42578125" style="101" hidden="1" customWidth="1" outlineLevel="1"/>
    <col min="6" max="7" width="10.42578125" style="101" hidden="1" customWidth="1" outlineLevel="1"/>
    <col min="8" max="8" width="10.140625" style="101" hidden="1" customWidth="1" outlineLevel="1"/>
    <col min="9" max="9" width="10.28515625" style="101" hidden="1" customWidth="1" outlineLevel="1"/>
    <col min="10" max="10" width="9.28515625" style="101" hidden="1" customWidth="1" outlineLevel="1"/>
    <col min="11" max="12" width="9.5703125" style="101" hidden="1" customWidth="1" outlineLevel="1"/>
    <col min="13" max="14" width="9.28515625" style="101" hidden="1" customWidth="1" outlineLevel="1"/>
    <col min="15" max="15" width="9.7109375" style="101" hidden="1" customWidth="1" outlineLevel="1"/>
    <col min="16" max="16" width="10.42578125" style="101" hidden="1" customWidth="1" outlineLevel="1"/>
    <col min="17" max="17" width="10.140625" style="101" hidden="1" customWidth="1" outlineLevel="1"/>
    <col min="18" max="18" width="11.7109375" style="101" hidden="1" customWidth="1" outlineLevel="1"/>
    <col min="19" max="19" width="10.85546875" style="101" hidden="1" customWidth="1" outlineLevel="1"/>
    <col min="20" max="20" width="10.28515625" style="101" customWidth="1" collapsed="1"/>
    <col min="21" max="21" width="9.85546875" style="101" customWidth="1"/>
    <col min="22" max="22" width="10.7109375" style="101" hidden="1" customWidth="1" outlineLevel="1"/>
    <col min="23" max="23" width="10.28515625" style="101" hidden="1" customWidth="1" outlineLevel="1"/>
    <col min="24" max="24" width="10.5703125" style="101" customWidth="1" collapsed="1"/>
    <col min="25" max="25" width="10.5703125" style="101" customWidth="1"/>
    <col min="26" max="26" width="9.28515625" style="101" hidden="1" customWidth="1" outlineLevel="1"/>
    <col min="27" max="28" width="9.7109375" style="101" hidden="1" customWidth="1" outlineLevel="1"/>
    <col min="29" max="29" width="10.28515625" style="101" hidden="1" customWidth="1" outlineLevel="1"/>
    <col min="30" max="30" width="9.85546875" style="101" hidden="1" customWidth="1" outlineLevel="1"/>
    <col min="31" max="31" width="9.5703125" style="101" hidden="1" customWidth="1" outlineLevel="1"/>
    <col min="32" max="32" width="10.5703125" style="101" customWidth="1" collapsed="1"/>
    <col min="33" max="33" width="10.28515625" style="101" customWidth="1"/>
    <col min="34" max="34" width="9.7109375" style="101" hidden="1" customWidth="1" outlineLevel="1"/>
    <col min="35" max="35" width="9.5703125" style="101" hidden="1" customWidth="1" outlineLevel="1"/>
    <col min="36" max="37" width="9.85546875" style="101" hidden="1" customWidth="1" outlineLevel="1"/>
    <col min="38" max="39" width="10" style="101" hidden="1" customWidth="1" outlineLevel="1"/>
    <col min="40" max="40" width="9.85546875" style="101" hidden="1" customWidth="1" outlineLevel="1"/>
    <col min="41" max="41" width="9.42578125" style="101" hidden="1" customWidth="1" outlineLevel="1"/>
    <col min="42" max="43" width="10.7109375" style="101" hidden="1" customWidth="1" outlineLevel="1"/>
    <col min="44" max="44" width="11.85546875" style="101" hidden="1" customWidth="1" outlineLevel="1"/>
    <col min="45" max="45" width="10.140625" style="101" hidden="1" customWidth="1" outlineLevel="1"/>
    <col min="46" max="46" width="10.28515625" style="101" hidden="1" customWidth="1" outlineLevel="1"/>
    <col min="47" max="49" width="10.42578125" style="101" hidden="1" customWidth="1" outlineLevel="1"/>
    <col min="50" max="50" width="11.42578125" style="101" hidden="1" customWidth="1" outlineLevel="1"/>
    <col min="51" max="51" width="11.140625" style="101" hidden="1" customWidth="1" outlineLevel="1"/>
    <col min="52" max="52" width="11.140625" style="101" customWidth="1" collapsed="1"/>
    <col min="53" max="53" width="11" style="101" customWidth="1"/>
    <col min="54" max="54" width="10.7109375" style="101" hidden="1" customWidth="1" outlineLevel="1"/>
    <col min="55" max="55" width="10.42578125" style="101" hidden="1" customWidth="1" outlineLevel="1"/>
    <col min="56" max="56" width="11" style="101" hidden="1" customWidth="1" outlineLevel="1"/>
    <col min="57" max="57" width="10.5703125" style="101" hidden="1" customWidth="1" outlineLevel="1"/>
    <col min="58" max="58" width="10.140625" style="101" hidden="1" customWidth="1" outlineLevel="1"/>
    <col min="59" max="59" width="10.28515625" style="101" hidden="1" customWidth="1" outlineLevel="1"/>
    <col min="60" max="61" width="11" style="101" hidden="1" customWidth="1" outlineLevel="1"/>
    <col min="62" max="62" width="11.140625" style="101" customWidth="1" collapsed="1"/>
    <col min="63" max="63" width="11" style="101" customWidth="1"/>
    <col min="64" max="65" width="11" style="101" hidden="1" customWidth="1" outlineLevel="1"/>
    <col min="66" max="66" width="10.7109375" style="101" hidden="1" customWidth="1" outlineLevel="1"/>
    <col min="67" max="67" width="10.140625" style="101" hidden="1" customWidth="1" outlineLevel="1"/>
    <col min="68" max="68" width="10.7109375" style="101" hidden="1" customWidth="1" outlineLevel="1"/>
    <col min="69" max="69" width="10.5703125" style="101" hidden="1" customWidth="1" outlineLevel="1"/>
    <col min="70" max="70" width="11.140625" style="101" customWidth="1" collapsed="1"/>
    <col min="71" max="71" width="10.5703125" style="101" customWidth="1"/>
    <col min="72" max="72" width="11" style="101" hidden="1" customWidth="1" outlineLevel="1"/>
    <col min="73" max="73" width="10.7109375" style="101" hidden="1" customWidth="1" outlineLevel="1"/>
    <col min="74" max="74" width="11.140625" style="101" hidden="1" customWidth="1" outlineLevel="1"/>
    <col min="75" max="75" width="11" style="101" hidden="1" customWidth="1" outlineLevel="1"/>
    <col min="76" max="79" width="10.28515625" style="101" hidden="1" customWidth="1" outlineLevel="1"/>
    <col min="80" max="80" width="10.5703125" style="101" hidden="1" customWidth="1" outlineLevel="1"/>
    <col min="81" max="81" width="9.7109375" style="101" hidden="1" customWidth="1" outlineLevel="1"/>
    <col min="82" max="83" width="11" style="101" hidden="1" customWidth="1" outlineLevel="1"/>
    <col min="84" max="84" width="11.7109375" style="101" customWidth="1" collapsed="1"/>
    <col min="85" max="85" width="10.28515625" style="101" customWidth="1"/>
    <col min="86" max="86" width="10.7109375" style="101" hidden="1" customWidth="1" outlineLevel="1"/>
    <col min="87" max="87" width="10.5703125" style="101" hidden="1" customWidth="1" outlineLevel="1"/>
    <col min="88" max="88" width="10.7109375" style="101" hidden="1" customWidth="1" outlineLevel="1"/>
    <col min="89" max="89" width="10.5703125" style="101" hidden="1" customWidth="1" outlineLevel="1"/>
    <col min="90" max="90" width="11.42578125" style="101" hidden="1" customWidth="1" outlineLevel="1"/>
    <col min="91" max="91" width="11.28515625" style="101" hidden="1" customWidth="1" outlineLevel="1"/>
    <col min="92" max="92" width="11.28515625" style="101" customWidth="1" collapsed="1"/>
    <col min="93" max="93" width="10.85546875" style="101" customWidth="1"/>
    <col min="94" max="94" width="10.7109375" style="101" hidden="1" customWidth="1" outlineLevel="1"/>
    <col min="95" max="95" width="10.42578125" style="101" hidden="1" customWidth="1" outlineLevel="1"/>
    <col min="96" max="96" width="10.28515625" style="101" customWidth="1" collapsed="1"/>
    <col min="97" max="97" width="10.28515625" style="101" customWidth="1"/>
    <col min="98" max="98" width="9.7109375" style="101" hidden="1" customWidth="1" outlineLevel="1"/>
    <col min="99" max="99" width="9.28515625" style="101" hidden="1" customWidth="1" outlineLevel="1"/>
    <col min="100" max="101" width="10.140625" style="101" hidden="1" customWidth="1" outlineLevel="1"/>
    <col min="102" max="102" width="10.28515625" style="101" hidden="1" customWidth="1" outlineLevel="1"/>
    <col min="103" max="103" width="10" style="101" hidden="1" customWidth="1" outlineLevel="1"/>
    <col min="104" max="104" width="9.7109375" style="101" hidden="1" customWidth="1" outlineLevel="1"/>
    <col min="105" max="105" width="9.85546875" style="101" hidden="1" customWidth="1" outlineLevel="1"/>
    <col min="106" max="106" width="10.85546875" style="101" hidden="1" customWidth="1" outlineLevel="1"/>
    <col min="107" max="107" width="11.28515625" style="101" hidden="1" customWidth="1" outlineLevel="1"/>
    <col min="108" max="108" width="10.28515625" style="101" customWidth="1" collapsed="1"/>
    <col min="109" max="109" width="10" style="101" customWidth="1"/>
    <col min="110" max="110" width="9.85546875" style="101" hidden="1" customWidth="1" outlineLevel="1"/>
    <col min="111" max="111" width="10.28515625" style="101" hidden="1" customWidth="1" outlineLevel="1"/>
    <col min="112" max="112" width="9.5703125" style="101" hidden="1" customWidth="1" outlineLevel="1"/>
    <col min="113" max="113" width="9.28515625" style="101" hidden="1" customWidth="1" outlineLevel="1"/>
    <col min="114" max="114" width="10" style="101" hidden="1" customWidth="1" outlineLevel="1"/>
    <col min="115" max="115" width="10.140625" style="101" hidden="1" customWidth="1" outlineLevel="1"/>
    <col min="116" max="116" width="10.7109375" style="101" hidden="1" customWidth="1" outlineLevel="1"/>
    <col min="117" max="117" width="10.42578125" style="101" hidden="1" customWidth="1" outlineLevel="1"/>
    <col min="118" max="118" width="9.5703125" style="101" customWidth="1" collapsed="1"/>
    <col min="119" max="119" width="9.28515625" style="101" customWidth="1"/>
    <col min="120" max="120" width="10.42578125" style="101" hidden="1" customWidth="1"/>
    <col min="121" max="121" width="9.28515625" style="101" hidden="1" customWidth="1"/>
    <col min="122" max="122" width="10.7109375" style="101" hidden="1" customWidth="1" outlineLevel="1"/>
    <col min="123" max="123" width="10.140625" style="101" hidden="1" customWidth="1" outlineLevel="1"/>
    <col min="124" max="124" width="11.140625" style="101" hidden="1" customWidth="1" outlineLevel="1"/>
    <col min="125" max="125" width="10.5703125" style="101" hidden="1" customWidth="1" outlineLevel="1"/>
    <col min="126" max="126" width="10.7109375" style="101" customWidth="1" collapsed="1"/>
    <col min="127" max="127" width="10.28515625" style="101" customWidth="1"/>
    <col min="128" max="128" width="10.5703125" style="101" customWidth="1"/>
    <col min="129" max="129" width="10.42578125" style="101" customWidth="1"/>
    <col min="130" max="130" width="12.28515625" style="101" customWidth="1"/>
    <col min="131" max="131" width="11.85546875" style="101" customWidth="1"/>
    <col min="132" max="133" width="10.85546875" style="101" customWidth="1"/>
    <col min="134" max="134" width="11.28515625" style="101" customWidth="1"/>
    <col min="135" max="135" width="11" style="101" customWidth="1"/>
    <col min="136" max="136" width="8.85546875" style="101"/>
    <col min="137" max="137" width="17" style="124" customWidth="1"/>
    <col min="138" max="138" width="8.85546875" style="124"/>
    <col min="139" max="16384" width="8.85546875" style="101"/>
  </cols>
  <sheetData>
    <row r="1" spans="1:138" s="99" customFormat="1" x14ac:dyDescent="0.25">
      <c r="A1" s="95" t="s">
        <v>174</v>
      </c>
      <c r="B1" s="96"/>
      <c r="C1" s="96"/>
      <c r="D1" s="96"/>
      <c r="E1" s="96"/>
      <c r="F1" s="96"/>
      <c r="G1" s="96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7"/>
      <c r="Y1" s="97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8"/>
      <c r="CM1" s="98"/>
      <c r="CN1" s="96"/>
      <c r="CR1" s="100"/>
      <c r="CS1" s="100"/>
    </row>
    <row r="2" spans="1:138" ht="15.75" thickBot="1" x14ac:dyDescent="0.3">
      <c r="AZ2" s="102"/>
      <c r="EG2" s="101"/>
      <c r="EH2" s="101"/>
    </row>
    <row r="3" spans="1:138" s="103" customFormat="1" ht="15.6" customHeight="1" thickBot="1" x14ac:dyDescent="0.25">
      <c r="A3" s="319" t="s">
        <v>167</v>
      </c>
      <c r="B3" s="326" t="s">
        <v>166</v>
      </c>
      <c r="C3" s="327"/>
      <c r="D3" s="324" t="s">
        <v>165</v>
      </c>
      <c r="E3" s="324"/>
      <c r="F3" s="324" t="s">
        <v>164</v>
      </c>
      <c r="G3" s="324"/>
      <c r="H3" s="324" t="s">
        <v>163</v>
      </c>
      <c r="I3" s="324"/>
      <c r="J3" s="324" t="s">
        <v>175</v>
      </c>
      <c r="K3" s="324"/>
      <c r="L3" s="324" t="s">
        <v>162</v>
      </c>
      <c r="M3" s="324"/>
      <c r="N3" s="324" t="s">
        <v>161</v>
      </c>
      <c r="O3" s="324"/>
      <c r="P3" s="324" t="s">
        <v>160</v>
      </c>
      <c r="Q3" s="324"/>
      <c r="R3" s="324" t="s">
        <v>159</v>
      </c>
      <c r="S3" s="325"/>
      <c r="T3" s="326" t="s">
        <v>158</v>
      </c>
      <c r="U3" s="324"/>
      <c r="V3" s="324" t="s">
        <v>157</v>
      </c>
      <c r="W3" s="325"/>
      <c r="X3" s="326" t="s">
        <v>156</v>
      </c>
      <c r="Y3" s="324"/>
      <c r="Z3" s="324" t="s">
        <v>155</v>
      </c>
      <c r="AA3" s="324"/>
      <c r="AB3" s="324" t="s">
        <v>154</v>
      </c>
      <c r="AC3" s="324"/>
      <c r="AD3" s="324" t="s">
        <v>153</v>
      </c>
      <c r="AE3" s="325"/>
      <c r="AF3" s="326" t="s">
        <v>152</v>
      </c>
      <c r="AG3" s="324"/>
      <c r="AH3" s="324" t="s">
        <v>151</v>
      </c>
      <c r="AI3" s="324"/>
      <c r="AJ3" s="324" t="s">
        <v>150</v>
      </c>
      <c r="AK3" s="324"/>
      <c r="AL3" s="324" t="s">
        <v>149</v>
      </c>
      <c r="AM3" s="324"/>
      <c r="AN3" s="324" t="s">
        <v>148</v>
      </c>
      <c r="AO3" s="324"/>
      <c r="AP3" s="324" t="s">
        <v>147</v>
      </c>
      <c r="AQ3" s="324"/>
      <c r="AR3" s="324" t="s">
        <v>146</v>
      </c>
      <c r="AS3" s="324"/>
      <c r="AT3" s="324" t="s">
        <v>145</v>
      </c>
      <c r="AU3" s="324"/>
      <c r="AV3" s="327" t="s">
        <v>176</v>
      </c>
      <c r="AW3" s="328"/>
      <c r="AX3" s="324" t="s">
        <v>144</v>
      </c>
      <c r="AY3" s="325"/>
      <c r="AZ3" s="326" t="s">
        <v>143</v>
      </c>
      <c r="BA3" s="324"/>
      <c r="BB3" s="324" t="s">
        <v>142</v>
      </c>
      <c r="BC3" s="324"/>
      <c r="BD3" s="324" t="s">
        <v>141</v>
      </c>
      <c r="BE3" s="324"/>
      <c r="BF3" s="324" t="s">
        <v>140</v>
      </c>
      <c r="BG3" s="324"/>
      <c r="BH3" s="324" t="s">
        <v>139</v>
      </c>
      <c r="BI3" s="325"/>
      <c r="BJ3" s="326" t="s">
        <v>138</v>
      </c>
      <c r="BK3" s="324"/>
      <c r="BL3" s="324" t="s">
        <v>137</v>
      </c>
      <c r="BM3" s="324"/>
      <c r="BN3" s="324" t="s">
        <v>136</v>
      </c>
      <c r="BO3" s="324"/>
      <c r="BP3" s="324" t="s">
        <v>135</v>
      </c>
      <c r="BQ3" s="325"/>
      <c r="BR3" s="326" t="s">
        <v>134</v>
      </c>
      <c r="BS3" s="324"/>
      <c r="BT3" s="324" t="s">
        <v>133</v>
      </c>
      <c r="BU3" s="324"/>
      <c r="BV3" s="324" t="s">
        <v>132</v>
      </c>
      <c r="BW3" s="324"/>
      <c r="BX3" s="324" t="s">
        <v>131</v>
      </c>
      <c r="BY3" s="324"/>
      <c r="BZ3" s="324" t="s">
        <v>130</v>
      </c>
      <c r="CA3" s="324"/>
      <c r="CB3" s="324" t="s">
        <v>129</v>
      </c>
      <c r="CC3" s="324"/>
      <c r="CD3" s="324" t="s">
        <v>128</v>
      </c>
      <c r="CE3" s="325"/>
      <c r="CF3" s="326" t="s">
        <v>127</v>
      </c>
      <c r="CG3" s="324"/>
      <c r="CH3" s="324" t="s">
        <v>126</v>
      </c>
      <c r="CI3" s="324"/>
      <c r="CJ3" s="324" t="s">
        <v>125</v>
      </c>
      <c r="CK3" s="324"/>
      <c r="CL3" s="324" t="s">
        <v>124</v>
      </c>
      <c r="CM3" s="325"/>
      <c r="CN3" s="326" t="s">
        <v>123</v>
      </c>
      <c r="CO3" s="327"/>
      <c r="CP3" s="324" t="s">
        <v>122</v>
      </c>
      <c r="CQ3" s="325"/>
      <c r="CR3" s="326" t="s">
        <v>121</v>
      </c>
      <c r="CS3" s="327"/>
      <c r="CT3" s="324" t="s">
        <v>120</v>
      </c>
      <c r="CU3" s="324"/>
      <c r="CV3" s="324" t="s">
        <v>119</v>
      </c>
      <c r="CW3" s="324"/>
      <c r="CX3" s="324" t="s">
        <v>118</v>
      </c>
      <c r="CY3" s="324"/>
      <c r="CZ3" s="324" t="s">
        <v>117</v>
      </c>
      <c r="DA3" s="324"/>
      <c r="DB3" s="324" t="s">
        <v>116</v>
      </c>
      <c r="DC3" s="325"/>
      <c r="DD3" s="326" t="s">
        <v>115</v>
      </c>
      <c r="DE3" s="327"/>
      <c r="DF3" s="324" t="s">
        <v>114</v>
      </c>
      <c r="DG3" s="324"/>
      <c r="DH3" s="324" t="s">
        <v>113</v>
      </c>
      <c r="DI3" s="324"/>
      <c r="DJ3" s="324" t="s">
        <v>112</v>
      </c>
      <c r="DK3" s="324"/>
      <c r="DL3" s="324" t="s">
        <v>111</v>
      </c>
      <c r="DM3" s="325"/>
      <c r="DN3" s="326" t="s">
        <v>110</v>
      </c>
      <c r="DO3" s="324"/>
      <c r="DP3" s="324" t="s">
        <v>109</v>
      </c>
      <c r="DQ3" s="327"/>
      <c r="DR3" s="324" t="s">
        <v>108</v>
      </c>
      <c r="DS3" s="324"/>
      <c r="DT3" s="324" t="s">
        <v>107</v>
      </c>
      <c r="DU3" s="325"/>
      <c r="DV3" s="326" t="s">
        <v>106</v>
      </c>
      <c r="DW3" s="325"/>
      <c r="DX3" s="326" t="s">
        <v>105</v>
      </c>
      <c r="DY3" s="325"/>
      <c r="DZ3" s="328" t="s">
        <v>104</v>
      </c>
      <c r="EA3" s="327"/>
      <c r="EB3" s="349" t="s">
        <v>103</v>
      </c>
      <c r="EC3" s="350"/>
      <c r="ED3" s="349" t="s">
        <v>102</v>
      </c>
      <c r="EE3" s="350"/>
    </row>
    <row r="4" spans="1:138" s="104" customFormat="1" ht="92.25" customHeight="1" x14ac:dyDescent="0.2">
      <c r="A4" s="320"/>
      <c r="B4" s="318" t="s">
        <v>101</v>
      </c>
      <c r="C4" s="316"/>
      <c r="D4" s="315" t="s">
        <v>100</v>
      </c>
      <c r="E4" s="315"/>
      <c r="F4" s="315" t="s">
        <v>99</v>
      </c>
      <c r="G4" s="315"/>
      <c r="H4" s="315" t="s">
        <v>98</v>
      </c>
      <c r="I4" s="315"/>
      <c r="J4" s="315" t="s">
        <v>177</v>
      </c>
      <c r="K4" s="315"/>
      <c r="L4" s="315" t="s">
        <v>97</v>
      </c>
      <c r="M4" s="315"/>
      <c r="N4" s="315" t="s">
        <v>96</v>
      </c>
      <c r="O4" s="315"/>
      <c r="P4" s="315" t="s">
        <v>95</v>
      </c>
      <c r="Q4" s="315"/>
      <c r="R4" s="315" t="s">
        <v>94</v>
      </c>
      <c r="S4" s="317"/>
      <c r="T4" s="318" t="s">
        <v>93</v>
      </c>
      <c r="U4" s="315"/>
      <c r="V4" s="315" t="s">
        <v>92</v>
      </c>
      <c r="W4" s="317"/>
      <c r="X4" s="318" t="s">
        <v>91</v>
      </c>
      <c r="Y4" s="315"/>
      <c r="Z4" s="315" t="s">
        <v>90</v>
      </c>
      <c r="AA4" s="315"/>
      <c r="AB4" s="315" t="s">
        <v>89</v>
      </c>
      <c r="AC4" s="315"/>
      <c r="AD4" s="315" t="s">
        <v>88</v>
      </c>
      <c r="AE4" s="317"/>
      <c r="AF4" s="318" t="s">
        <v>87</v>
      </c>
      <c r="AG4" s="315"/>
      <c r="AH4" s="315" t="s">
        <v>86</v>
      </c>
      <c r="AI4" s="315"/>
      <c r="AJ4" s="315" t="s">
        <v>85</v>
      </c>
      <c r="AK4" s="315"/>
      <c r="AL4" s="315" t="s">
        <v>84</v>
      </c>
      <c r="AM4" s="315"/>
      <c r="AN4" s="315" t="s">
        <v>83</v>
      </c>
      <c r="AO4" s="315"/>
      <c r="AP4" s="315" t="s">
        <v>82</v>
      </c>
      <c r="AQ4" s="315"/>
      <c r="AR4" s="315" t="s">
        <v>81</v>
      </c>
      <c r="AS4" s="315"/>
      <c r="AT4" s="315" t="s">
        <v>80</v>
      </c>
      <c r="AU4" s="315"/>
      <c r="AV4" s="316" t="s">
        <v>178</v>
      </c>
      <c r="AW4" s="323"/>
      <c r="AX4" s="315" t="s">
        <v>79</v>
      </c>
      <c r="AY4" s="317"/>
      <c r="AZ4" s="318" t="s">
        <v>78</v>
      </c>
      <c r="BA4" s="315"/>
      <c r="BB4" s="315" t="s">
        <v>77</v>
      </c>
      <c r="BC4" s="315"/>
      <c r="BD4" s="315" t="s">
        <v>76</v>
      </c>
      <c r="BE4" s="315"/>
      <c r="BF4" s="315" t="s">
        <v>75</v>
      </c>
      <c r="BG4" s="315"/>
      <c r="BH4" s="315" t="s">
        <v>74</v>
      </c>
      <c r="BI4" s="317"/>
      <c r="BJ4" s="318" t="s">
        <v>73</v>
      </c>
      <c r="BK4" s="315"/>
      <c r="BL4" s="315" t="s">
        <v>72</v>
      </c>
      <c r="BM4" s="315"/>
      <c r="BN4" s="315" t="s">
        <v>71</v>
      </c>
      <c r="BO4" s="315"/>
      <c r="BP4" s="315" t="s">
        <v>70</v>
      </c>
      <c r="BQ4" s="317"/>
      <c r="BR4" s="318" t="s">
        <v>69</v>
      </c>
      <c r="BS4" s="315"/>
      <c r="BT4" s="315" t="s">
        <v>68</v>
      </c>
      <c r="BU4" s="315"/>
      <c r="BV4" s="315" t="s">
        <v>67</v>
      </c>
      <c r="BW4" s="315"/>
      <c r="BX4" s="315" t="s">
        <v>66</v>
      </c>
      <c r="BY4" s="315"/>
      <c r="BZ4" s="315" t="s">
        <v>65</v>
      </c>
      <c r="CA4" s="315"/>
      <c r="CB4" s="315" t="s">
        <v>64</v>
      </c>
      <c r="CC4" s="315"/>
      <c r="CD4" s="315" t="s">
        <v>63</v>
      </c>
      <c r="CE4" s="317"/>
      <c r="CF4" s="318" t="s">
        <v>62</v>
      </c>
      <c r="CG4" s="315"/>
      <c r="CH4" s="315" t="s">
        <v>61</v>
      </c>
      <c r="CI4" s="315"/>
      <c r="CJ4" s="315" t="s">
        <v>60</v>
      </c>
      <c r="CK4" s="315"/>
      <c r="CL4" s="315" t="s">
        <v>59</v>
      </c>
      <c r="CM4" s="317"/>
      <c r="CN4" s="318" t="s">
        <v>58</v>
      </c>
      <c r="CO4" s="316"/>
      <c r="CP4" s="315" t="s">
        <v>57</v>
      </c>
      <c r="CQ4" s="317"/>
      <c r="CR4" s="318" t="s">
        <v>56</v>
      </c>
      <c r="CS4" s="316"/>
      <c r="CT4" s="315" t="s">
        <v>55</v>
      </c>
      <c r="CU4" s="315"/>
      <c r="CV4" s="315" t="s">
        <v>54</v>
      </c>
      <c r="CW4" s="315"/>
      <c r="CX4" s="315" t="s">
        <v>53</v>
      </c>
      <c r="CY4" s="315"/>
      <c r="CZ4" s="315" t="s">
        <v>52</v>
      </c>
      <c r="DA4" s="315"/>
      <c r="DB4" s="315" t="s">
        <v>51</v>
      </c>
      <c r="DC4" s="317"/>
      <c r="DD4" s="318" t="s">
        <v>50</v>
      </c>
      <c r="DE4" s="316"/>
      <c r="DF4" s="315" t="s">
        <v>49</v>
      </c>
      <c r="DG4" s="315"/>
      <c r="DH4" s="315" t="s">
        <v>48</v>
      </c>
      <c r="DI4" s="315"/>
      <c r="DJ4" s="315" t="s">
        <v>47</v>
      </c>
      <c r="DK4" s="315"/>
      <c r="DL4" s="315" t="s">
        <v>46</v>
      </c>
      <c r="DM4" s="317"/>
      <c r="DN4" s="318" t="s">
        <v>45</v>
      </c>
      <c r="DO4" s="315"/>
      <c r="DP4" s="315" t="s">
        <v>44</v>
      </c>
      <c r="DQ4" s="316"/>
      <c r="DR4" s="315" t="s">
        <v>43</v>
      </c>
      <c r="DS4" s="315"/>
      <c r="DT4" s="315" t="s">
        <v>42</v>
      </c>
      <c r="DU4" s="317"/>
      <c r="DV4" s="318" t="s">
        <v>41</v>
      </c>
      <c r="DW4" s="317"/>
      <c r="DX4" s="318" t="s">
        <v>40</v>
      </c>
      <c r="DY4" s="317"/>
      <c r="DZ4" s="323" t="s">
        <v>39</v>
      </c>
      <c r="EA4" s="316"/>
      <c r="EB4" s="351" t="s">
        <v>38</v>
      </c>
      <c r="EC4" s="352"/>
      <c r="ED4" s="353" t="s">
        <v>36</v>
      </c>
      <c r="EE4" s="355" t="s">
        <v>179</v>
      </c>
    </row>
    <row r="5" spans="1:138" s="103" customFormat="1" ht="14.25" x14ac:dyDescent="0.2">
      <c r="A5" s="75"/>
      <c r="B5" s="71" t="s">
        <v>35</v>
      </c>
      <c r="C5" s="72" t="s">
        <v>34</v>
      </c>
      <c r="D5" s="74" t="s">
        <v>35</v>
      </c>
      <c r="E5" s="74" t="s">
        <v>34</v>
      </c>
      <c r="F5" s="74" t="s">
        <v>35</v>
      </c>
      <c r="G5" s="74" t="s">
        <v>34</v>
      </c>
      <c r="H5" s="74" t="s">
        <v>35</v>
      </c>
      <c r="I5" s="74" t="s">
        <v>34</v>
      </c>
      <c r="J5" s="74" t="s">
        <v>35</v>
      </c>
      <c r="K5" s="74" t="s">
        <v>34</v>
      </c>
      <c r="L5" s="74" t="s">
        <v>35</v>
      </c>
      <c r="M5" s="74" t="s">
        <v>34</v>
      </c>
      <c r="N5" s="74" t="s">
        <v>35</v>
      </c>
      <c r="O5" s="74" t="s">
        <v>34</v>
      </c>
      <c r="P5" s="74" t="s">
        <v>35</v>
      </c>
      <c r="Q5" s="74" t="s">
        <v>34</v>
      </c>
      <c r="R5" s="74" t="s">
        <v>35</v>
      </c>
      <c r="S5" s="70" t="s">
        <v>34</v>
      </c>
      <c r="T5" s="71" t="s">
        <v>35</v>
      </c>
      <c r="U5" s="74" t="s">
        <v>34</v>
      </c>
      <c r="V5" s="74" t="s">
        <v>35</v>
      </c>
      <c r="W5" s="70" t="s">
        <v>34</v>
      </c>
      <c r="X5" s="71" t="s">
        <v>35</v>
      </c>
      <c r="Y5" s="74" t="s">
        <v>34</v>
      </c>
      <c r="Z5" s="74" t="s">
        <v>35</v>
      </c>
      <c r="AA5" s="74" t="s">
        <v>34</v>
      </c>
      <c r="AB5" s="74" t="s">
        <v>35</v>
      </c>
      <c r="AC5" s="74" t="s">
        <v>34</v>
      </c>
      <c r="AD5" s="74" t="s">
        <v>35</v>
      </c>
      <c r="AE5" s="70" t="s">
        <v>34</v>
      </c>
      <c r="AF5" s="71" t="s">
        <v>35</v>
      </c>
      <c r="AG5" s="74" t="s">
        <v>34</v>
      </c>
      <c r="AH5" s="74" t="s">
        <v>35</v>
      </c>
      <c r="AI5" s="74" t="s">
        <v>34</v>
      </c>
      <c r="AJ5" s="74" t="s">
        <v>35</v>
      </c>
      <c r="AK5" s="74" t="s">
        <v>34</v>
      </c>
      <c r="AL5" s="74" t="s">
        <v>35</v>
      </c>
      <c r="AM5" s="74" t="s">
        <v>34</v>
      </c>
      <c r="AN5" s="74" t="s">
        <v>35</v>
      </c>
      <c r="AO5" s="74" t="s">
        <v>34</v>
      </c>
      <c r="AP5" s="74" t="s">
        <v>35</v>
      </c>
      <c r="AQ5" s="74" t="s">
        <v>34</v>
      </c>
      <c r="AR5" s="74" t="s">
        <v>35</v>
      </c>
      <c r="AS5" s="74" t="s">
        <v>34</v>
      </c>
      <c r="AT5" s="74" t="s">
        <v>35</v>
      </c>
      <c r="AU5" s="74" t="s">
        <v>34</v>
      </c>
      <c r="AV5" s="74" t="s">
        <v>35</v>
      </c>
      <c r="AW5" s="74" t="s">
        <v>34</v>
      </c>
      <c r="AX5" s="74" t="s">
        <v>35</v>
      </c>
      <c r="AY5" s="70" t="s">
        <v>34</v>
      </c>
      <c r="AZ5" s="71" t="s">
        <v>35</v>
      </c>
      <c r="BA5" s="74" t="s">
        <v>34</v>
      </c>
      <c r="BB5" s="74" t="s">
        <v>35</v>
      </c>
      <c r="BC5" s="74" t="s">
        <v>34</v>
      </c>
      <c r="BD5" s="74" t="s">
        <v>35</v>
      </c>
      <c r="BE5" s="74" t="s">
        <v>34</v>
      </c>
      <c r="BF5" s="74" t="s">
        <v>35</v>
      </c>
      <c r="BG5" s="74" t="s">
        <v>34</v>
      </c>
      <c r="BH5" s="74" t="s">
        <v>35</v>
      </c>
      <c r="BI5" s="70" t="s">
        <v>34</v>
      </c>
      <c r="BJ5" s="71" t="s">
        <v>35</v>
      </c>
      <c r="BK5" s="74" t="s">
        <v>34</v>
      </c>
      <c r="BL5" s="74" t="s">
        <v>35</v>
      </c>
      <c r="BM5" s="74" t="s">
        <v>34</v>
      </c>
      <c r="BN5" s="74" t="s">
        <v>35</v>
      </c>
      <c r="BO5" s="74" t="s">
        <v>34</v>
      </c>
      <c r="BP5" s="74" t="s">
        <v>35</v>
      </c>
      <c r="BQ5" s="70" t="s">
        <v>34</v>
      </c>
      <c r="BR5" s="71" t="s">
        <v>35</v>
      </c>
      <c r="BS5" s="74" t="s">
        <v>34</v>
      </c>
      <c r="BT5" s="74" t="s">
        <v>35</v>
      </c>
      <c r="BU5" s="74" t="s">
        <v>34</v>
      </c>
      <c r="BV5" s="74" t="s">
        <v>35</v>
      </c>
      <c r="BW5" s="74" t="s">
        <v>34</v>
      </c>
      <c r="BX5" s="74" t="s">
        <v>35</v>
      </c>
      <c r="BY5" s="74" t="s">
        <v>34</v>
      </c>
      <c r="BZ5" s="74" t="s">
        <v>35</v>
      </c>
      <c r="CA5" s="74" t="s">
        <v>34</v>
      </c>
      <c r="CB5" s="74" t="s">
        <v>35</v>
      </c>
      <c r="CC5" s="74" t="s">
        <v>34</v>
      </c>
      <c r="CD5" s="74" t="s">
        <v>35</v>
      </c>
      <c r="CE5" s="70" t="s">
        <v>34</v>
      </c>
      <c r="CF5" s="71" t="s">
        <v>35</v>
      </c>
      <c r="CG5" s="74" t="s">
        <v>34</v>
      </c>
      <c r="CH5" s="74" t="s">
        <v>35</v>
      </c>
      <c r="CI5" s="74" t="s">
        <v>34</v>
      </c>
      <c r="CJ5" s="74" t="s">
        <v>35</v>
      </c>
      <c r="CK5" s="74" t="s">
        <v>34</v>
      </c>
      <c r="CL5" s="74" t="s">
        <v>35</v>
      </c>
      <c r="CM5" s="70" t="s">
        <v>34</v>
      </c>
      <c r="CN5" s="71" t="s">
        <v>35</v>
      </c>
      <c r="CO5" s="72" t="s">
        <v>34</v>
      </c>
      <c r="CP5" s="74" t="s">
        <v>35</v>
      </c>
      <c r="CQ5" s="70" t="s">
        <v>34</v>
      </c>
      <c r="CR5" s="71" t="s">
        <v>35</v>
      </c>
      <c r="CS5" s="72" t="s">
        <v>34</v>
      </c>
      <c r="CT5" s="74" t="s">
        <v>35</v>
      </c>
      <c r="CU5" s="74" t="s">
        <v>34</v>
      </c>
      <c r="CV5" s="74" t="s">
        <v>35</v>
      </c>
      <c r="CW5" s="74" t="s">
        <v>34</v>
      </c>
      <c r="CX5" s="74" t="s">
        <v>35</v>
      </c>
      <c r="CY5" s="74" t="s">
        <v>34</v>
      </c>
      <c r="CZ5" s="74" t="s">
        <v>35</v>
      </c>
      <c r="DA5" s="74" t="s">
        <v>34</v>
      </c>
      <c r="DB5" s="74" t="s">
        <v>35</v>
      </c>
      <c r="DC5" s="70" t="s">
        <v>34</v>
      </c>
      <c r="DD5" s="71" t="s">
        <v>35</v>
      </c>
      <c r="DE5" s="72" t="s">
        <v>34</v>
      </c>
      <c r="DF5" s="74" t="s">
        <v>35</v>
      </c>
      <c r="DG5" s="74" t="s">
        <v>34</v>
      </c>
      <c r="DH5" s="74" t="s">
        <v>35</v>
      </c>
      <c r="DI5" s="74" t="s">
        <v>34</v>
      </c>
      <c r="DJ5" s="74" t="s">
        <v>35</v>
      </c>
      <c r="DK5" s="74" t="s">
        <v>34</v>
      </c>
      <c r="DL5" s="74" t="s">
        <v>35</v>
      </c>
      <c r="DM5" s="70" t="s">
        <v>34</v>
      </c>
      <c r="DN5" s="71" t="s">
        <v>35</v>
      </c>
      <c r="DO5" s="74" t="s">
        <v>34</v>
      </c>
      <c r="DP5" s="74" t="s">
        <v>35</v>
      </c>
      <c r="DQ5" s="72" t="s">
        <v>34</v>
      </c>
      <c r="DR5" s="74" t="s">
        <v>35</v>
      </c>
      <c r="DS5" s="74" t="s">
        <v>34</v>
      </c>
      <c r="DT5" s="74" t="s">
        <v>35</v>
      </c>
      <c r="DU5" s="70" t="s">
        <v>34</v>
      </c>
      <c r="DV5" s="71" t="s">
        <v>35</v>
      </c>
      <c r="DW5" s="70" t="s">
        <v>34</v>
      </c>
      <c r="DX5" s="71" t="s">
        <v>35</v>
      </c>
      <c r="DY5" s="70" t="s">
        <v>34</v>
      </c>
      <c r="DZ5" s="73" t="s">
        <v>35</v>
      </c>
      <c r="EA5" s="72" t="s">
        <v>34</v>
      </c>
      <c r="EB5" s="71" t="s">
        <v>35</v>
      </c>
      <c r="EC5" s="70" t="s">
        <v>34</v>
      </c>
      <c r="ED5" s="354"/>
      <c r="EE5" s="356"/>
    </row>
    <row r="6" spans="1:138" s="106" customFormat="1" ht="25.5" x14ac:dyDescent="0.2">
      <c r="A6" s="68" t="s">
        <v>180</v>
      </c>
      <c r="B6" s="64">
        <f t="shared" ref="B6:BM6" si="0">SUM(B7:B13)</f>
        <v>803663</v>
      </c>
      <c r="C6" s="65">
        <f t="shared" si="0"/>
        <v>784453</v>
      </c>
      <c r="D6" s="67">
        <f t="shared" si="0"/>
        <v>69597</v>
      </c>
      <c r="E6" s="67">
        <f t="shared" si="0"/>
        <v>68601</v>
      </c>
      <c r="F6" s="67">
        <f t="shared" si="0"/>
        <v>34920</v>
      </c>
      <c r="G6" s="67">
        <f t="shared" si="0"/>
        <v>34208</v>
      </c>
      <c r="H6" s="67">
        <f t="shared" si="0"/>
        <v>429745</v>
      </c>
      <c r="I6" s="67">
        <f t="shared" si="0"/>
        <v>417630</v>
      </c>
      <c r="J6" s="67">
        <f t="shared" si="0"/>
        <v>656</v>
      </c>
      <c r="K6" s="67">
        <f t="shared" si="0"/>
        <v>433</v>
      </c>
      <c r="L6" s="67">
        <f t="shared" si="0"/>
        <v>52370</v>
      </c>
      <c r="M6" s="67">
        <f t="shared" si="0"/>
        <v>51974</v>
      </c>
      <c r="N6" s="67">
        <f t="shared" si="0"/>
        <v>1007</v>
      </c>
      <c r="O6" s="67">
        <f t="shared" si="0"/>
        <v>1007</v>
      </c>
      <c r="P6" s="67">
        <f t="shared" si="0"/>
        <v>1137</v>
      </c>
      <c r="Q6" s="67">
        <f t="shared" si="0"/>
        <v>0</v>
      </c>
      <c r="R6" s="67">
        <f t="shared" si="0"/>
        <v>214231</v>
      </c>
      <c r="S6" s="63">
        <f t="shared" si="0"/>
        <v>210600</v>
      </c>
      <c r="T6" s="64">
        <f t="shared" si="0"/>
        <v>11734</v>
      </c>
      <c r="U6" s="67">
        <f t="shared" si="0"/>
        <v>11485</v>
      </c>
      <c r="V6" s="67">
        <f t="shared" si="0"/>
        <v>11734</v>
      </c>
      <c r="W6" s="63">
        <f t="shared" si="0"/>
        <v>11485</v>
      </c>
      <c r="X6" s="64">
        <f t="shared" si="0"/>
        <v>48092</v>
      </c>
      <c r="Y6" s="67">
        <f t="shared" si="0"/>
        <v>46662</v>
      </c>
      <c r="Z6" s="67">
        <f t="shared" si="0"/>
        <v>19428</v>
      </c>
      <c r="AA6" s="67">
        <f t="shared" si="0"/>
        <v>19066</v>
      </c>
      <c r="AB6" s="67">
        <f t="shared" si="0"/>
        <v>26918</v>
      </c>
      <c r="AC6" s="67">
        <f t="shared" si="0"/>
        <v>25919</v>
      </c>
      <c r="AD6" s="67">
        <f t="shared" si="0"/>
        <v>1746</v>
      </c>
      <c r="AE6" s="63">
        <f t="shared" si="0"/>
        <v>1677</v>
      </c>
      <c r="AF6" s="64">
        <f t="shared" si="0"/>
        <v>450704</v>
      </c>
      <c r="AG6" s="67">
        <f t="shared" si="0"/>
        <v>427490</v>
      </c>
      <c r="AH6" s="67">
        <f t="shared" si="0"/>
        <v>0</v>
      </c>
      <c r="AI6" s="67">
        <f t="shared" si="0"/>
        <v>0</v>
      </c>
      <c r="AJ6" s="67">
        <f t="shared" si="0"/>
        <v>51178</v>
      </c>
      <c r="AK6" s="67">
        <f t="shared" si="0"/>
        <v>49093</v>
      </c>
      <c r="AL6" s="67">
        <f t="shared" si="0"/>
        <v>33255</v>
      </c>
      <c r="AM6" s="67">
        <f t="shared" si="0"/>
        <v>30543</v>
      </c>
      <c r="AN6" s="67">
        <f t="shared" si="0"/>
        <v>0</v>
      </c>
      <c r="AO6" s="67">
        <f t="shared" si="0"/>
        <v>0</v>
      </c>
      <c r="AP6" s="67">
        <f t="shared" si="0"/>
        <v>87272</v>
      </c>
      <c r="AQ6" s="67">
        <f t="shared" si="0"/>
        <v>85234</v>
      </c>
      <c r="AR6" s="67">
        <f t="shared" si="0"/>
        <v>204549</v>
      </c>
      <c r="AS6" s="67">
        <f t="shared" si="0"/>
        <v>192678</v>
      </c>
      <c r="AT6" s="67">
        <f t="shared" si="0"/>
        <v>15604</v>
      </c>
      <c r="AU6" s="67">
        <f t="shared" si="0"/>
        <v>15091</v>
      </c>
      <c r="AV6" s="67">
        <f t="shared" si="0"/>
        <v>0</v>
      </c>
      <c r="AW6" s="67">
        <f t="shared" si="0"/>
        <v>0</v>
      </c>
      <c r="AX6" s="67">
        <f t="shared" si="0"/>
        <v>58846</v>
      </c>
      <c r="AY6" s="63">
        <f t="shared" si="0"/>
        <v>54851</v>
      </c>
      <c r="AZ6" s="64">
        <f t="shared" si="0"/>
        <v>565474</v>
      </c>
      <c r="BA6" s="67">
        <f t="shared" si="0"/>
        <v>530320</v>
      </c>
      <c r="BB6" s="67">
        <f t="shared" si="0"/>
        <v>5974</v>
      </c>
      <c r="BC6" s="67">
        <f t="shared" si="0"/>
        <v>5939</v>
      </c>
      <c r="BD6" s="67">
        <f t="shared" si="0"/>
        <v>291196</v>
      </c>
      <c r="BE6" s="67">
        <f t="shared" si="0"/>
        <v>275684</v>
      </c>
      <c r="BF6" s="67">
        <f t="shared" si="0"/>
        <v>197996</v>
      </c>
      <c r="BG6" s="67">
        <f t="shared" si="0"/>
        <v>186210</v>
      </c>
      <c r="BH6" s="67">
        <f t="shared" si="0"/>
        <v>70308</v>
      </c>
      <c r="BI6" s="63">
        <f t="shared" si="0"/>
        <v>62487</v>
      </c>
      <c r="BJ6" s="64">
        <f t="shared" si="0"/>
        <v>6316</v>
      </c>
      <c r="BK6" s="67">
        <f t="shared" si="0"/>
        <v>0</v>
      </c>
      <c r="BL6" s="67">
        <f t="shared" si="0"/>
        <v>0</v>
      </c>
      <c r="BM6" s="67">
        <f t="shared" si="0"/>
        <v>0</v>
      </c>
      <c r="BN6" s="67">
        <f t="shared" ref="BN6:DY6" si="1">SUM(BN7:BN13)</f>
        <v>0</v>
      </c>
      <c r="BO6" s="67">
        <f t="shared" si="1"/>
        <v>0</v>
      </c>
      <c r="BP6" s="67">
        <f t="shared" si="1"/>
        <v>6316</v>
      </c>
      <c r="BQ6" s="63">
        <f t="shared" si="1"/>
        <v>0</v>
      </c>
      <c r="BR6" s="64">
        <f t="shared" si="1"/>
        <v>4369942</v>
      </c>
      <c r="BS6" s="67">
        <f t="shared" si="1"/>
        <v>4288262</v>
      </c>
      <c r="BT6" s="67">
        <f t="shared" si="1"/>
        <v>1056002</v>
      </c>
      <c r="BU6" s="67">
        <f t="shared" si="1"/>
        <v>1028852</v>
      </c>
      <c r="BV6" s="67">
        <f t="shared" si="1"/>
        <v>2820449</v>
      </c>
      <c r="BW6" s="67">
        <f t="shared" si="1"/>
        <v>2771837</v>
      </c>
      <c r="BX6" s="67">
        <f t="shared" si="1"/>
        <v>238250</v>
      </c>
      <c r="BY6" s="67">
        <f t="shared" si="1"/>
        <v>236895</v>
      </c>
      <c r="BZ6" s="67">
        <f t="shared" si="1"/>
        <v>0</v>
      </c>
      <c r="CA6" s="67">
        <f t="shared" si="1"/>
        <v>0</v>
      </c>
      <c r="CB6" s="67">
        <f t="shared" si="1"/>
        <v>93249</v>
      </c>
      <c r="CC6" s="67">
        <f t="shared" si="1"/>
        <v>90230</v>
      </c>
      <c r="CD6" s="67">
        <f t="shared" si="1"/>
        <v>161992</v>
      </c>
      <c r="CE6" s="63">
        <f t="shared" si="1"/>
        <v>160448</v>
      </c>
      <c r="CF6" s="64">
        <f t="shared" si="1"/>
        <v>743921</v>
      </c>
      <c r="CG6" s="67">
        <f t="shared" si="1"/>
        <v>734340</v>
      </c>
      <c r="CH6" s="67">
        <f t="shared" si="1"/>
        <v>569056</v>
      </c>
      <c r="CI6" s="67">
        <f t="shared" si="1"/>
        <v>562610</v>
      </c>
      <c r="CJ6" s="67">
        <f t="shared" si="1"/>
        <v>0</v>
      </c>
      <c r="CK6" s="67">
        <f t="shared" si="1"/>
        <v>0</v>
      </c>
      <c r="CL6" s="67">
        <f t="shared" si="1"/>
        <v>174865</v>
      </c>
      <c r="CM6" s="63">
        <f t="shared" si="1"/>
        <v>171730</v>
      </c>
      <c r="CN6" s="105">
        <f t="shared" si="1"/>
        <v>1807</v>
      </c>
      <c r="CO6" s="67">
        <f t="shared" si="1"/>
        <v>1807</v>
      </c>
      <c r="CP6" s="67">
        <f t="shared" si="1"/>
        <v>1807</v>
      </c>
      <c r="CQ6" s="63">
        <f t="shared" si="1"/>
        <v>1807</v>
      </c>
      <c r="CR6" s="64">
        <f t="shared" si="1"/>
        <v>818724</v>
      </c>
      <c r="CS6" s="65">
        <f t="shared" si="1"/>
        <v>798717</v>
      </c>
      <c r="CT6" s="67">
        <f t="shared" si="1"/>
        <v>8136</v>
      </c>
      <c r="CU6" s="67">
        <f t="shared" si="1"/>
        <v>8013</v>
      </c>
      <c r="CV6" s="67">
        <f t="shared" si="1"/>
        <v>418392</v>
      </c>
      <c r="CW6" s="67">
        <f t="shared" si="1"/>
        <v>418392</v>
      </c>
      <c r="CX6" s="67">
        <f t="shared" si="1"/>
        <v>191267</v>
      </c>
      <c r="CY6" s="67">
        <f t="shared" si="1"/>
        <v>187190</v>
      </c>
      <c r="CZ6" s="67">
        <f t="shared" si="1"/>
        <v>134703</v>
      </c>
      <c r="DA6" s="67">
        <f t="shared" si="1"/>
        <v>118925</v>
      </c>
      <c r="DB6" s="67">
        <f t="shared" si="1"/>
        <v>66226</v>
      </c>
      <c r="DC6" s="63">
        <f t="shared" si="1"/>
        <v>66197</v>
      </c>
      <c r="DD6" s="64">
        <f t="shared" si="1"/>
        <v>108143</v>
      </c>
      <c r="DE6" s="65">
        <f t="shared" si="1"/>
        <v>104561</v>
      </c>
      <c r="DF6" s="67">
        <f t="shared" si="1"/>
        <v>32931</v>
      </c>
      <c r="DG6" s="67">
        <f t="shared" si="1"/>
        <v>31005</v>
      </c>
      <c r="DH6" s="67">
        <f t="shared" si="1"/>
        <v>74108</v>
      </c>
      <c r="DI6" s="67">
        <f t="shared" si="1"/>
        <v>72496</v>
      </c>
      <c r="DJ6" s="67">
        <f t="shared" si="1"/>
        <v>0</v>
      </c>
      <c r="DK6" s="67">
        <f t="shared" si="1"/>
        <v>0</v>
      </c>
      <c r="DL6" s="67">
        <f t="shared" si="1"/>
        <v>1104</v>
      </c>
      <c r="DM6" s="63">
        <f t="shared" si="1"/>
        <v>1060</v>
      </c>
      <c r="DN6" s="64">
        <f t="shared" si="1"/>
        <v>0</v>
      </c>
      <c r="DO6" s="67">
        <f t="shared" si="1"/>
        <v>0</v>
      </c>
      <c r="DP6" s="67">
        <f t="shared" si="1"/>
        <v>0</v>
      </c>
      <c r="DQ6" s="65">
        <f t="shared" si="1"/>
        <v>0</v>
      </c>
      <c r="DR6" s="67">
        <f t="shared" si="1"/>
        <v>0</v>
      </c>
      <c r="DS6" s="67">
        <f t="shared" si="1"/>
        <v>0</v>
      </c>
      <c r="DT6" s="67">
        <f t="shared" si="1"/>
        <v>0</v>
      </c>
      <c r="DU6" s="63">
        <f t="shared" si="1"/>
        <v>0</v>
      </c>
      <c r="DV6" s="64">
        <f t="shared" si="1"/>
        <v>32</v>
      </c>
      <c r="DW6" s="63">
        <f t="shared" si="1"/>
        <v>23</v>
      </c>
      <c r="DX6" s="64">
        <f t="shared" si="1"/>
        <v>0</v>
      </c>
      <c r="DY6" s="63">
        <f t="shared" si="1"/>
        <v>0</v>
      </c>
      <c r="DZ6" s="66">
        <f>SUM(DZ7:DZ13)+3</f>
        <v>7928555</v>
      </c>
      <c r="EA6" s="65">
        <f>SUM(EA7:EA13)+1</f>
        <v>7728121</v>
      </c>
      <c r="EB6" s="64">
        <f>SUM(EB7:EB13)</f>
        <v>-106900</v>
      </c>
      <c r="EC6" s="63">
        <f>SUM(EC7:EC13)</f>
        <v>2384</v>
      </c>
      <c r="ED6" s="64">
        <f>SUM(ED7:ED13)</f>
        <v>77304</v>
      </c>
      <c r="EE6" s="63">
        <f>SUM(EE7:EE13)</f>
        <v>67652</v>
      </c>
      <c r="EG6" s="107"/>
    </row>
    <row r="7" spans="1:138" s="102" customFormat="1" ht="18" customHeight="1" x14ac:dyDescent="0.25">
      <c r="A7" s="108" t="s">
        <v>1</v>
      </c>
      <c r="B7" s="109">
        <v>85915</v>
      </c>
      <c r="C7" s="110">
        <v>84693</v>
      </c>
      <c r="D7" s="111">
        <v>10085</v>
      </c>
      <c r="E7" s="111">
        <v>9948</v>
      </c>
      <c r="F7" s="111">
        <v>4709</v>
      </c>
      <c r="G7" s="111">
        <v>4706</v>
      </c>
      <c r="H7" s="111">
        <v>59921</v>
      </c>
      <c r="I7" s="111">
        <v>59157</v>
      </c>
      <c r="J7" s="111">
        <v>129</v>
      </c>
      <c r="K7" s="111">
        <v>96</v>
      </c>
      <c r="L7" s="111">
        <v>6453</v>
      </c>
      <c r="M7" s="111">
        <v>6427</v>
      </c>
      <c r="N7" s="111">
        <v>148</v>
      </c>
      <c r="O7" s="111">
        <v>148</v>
      </c>
      <c r="P7" s="111">
        <v>26</v>
      </c>
      <c r="Q7" s="111"/>
      <c r="R7" s="111">
        <f t="shared" ref="R7:S13" si="2">B7-D7-F7-H7-L7-N7-P7-J7</f>
        <v>4444</v>
      </c>
      <c r="S7" s="112">
        <f t="shared" si="2"/>
        <v>4211</v>
      </c>
      <c r="T7" s="113">
        <v>1295</v>
      </c>
      <c r="U7" s="59">
        <v>1278</v>
      </c>
      <c r="V7" s="111">
        <f t="shared" ref="V7:W13" si="3">T7</f>
        <v>1295</v>
      </c>
      <c r="W7" s="114">
        <f t="shared" si="3"/>
        <v>1278</v>
      </c>
      <c r="X7" s="109">
        <v>5834</v>
      </c>
      <c r="Y7" s="115">
        <v>5112</v>
      </c>
      <c r="Z7" s="111">
        <v>3419</v>
      </c>
      <c r="AA7" s="59">
        <v>3414</v>
      </c>
      <c r="AB7" s="111">
        <v>2414</v>
      </c>
      <c r="AC7" s="59">
        <v>1697</v>
      </c>
      <c r="AD7" s="111">
        <f t="shared" ref="AD7:AE13" si="4">X7-Z7-AB7</f>
        <v>1</v>
      </c>
      <c r="AE7" s="112">
        <f t="shared" si="4"/>
        <v>1</v>
      </c>
      <c r="AF7" s="109">
        <v>54880</v>
      </c>
      <c r="AG7" s="115">
        <v>49252</v>
      </c>
      <c r="AH7" s="111"/>
      <c r="AI7" s="59"/>
      <c r="AJ7" s="111">
        <v>2647</v>
      </c>
      <c r="AK7" s="59">
        <v>2647</v>
      </c>
      <c r="AL7" s="111">
        <v>2258</v>
      </c>
      <c r="AM7" s="59">
        <v>240</v>
      </c>
      <c r="AN7" s="111"/>
      <c r="AO7" s="59"/>
      <c r="AP7" s="111">
        <v>14777</v>
      </c>
      <c r="AQ7" s="59">
        <v>14777</v>
      </c>
      <c r="AR7" s="111">
        <v>20500</v>
      </c>
      <c r="AS7" s="59">
        <v>17907</v>
      </c>
      <c r="AT7" s="116">
        <v>285</v>
      </c>
      <c r="AU7" s="59">
        <v>214</v>
      </c>
      <c r="AV7" s="59"/>
      <c r="AW7" s="59"/>
      <c r="AX7" s="111">
        <f t="shared" ref="AX7:AY13" si="5">AF7-AH7-AJ7-AL7-AN7-AP7-AR7-AT7-AV7</f>
        <v>14413</v>
      </c>
      <c r="AY7" s="112">
        <f t="shared" si="5"/>
        <v>13467</v>
      </c>
      <c r="AZ7" s="109">
        <v>42240</v>
      </c>
      <c r="BA7" s="115">
        <v>33835</v>
      </c>
      <c r="BB7" s="111">
        <v>2280</v>
      </c>
      <c r="BC7" s="59">
        <v>2269</v>
      </c>
      <c r="BD7" s="111">
        <v>16883</v>
      </c>
      <c r="BE7" s="59">
        <v>14985</v>
      </c>
      <c r="BF7" s="111">
        <v>12732</v>
      </c>
      <c r="BG7" s="59">
        <v>12228</v>
      </c>
      <c r="BH7" s="111">
        <f t="shared" ref="BH7:BI13" si="6">AZ7-BB7-BD7-BF7</f>
        <v>10345</v>
      </c>
      <c r="BI7" s="112">
        <f t="shared" si="6"/>
        <v>4353</v>
      </c>
      <c r="BJ7" s="109">
        <v>2451</v>
      </c>
      <c r="BK7" s="115"/>
      <c r="BL7" s="115"/>
      <c r="BM7" s="115"/>
      <c r="BN7" s="116"/>
      <c r="BO7" s="59"/>
      <c r="BP7" s="111">
        <f t="shared" ref="BP7:BQ13" si="7">BJ7-BN7</f>
        <v>2451</v>
      </c>
      <c r="BQ7" s="112">
        <f t="shared" si="7"/>
        <v>0</v>
      </c>
      <c r="BR7" s="109">
        <v>593477</v>
      </c>
      <c r="BS7" s="115">
        <v>576018</v>
      </c>
      <c r="BT7" s="111">
        <v>133024</v>
      </c>
      <c r="BU7" s="59">
        <v>124694</v>
      </c>
      <c r="BV7" s="111">
        <v>384778</v>
      </c>
      <c r="BW7" s="59">
        <v>376996</v>
      </c>
      <c r="BX7" s="59">
        <v>37956</v>
      </c>
      <c r="BY7" s="59">
        <v>37006</v>
      </c>
      <c r="BZ7" s="111"/>
      <c r="CA7" s="59"/>
      <c r="CB7" s="115">
        <v>7904</v>
      </c>
      <c r="CC7" s="59">
        <v>7705</v>
      </c>
      <c r="CD7" s="111">
        <f t="shared" ref="CD7:CE13" si="8">BR7-BT7-BV7-BX7-BZ7-CB7</f>
        <v>29815</v>
      </c>
      <c r="CE7" s="112">
        <f t="shared" si="8"/>
        <v>29617</v>
      </c>
      <c r="CF7" s="109">
        <v>90350</v>
      </c>
      <c r="CG7" s="115">
        <v>89232</v>
      </c>
      <c r="CH7" s="111">
        <v>62838</v>
      </c>
      <c r="CI7" s="115">
        <v>61985</v>
      </c>
      <c r="CJ7" s="111"/>
      <c r="CK7" s="59"/>
      <c r="CL7" s="111">
        <f t="shared" ref="CL7:CM13" si="9">CF7-CH7-CJ7</f>
        <v>27512</v>
      </c>
      <c r="CM7" s="112">
        <f t="shared" si="9"/>
        <v>27247</v>
      </c>
      <c r="CN7" s="109">
        <v>354</v>
      </c>
      <c r="CO7" s="117">
        <v>354</v>
      </c>
      <c r="CP7" s="111">
        <f t="shared" ref="CP7:CQ13" si="10">CN7</f>
        <v>354</v>
      </c>
      <c r="CQ7" s="55">
        <f t="shared" si="10"/>
        <v>354</v>
      </c>
      <c r="CR7" s="109">
        <v>98569</v>
      </c>
      <c r="CS7" s="117">
        <v>98292</v>
      </c>
      <c r="CT7" s="111">
        <v>695</v>
      </c>
      <c r="CU7" s="59">
        <v>695</v>
      </c>
      <c r="CV7" s="111">
        <v>41649</v>
      </c>
      <c r="CW7" s="59">
        <v>41649</v>
      </c>
      <c r="CX7" s="111">
        <v>24949</v>
      </c>
      <c r="CY7" s="59">
        <v>24835</v>
      </c>
      <c r="CZ7" s="111">
        <v>23342</v>
      </c>
      <c r="DA7" s="59">
        <v>23179</v>
      </c>
      <c r="DB7" s="111">
        <f t="shared" ref="DB7:DC13" si="11">CR7-CT7-CV7-CX7-CZ7</f>
        <v>7934</v>
      </c>
      <c r="DC7" s="112">
        <f t="shared" si="11"/>
        <v>7934</v>
      </c>
      <c r="DD7" s="109">
        <v>11783</v>
      </c>
      <c r="DE7" s="117">
        <v>11386</v>
      </c>
      <c r="DF7" s="111">
        <v>1382</v>
      </c>
      <c r="DG7" s="59">
        <v>1333</v>
      </c>
      <c r="DH7" s="111">
        <v>10401</v>
      </c>
      <c r="DI7" s="59">
        <v>10053</v>
      </c>
      <c r="DJ7" s="115"/>
      <c r="DK7" s="115"/>
      <c r="DL7" s="111">
        <f t="shared" ref="DL7:DM13" si="12">DD7-DF7-DH7-DJ7</f>
        <v>0</v>
      </c>
      <c r="DM7" s="112">
        <f t="shared" si="12"/>
        <v>0</v>
      </c>
      <c r="DN7" s="109"/>
      <c r="DO7" s="115"/>
      <c r="DP7" s="115"/>
      <c r="DQ7" s="117"/>
      <c r="DR7" s="115"/>
      <c r="DS7" s="115"/>
      <c r="DT7" s="111">
        <f t="shared" ref="DT7:DU13" si="13">DN7-DR7</f>
        <v>0</v>
      </c>
      <c r="DU7" s="112">
        <f t="shared" si="13"/>
        <v>0</v>
      </c>
      <c r="DV7" s="113">
        <v>1</v>
      </c>
      <c r="DW7" s="55">
        <v>1</v>
      </c>
      <c r="DX7" s="113"/>
      <c r="DY7" s="114"/>
      <c r="DZ7" s="118">
        <f t="shared" ref="DZ7:EA13" si="14">B7+T7+X7+AF7+AZ7+BJ7+BR7+CF7+CN7+CR7+DD7+DN7+DV7+DX7</f>
        <v>987149</v>
      </c>
      <c r="EA7" s="117">
        <f t="shared" si="14"/>
        <v>949453</v>
      </c>
      <c r="EB7" s="109">
        <v>-5039</v>
      </c>
      <c r="EC7" s="114">
        <v>3707</v>
      </c>
      <c r="ED7" s="109">
        <v>3239</v>
      </c>
      <c r="EE7" s="119">
        <v>8747</v>
      </c>
      <c r="EF7" s="120"/>
    </row>
    <row r="8" spans="1:138" s="102" customFormat="1" ht="18" customHeight="1" x14ac:dyDescent="0.25">
      <c r="A8" s="108" t="s">
        <v>2</v>
      </c>
      <c r="B8" s="109">
        <v>71199</v>
      </c>
      <c r="C8" s="110">
        <v>70043</v>
      </c>
      <c r="D8" s="111">
        <v>11061</v>
      </c>
      <c r="E8" s="111">
        <v>11010</v>
      </c>
      <c r="F8" s="111">
        <v>2768</v>
      </c>
      <c r="G8" s="111">
        <v>2759</v>
      </c>
      <c r="H8" s="111">
        <v>49474</v>
      </c>
      <c r="I8" s="111">
        <v>48512</v>
      </c>
      <c r="J8" s="111">
        <v>65</v>
      </c>
      <c r="K8" s="111">
        <v>65</v>
      </c>
      <c r="L8" s="111">
        <v>5673</v>
      </c>
      <c r="M8" s="111">
        <v>5600</v>
      </c>
      <c r="N8" s="111">
        <v>30</v>
      </c>
      <c r="O8" s="111">
        <v>30</v>
      </c>
      <c r="P8" s="111">
        <v>22</v>
      </c>
      <c r="Q8" s="111"/>
      <c r="R8" s="111">
        <f t="shared" si="2"/>
        <v>2106</v>
      </c>
      <c r="S8" s="112">
        <f t="shared" si="2"/>
        <v>2067</v>
      </c>
      <c r="T8" s="113">
        <v>830</v>
      </c>
      <c r="U8" s="59">
        <v>830</v>
      </c>
      <c r="V8" s="111">
        <f t="shared" si="3"/>
        <v>830</v>
      </c>
      <c r="W8" s="114">
        <f t="shared" si="3"/>
        <v>830</v>
      </c>
      <c r="X8" s="109">
        <v>7821</v>
      </c>
      <c r="Y8" s="115">
        <v>7781</v>
      </c>
      <c r="Z8" s="111">
        <v>2178</v>
      </c>
      <c r="AA8" s="59">
        <v>2141</v>
      </c>
      <c r="AB8" s="111">
        <v>5643</v>
      </c>
      <c r="AC8" s="59">
        <v>5640</v>
      </c>
      <c r="AD8" s="111">
        <f t="shared" si="4"/>
        <v>0</v>
      </c>
      <c r="AE8" s="112">
        <f t="shared" si="4"/>
        <v>0</v>
      </c>
      <c r="AF8" s="109">
        <v>44979</v>
      </c>
      <c r="AG8" s="115">
        <v>44805</v>
      </c>
      <c r="AH8" s="111"/>
      <c r="AI8" s="59"/>
      <c r="AJ8" s="111">
        <v>2723</v>
      </c>
      <c r="AK8" s="59">
        <v>2723</v>
      </c>
      <c r="AL8" s="111"/>
      <c r="AM8" s="59"/>
      <c r="AN8" s="111"/>
      <c r="AO8" s="59"/>
      <c r="AP8" s="111">
        <v>6721</v>
      </c>
      <c r="AQ8" s="59">
        <v>6721</v>
      </c>
      <c r="AR8" s="111">
        <v>13754</v>
      </c>
      <c r="AS8" s="59">
        <v>13650</v>
      </c>
      <c r="AT8" s="116">
        <v>7421</v>
      </c>
      <c r="AU8" s="59">
        <v>7370</v>
      </c>
      <c r="AV8" s="59"/>
      <c r="AW8" s="59"/>
      <c r="AX8" s="111">
        <f t="shared" si="5"/>
        <v>14360</v>
      </c>
      <c r="AY8" s="112">
        <f t="shared" si="5"/>
        <v>14341</v>
      </c>
      <c r="AZ8" s="109">
        <v>23747</v>
      </c>
      <c r="BA8" s="115">
        <v>22708</v>
      </c>
      <c r="BB8" s="111">
        <v>83</v>
      </c>
      <c r="BC8" s="59">
        <v>77</v>
      </c>
      <c r="BD8" s="111">
        <v>2351</v>
      </c>
      <c r="BE8" s="59">
        <v>2351</v>
      </c>
      <c r="BF8" s="111">
        <v>16125</v>
      </c>
      <c r="BG8" s="59">
        <v>15299</v>
      </c>
      <c r="BH8" s="111">
        <f t="shared" si="6"/>
        <v>5188</v>
      </c>
      <c r="BI8" s="112">
        <f t="shared" si="6"/>
        <v>4981</v>
      </c>
      <c r="BJ8" s="109"/>
      <c r="BK8" s="115"/>
      <c r="BL8" s="115"/>
      <c r="BM8" s="115"/>
      <c r="BN8" s="116"/>
      <c r="BO8" s="59"/>
      <c r="BP8" s="111">
        <f t="shared" si="7"/>
        <v>0</v>
      </c>
      <c r="BQ8" s="112">
        <f t="shared" si="7"/>
        <v>0</v>
      </c>
      <c r="BR8" s="109">
        <v>379825</v>
      </c>
      <c r="BS8" s="115">
        <v>377673</v>
      </c>
      <c r="BT8" s="111">
        <v>61295</v>
      </c>
      <c r="BU8" s="59">
        <v>60819</v>
      </c>
      <c r="BV8" s="111">
        <v>283704</v>
      </c>
      <c r="BW8" s="59">
        <v>282443</v>
      </c>
      <c r="BX8" s="59">
        <v>18140</v>
      </c>
      <c r="BY8" s="59">
        <v>18060</v>
      </c>
      <c r="BZ8" s="111"/>
      <c r="CA8" s="59"/>
      <c r="CB8" s="115">
        <v>5872</v>
      </c>
      <c r="CC8" s="59">
        <v>5700</v>
      </c>
      <c r="CD8" s="111">
        <f t="shared" si="8"/>
        <v>10814</v>
      </c>
      <c r="CE8" s="112">
        <f t="shared" si="8"/>
        <v>10651</v>
      </c>
      <c r="CF8" s="109">
        <v>113938</v>
      </c>
      <c r="CG8" s="115">
        <v>113608</v>
      </c>
      <c r="CH8" s="111">
        <v>86954</v>
      </c>
      <c r="CI8" s="115">
        <v>86952</v>
      </c>
      <c r="CJ8" s="111"/>
      <c r="CK8" s="59"/>
      <c r="CL8" s="111">
        <f t="shared" si="9"/>
        <v>26984</v>
      </c>
      <c r="CM8" s="112">
        <f t="shared" si="9"/>
        <v>26656</v>
      </c>
      <c r="CN8" s="109">
        <v>246</v>
      </c>
      <c r="CO8" s="117">
        <v>246</v>
      </c>
      <c r="CP8" s="111">
        <f t="shared" si="10"/>
        <v>246</v>
      </c>
      <c r="CQ8" s="55">
        <f t="shared" si="10"/>
        <v>246</v>
      </c>
      <c r="CR8" s="109">
        <v>73821</v>
      </c>
      <c r="CS8" s="117">
        <v>73691</v>
      </c>
      <c r="CT8" s="111">
        <v>564</v>
      </c>
      <c r="CU8" s="59">
        <v>527</v>
      </c>
      <c r="CV8" s="111">
        <v>53636</v>
      </c>
      <c r="CW8" s="59">
        <v>53636</v>
      </c>
      <c r="CX8" s="111">
        <v>11206</v>
      </c>
      <c r="CY8" s="59">
        <v>11138</v>
      </c>
      <c r="CZ8" s="111">
        <v>3658</v>
      </c>
      <c r="DA8" s="59">
        <v>3641</v>
      </c>
      <c r="DB8" s="111">
        <f t="shared" si="11"/>
        <v>4757</v>
      </c>
      <c r="DC8" s="112">
        <f t="shared" si="11"/>
        <v>4749</v>
      </c>
      <c r="DD8" s="109">
        <v>6050</v>
      </c>
      <c r="DE8" s="117">
        <v>6002</v>
      </c>
      <c r="DF8" s="111"/>
      <c r="DG8" s="59"/>
      <c r="DH8" s="111">
        <v>6050</v>
      </c>
      <c r="DI8" s="59">
        <v>6002</v>
      </c>
      <c r="DJ8" s="115"/>
      <c r="DK8" s="115"/>
      <c r="DL8" s="111">
        <f t="shared" si="12"/>
        <v>0</v>
      </c>
      <c r="DM8" s="112">
        <f t="shared" si="12"/>
        <v>0</v>
      </c>
      <c r="DN8" s="109"/>
      <c r="DO8" s="115"/>
      <c r="DP8" s="115"/>
      <c r="DQ8" s="117"/>
      <c r="DR8" s="115"/>
      <c r="DS8" s="115"/>
      <c r="DT8" s="111">
        <f t="shared" si="13"/>
        <v>0</v>
      </c>
      <c r="DU8" s="112">
        <f t="shared" si="13"/>
        <v>0</v>
      </c>
      <c r="DV8" s="113">
        <v>20</v>
      </c>
      <c r="DW8" s="55">
        <v>12</v>
      </c>
      <c r="DX8" s="113"/>
      <c r="DY8" s="114"/>
      <c r="DZ8" s="118">
        <f t="shared" si="14"/>
        <v>722476</v>
      </c>
      <c r="EA8" s="117">
        <f t="shared" si="14"/>
        <v>717399</v>
      </c>
      <c r="EB8" s="109">
        <v>5455</v>
      </c>
      <c r="EC8" s="114">
        <v>9422</v>
      </c>
      <c r="ED8" s="109">
        <v>2245</v>
      </c>
      <c r="EE8" s="119">
        <v>1667</v>
      </c>
      <c r="EF8" s="120"/>
    </row>
    <row r="9" spans="1:138" s="102" customFormat="1" ht="18" customHeight="1" x14ac:dyDescent="0.25">
      <c r="A9" s="108" t="s">
        <v>3</v>
      </c>
      <c r="B9" s="109">
        <v>116545</v>
      </c>
      <c r="C9" s="110">
        <v>115146</v>
      </c>
      <c r="D9" s="111">
        <v>10384</v>
      </c>
      <c r="E9" s="111">
        <v>10361</v>
      </c>
      <c r="F9" s="111">
        <v>4833</v>
      </c>
      <c r="G9" s="111">
        <v>4704</v>
      </c>
      <c r="H9" s="111">
        <v>42960</v>
      </c>
      <c r="I9" s="111">
        <v>42117</v>
      </c>
      <c r="J9" s="111">
        <v>86</v>
      </c>
      <c r="K9" s="111"/>
      <c r="L9" s="111">
        <v>7017</v>
      </c>
      <c r="M9" s="111">
        <v>7017</v>
      </c>
      <c r="N9" s="111"/>
      <c r="O9" s="111"/>
      <c r="P9" s="111">
        <v>249</v>
      </c>
      <c r="Q9" s="111"/>
      <c r="R9" s="111">
        <f t="shared" si="2"/>
        <v>51016</v>
      </c>
      <c r="S9" s="112">
        <f t="shared" si="2"/>
        <v>50947</v>
      </c>
      <c r="T9" s="113">
        <v>816</v>
      </c>
      <c r="U9" s="59">
        <v>816</v>
      </c>
      <c r="V9" s="111">
        <f t="shared" si="3"/>
        <v>816</v>
      </c>
      <c r="W9" s="114">
        <f t="shared" si="3"/>
        <v>816</v>
      </c>
      <c r="X9" s="109">
        <v>3483</v>
      </c>
      <c r="Y9" s="115">
        <v>3450</v>
      </c>
      <c r="Z9" s="111">
        <v>2856</v>
      </c>
      <c r="AA9" s="59">
        <v>2823</v>
      </c>
      <c r="AB9" s="111">
        <v>618</v>
      </c>
      <c r="AC9" s="59">
        <v>618</v>
      </c>
      <c r="AD9" s="111">
        <f t="shared" si="4"/>
        <v>9</v>
      </c>
      <c r="AE9" s="112">
        <f t="shared" si="4"/>
        <v>9</v>
      </c>
      <c r="AF9" s="109">
        <v>35259</v>
      </c>
      <c r="AG9" s="115">
        <v>34904</v>
      </c>
      <c r="AH9" s="111"/>
      <c r="AI9" s="59"/>
      <c r="AJ9" s="111">
        <v>3099</v>
      </c>
      <c r="AK9" s="59">
        <v>3083</v>
      </c>
      <c r="AL9" s="111">
        <v>491</v>
      </c>
      <c r="AM9" s="59">
        <v>491</v>
      </c>
      <c r="AN9" s="111"/>
      <c r="AO9" s="59"/>
      <c r="AP9" s="111">
        <v>7135</v>
      </c>
      <c r="AQ9" s="59">
        <v>7111</v>
      </c>
      <c r="AR9" s="111">
        <v>19513</v>
      </c>
      <c r="AS9" s="59">
        <v>19232</v>
      </c>
      <c r="AT9" s="116"/>
      <c r="AU9" s="59"/>
      <c r="AV9" s="59"/>
      <c r="AW9" s="59"/>
      <c r="AX9" s="111">
        <f t="shared" si="5"/>
        <v>5021</v>
      </c>
      <c r="AY9" s="112">
        <f t="shared" si="5"/>
        <v>4987</v>
      </c>
      <c r="AZ9" s="109">
        <v>40717</v>
      </c>
      <c r="BA9" s="115">
        <v>38371</v>
      </c>
      <c r="BB9" s="111">
        <v>68</v>
      </c>
      <c r="BC9" s="59">
        <v>62</v>
      </c>
      <c r="BD9" s="111">
        <v>7745</v>
      </c>
      <c r="BE9" s="59">
        <v>7166</v>
      </c>
      <c r="BF9" s="111">
        <v>28094</v>
      </c>
      <c r="BG9" s="59">
        <v>26345</v>
      </c>
      <c r="BH9" s="111">
        <f t="shared" si="6"/>
        <v>4810</v>
      </c>
      <c r="BI9" s="112">
        <f t="shared" si="6"/>
        <v>4798</v>
      </c>
      <c r="BJ9" s="109"/>
      <c r="BK9" s="115"/>
      <c r="BL9" s="115"/>
      <c r="BM9" s="115"/>
      <c r="BN9" s="116"/>
      <c r="BO9" s="59"/>
      <c r="BP9" s="111">
        <f t="shared" si="7"/>
        <v>0</v>
      </c>
      <c r="BQ9" s="112">
        <f t="shared" si="7"/>
        <v>0</v>
      </c>
      <c r="BR9" s="109">
        <v>473000</v>
      </c>
      <c r="BS9" s="115">
        <v>471828</v>
      </c>
      <c r="BT9" s="111">
        <v>113245</v>
      </c>
      <c r="BU9" s="59">
        <v>113170</v>
      </c>
      <c r="BV9" s="111">
        <v>303421</v>
      </c>
      <c r="BW9" s="59">
        <v>303421</v>
      </c>
      <c r="BX9" s="59">
        <v>33831</v>
      </c>
      <c r="BY9" s="59">
        <v>33831</v>
      </c>
      <c r="BZ9" s="111"/>
      <c r="CA9" s="59"/>
      <c r="CB9" s="115">
        <v>7191</v>
      </c>
      <c r="CC9" s="59">
        <v>6347</v>
      </c>
      <c r="CD9" s="111">
        <f t="shared" si="8"/>
        <v>15312</v>
      </c>
      <c r="CE9" s="112">
        <f t="shared" si="8"/>
        <v>15059</v>
      </c>
      <c r="CF9" s="109">
        <v>65868</v>
      </c>
      <c r="CG9" s="115">
        <v>65760</v>
      </c>
      <c r="CH9" s="111">
        <v>65868</v>
      </c>
      <c r="CI9" s="115">
        <v>65760</v>
      </c>
      <c r="CJ9" s="111"/>
      <c r="CK9" s="59"/>
      <c r="CL9" s="111">
        <f t="shared" si="9"/>
        <v>0</v>
      </c>
      <c r="CM9" s="112">
        <f t="shared" si="9"/>
        <v>0</v>
      </c>
      <c r="CN9" s="109">
        <v>281</v>
      </c>
      <c r="CO9" s="117">
        <v>281</v>
      </c>
      <c r="CP9" s="111">
        <f t="shared" si="10"/>
        <v>281</v>
      </c>
      <c r="CQ9" s="55">
        <f t="shared" si="10"/>
        <v>281</v>
      </c>
      <c r="CR9" s="109">
        <v>147274</v>
      </c>
      <c r="CS9" s="117">
        <v>137939</v>
      </c>
      <c r="CT9" s="111">
        <v>1461</v>
      </c>
      <c r="CU9" s="59">
        <v>1461</v>
      </c>
      <c r="CV9" s="111">
        <v>75817</v>
      </c>
      <c r="CW9" s="59">
        <v>75817</v>
      </c>
      <c r="CX9" s="111">
        <v>37531</v>
      </c>
      <c r="CY9" s="59">
        <v>36511</v>
      </c>
      <c r="CZ9" s="111">
        <v>26124</v>
      </c>
      <c r="DA9" s="59">
        <v>17830</v>
      </c>
      <c r="DB9" s="111">
        <f t="shared" si="11"/>
        <v>6341</v>
      </c>
      <c r="DC9" s="112">
        <f t="shared" si="11"/>
        <v>6320</v>
      </c>
      <c r="DD9" s="109">
        <v>9685</v>
      </c>
      <c r="DE9" s="117">
        <v>8223</v>
      </c>
      <c r="DF9" s="111">
        <v>9685</v>
      </c>
      <c r="DG9" s="59">
        <v>8223</v>
      </c>
      <c r="DH9" s="111"/>
      <c r="DI9" s="59"/>
      <c r="DJ9" s="115"/>
      <c r="DK9" s="115"/>
      <c r="DL9" s="111">
        <f t="shared" si="12"/>
        <v>0</v>
      </c>
      <c r="DM9" s="112">
        <f t="shared" si="12"/>
        <v>0</v>
      </c>
      <c r="DN9" s="109"/>
      <c r="DO9" s="115"/>
      <c r="DP9" s="115"/>
      <c r="DQ9" s="117"/>
      <c r="DR9" s="115"/>
      <c r="DS9" s="115"/>
      <c r="DT9" s="111">
        <f t="shared" si="13"/>
        <v>0</v>
      </c>
      <c r="DU9" s="112">
        <f t="shared" si="13"/>
        <v>0</v>
      </c>
      <c r="DV9" s="113"/>
      <c r="DW9" s="55"/>
      <c r="DX9" s="113"/>
      <c r="DY9" s="114"/>
      <c r="DZ9" s="118">
        <f t="shared" si="14"/>
        <v>892928</v>
      </c>
      <c r="EA9" s="117">
        <f t="shared" si="14"/>
        <v>876718</v>
      </c>
      <c r="EB9" s="109">
        <v>-13715</v>
      </c>
      <c r="EC9" s="114">
        <v>-7918</v>
      </c>
      <c r="ED9" s="109">
        <v>10690</v>
      </c>
      <c r="EE9" s="119">
        <v>6337</v>
      </c>
      <c r="EF9" s="120"/>
    </row>
    <row r="10" spans="1:138" s="102" customFormat="1" ht="18" customHeight="1" x14ac:dyDescent="0.25">
      <c r="A10" s="108" t="s">
        <v>4</v>
      </c>
      <c r="B10" s="109">
        <v>108349</v>
      </c>
      <c r="C10" s="110">
        <v>104382</v>
      </c>
      <c r="D10" s="111">
        <v>7042</v>
      </c>
      <c r="E10" s="111">
        <v>7008</v>
      </c>
      <c r="F10" s="111">
        <v>2826</v>
      </c>
      <c r="G10" s="111">
        <v>2567</v>
      </c>
      <c r="H10" s="111">
        <v>60489</v>
      </c>
      <c r="I10" s="111">
        <v>58436</v>
      </c>
      <c r="J10" s="111">
        <v>47</v>
      </c>
      <c r="K10" s="111">
        <v>47</v>
      </c>
      <c r="L10" s="111">
        <v>6908</v>
      </c>
      <c r="M10" s="111">
        <v>6873</v>
      </c>
      <c r="N10" s="111"/>
      <c r="O10" s="111"/>
      <c r="P10" s="111">
        <v>53</v>
      </c>
      <c r="Q10" s="111"/>
      <c r="R10" s="111">
        <f t="shared" si="2"/>
        <v>30984</v>
      </c>
      <c r="S10" s="112">
        <f t="shared" si="2"/>
        <v>29451</v>
      </c>
      <c r="T10" s="113">
        <v>1280</v>
      </c>
      <c r="U10" s="59">
        <v>1280</v>
      </c>
      <c r="V10" s="111">
        <f t="shared" si="3"/>
        <v>1280</v>
      </c>
      <c r="W10" s="114">
        <f t="shared" si="3"/>
        <v>1280</v>
      </c>
      <c r="X10" s="109">
        <v>3608</v>
      </c>
      <c r="Y10" s="115">
        <v>3525</v>
      </c>
      <c r="Z10" s="111">
        <v>2596</v>
      </c>
      <c r="AA10" s="59">
        <v>2513</v>
      </c>
      <c r="AB10" s="111">
        <v>1008</v>
      </c>
      <c r="AC10" s="59">
        <v>1008</v>
      </c>
      <c r="AD10" s="111">
        <f t="shared" si="4"/>
        <v>4</v>
      </c>
      <c r="AE10" s="112">
        <f t="shared" si="4"/>
        <v>4</v>
      </c>
      <c r="AF10" s="109">
        <v>34928</v>
      </c>
      <c r="AG10" s="115">
        <v>33009</v>
      </c>
      <c r="AH10" s="111"/>
      <c r="AI10" s="59"/>
      <c r="AJ10" s="111">
        <v>3322</v>
      </c>
      <c r="AK10" s="59">
        <v>3322</v>
      </c>
      <c r="AL10" s="111"/>
      <c r="AM10" s="59"/>
      <c r="AN10" s="111"/>
      <c r="AO10" s="59"/>
      <c r="AP10" s="111">
        <v>10096</v>
      </c>
      <c r="AQ10" s="59">
        <v>9657</v>
      </c>
      <c r="AR10" s="111">
        <v>15689</v>
      </c>
      <c r="AS10" s="59">
        <v>14256</v>
      </c>
      <c r="AT10" s="116">
        <v>3453</v>
      </c>
      <c r="AU10" s="59">
        <v>3436</v>
      </c>
      <c r="AV10" s="59"/>
      <c r="AW10" s="59"/>
      <c r="AX10" s="111">
        <f t="shared" si="5"/>
        <v>2368</v>
      </c>
      <c r="AY10" s="112">
        <f t="shared" si="5"/>
        <v>2338</v>
      </c>
      <c r="AZ10" s="109">
        <v>55599</v>
      </c>
      <c r="BA10" s="115">
        <v>50575</v>
      </c>
      <c r="BB10" s="111">
        <v>239</v>
      </c>
      <c r="BC10" s="59">
        <v>234</v>
      </c>
      <c r="BD10" s="111">
        <v>26736</v>
      </c>
      <c r="BE10" s="59">
        <v>24625</v>
      </c>
      <c r="BF10" s="111">
        <v>18145</v>
      </c>
      <c r="BG10" s="59">
        <v>15238</v>
      </c>
      <c r="BH10" s="111">
        <f t="shared" si="6"/>
        <v>10479</v>
      </c>
      <c r="BI10" s="112">
        <f t="shared" si="6"/>
        <v>10478</v>
      </c>
      <c r="BJ10" s="109"/>
      <c r="BK10" s="115"/>
      <c r="BL10" s="115"/>
      <c r="BM10" s="115"/>
      <c r="BN10" s="116"/>
      <c r="BO10" s="59"/>
      <c r="BP10" s="111">
        <f t="shared" si="7"/>
        <v>0</v>
      </c>
      <c r="BQ10" s="112">
        <f t="shared" si="7"/>
        <v>0</v>
      </c>
      <c r="BR10" s="109">
        <v>438389</v>
      </c>
      <c r="BS10" s="115">
        <v>412886</v>
      </c>
      <c r="BT10" s="111">
        <v>81492</v>
      </c>
      <c r="BU10" s="59">
        <v>73352</v>
      </c>
      <c r="BV10" s="111">
        <v>299537</v>
      </c>
      <c r="BW10" s="59">
        <v>282188</v>
      </c>
      <c r="BX10" s="59">
        <v>25010</v>
      </c>
      <c r="BY10" s="59">
        <v>25010</v>
      </c>
      <c r="BZ10" s="111"/>
      <c r="CA10" s="59"/>
      <c r="CB10" s="115">
        <v>11924</v>
      </c>
      <c r="CC10" s="59">
        <v>11921</v>
      </c>
      <c r="CD10" s="111">
        <f t="shared" si="8"/>
        <v>20426</v>
      </c>
      <c r="CE10" s="112">
        <f t="shared" si="8"/>
        <v>20415</v>
      </c>
      <c r="CF10" s="109">
        <v>69289</v>
      </c>
      <c r="CG10" s="115">
        <v>69156</v>
      </c>
      <c r="CH10" s="111">
        <v>50168</v>
      </c>
      <c r="CI10" s="115">
        <v>50072</v>
      </c>
      <c r="CJ10" s="111"/>
      <c r="CK10" s="59"/>
      <c r="CL10" s="111">
        <f t="shared" si="9"/>
        <v>19121</v>
      </c>
      <c r="CM10" s="112">
        <f t="shared" si="9"/>
        <v>19084</v>
      </c>
      <c r="CN10" s="109">
        <v>95</v>
      </c>
      <c r="CO10" s="117">
        <v>95</v>
      </c>
      <c r="CP10" s="111">
        <f t="shared" si="10"/>
        <v>95</v>
      </c>
      <c r="CQ10" s="55">
        <f t="shared" si="10"/>
        <v>95</v>
      </c>
      <c r="CR10" s="109">
        <v>120787</v>
      </c>
      <c r="CS10" s="117">
        <v>120569</v>
      </c>
      <c r="CT10" s="111">
        <v>1304</v>
      </c>
      <c r="CU10" s="59">
        <v>1299</v>
      </c>
      <c r="CV10" s="111">
        <v>89818</v>
      </c>
      <c r="CW10" s="59">
        <v>89818</v>
      </c>
      <c r="CX10" s="111">
        <v>18388</v>
      </c>
      <c r="CY10" s="59">
        <v>18175</v>
      </c>
      <c r="CZ10" s="111">
        <v>4381</v>
      </c>
      <c r="DA10" s="59">
        <v>4381</v>
      </c>
      <c r="DB10" s="111">
        <f t="shared" si="11"/>
        <v>6896</v>
      </c>
      <c r="DC10" s="112">
        <f t="shared" si="11"/>
        <v>6896</v>
      </c>
      <c r="DD10" s="109">
        <v>9894</v>
      </c>
      <c r="DE10" s="117">
        <v>9701</v>
      </c>
      <c r="DF10" s="111">
        <v>2150</v>
      </c>
      <c r="DG10" s="59">
        <v>2145</v>
      </c>
      <c r="DH10" s="111">
        <v>7744</v>
      </c>
      <c r="DI10" s="59">
        <v>7556</v>
      </c>
      <c r="DJ10" s="115"/>
      <c r="DK10" s="115"/>
      <c r="DL10" s="111">
        <f t="shared" si="12"/>
        <v>0</v>
      </c>
      <c r="DM10" s="112">
        <f t="shared" si="12"/>
        <v>0</v>
      </c>
      <c r="DN10" s="109"/>
      <c r="DO10" s="115"/>
      <c r="DP10" s="115"/>
      <c r="DQ10" s="117"/>
      <c r="DR10" s="115"/>
      <c r="DS10" s="115"/>
      <c r="DT10" s="111">
        <f t="shared" si="13"/>
        <v>0</v>
      </c>
      <c r="DU10" s="112">
        <f t="shared" si="13"/>
        <v>0</v>
      </c>
      <c r="DV10" s="113">
        <v>4</v>
      </c>
      <c r="DW10" s="55">
        <v>4</v>
      </c>
      <c r="DX10" s="113"/>
      <c r="DY10" s="114"/>
      <c r="DZ10" s="118">
        <f t="shared" si="14"/>
        <v>842222</v>
      </c>
      <c r="EA10" s="117">
        <f t="shared" si="14"/>
        <v>805182</v>
      </c>
      <c r="EB10" s="109">
        <v>7163</v>
      </c>
      <c r="EC10" s="114">
        <v>13618</v>
      </c>
      <c r="ED10" s="109">
        <v>2837</v>
      </c>
      <c r="EE10" s="119">
        <v>6455</v>
      </c>
      <c r="EF10" s="120"/>
    </row>
    <row r="11" spans="1:138" s="102" customFormat="1" ht="18" customHeight="1" x14ac:dyDescent="0.25">
      <c r="A11" s="108" t="s">
        <v>5</v>
      </c>
      <c r="B11" s="109">
        <v>174258</v>
      </c>
      <c r="C11" s="110">
        <v>168874</v>
      </c>
      <c r="D11" s="111">
        <v>15439</v>
      </c>
      <c r="E11" s="111">
        <v>15235</v>
      </c>
      <c r="F11" s="111">
        <v>7090</v>
      </c>
      <c r="G11" s="111">
        <v>6954</v>
      </c>
      <c r="H11" s="111">
        <v>93410</v>
      </c>
      <c r="I11" s="111">
        <v>89683</v>
      </c>
      <c r="J11" s="111">
        <v>131</v>
      </c>
      <c r="K11" s="111">
        <v>131</v>
      </c>
      <c r="L11" s="111">
        <v>9020</v>
      </c>
      <c r="M11" s="111">
        <v>8956</v>
      </c>
      <c r="N11" s="111">
        <v>632</v>
      </c>
      <c r="O11" s="111">
        <v>632</v>
      </c>
      <c r="P11" s="111">
        <v>311</v>
      </c>
      <c r="Q11" s="111"/>
      <c r="R11" s="111">
        <f t="shared" si="2"/>
        <v>48225</v>
      </c>
      <c r="S11" s="112">
        <f t="shared" si="2"/>
        <v>47283</v>
      </c>
      <c r="T11" s="113">
        <v>2916</v>
      </c>
      <c r="U11" s="59">
        <v>2916</v>
      </c>
      <c r="V11" s="111">
        <f t="shared" si="3"/>
        <v>2916</v>
      </c>
      <c r="W11" s="114">
        <f t="shared" si="3"/>
        <v>2916</v>
      </c>
      <c r="X11" s="109">
        <v>9763</v>
      </c>
      <c r="Y11" s="115">
        <v>9620</v>
      </c>
      <c r="Z11" s="111">
        <v>3117</v>
      </c>
      <c r="AA11" s="59">
        <v>3068</v>
      </c>
      <c r="AB11" s="111">
        <v>6536</v>
      </c>
      <c r="AC11" s="59">
        <v>6490</v>
      </c>
      <c r="AD11" s="111">
        <f t="shared" si="4"/>
        <v>110</v>
      </c>
      <c r="AE11" s="112">
        <f t="shared" si="4"/>
        <v>62</v>
      </c>
      <c r="AF11" s="109">
        <v>114012</v>
      </c>
      <c r="AG11" s="115">
        <v>104732</v>
      </c>
      <c r="AH11" s="111"/>
      <c r="AI11" s="59"/>
      <c r="AJ11" s="111">
        <v>32527</v>
      </c>
      <c r="AK11" s="59">
        <v>30464</v>
      </c>
      <c r="AL11" s="111">
        <v>5767</v>
      </c>
      <c r="AM11" s="59">
        <v>5089</v>
      </c>
      <c r="AN11" s="111"/>
      <c r="AO11" s="59"/>
      <c r="AP11" s="111">
        <v>7336</v>
      </c>
      <c r="AQ11" s="59">
        <v>6681</v>
      </c>
      <c r="AR11" s="111">
        <v>54658</v>
      </c>
      <c r="AS11" s="59">
        <v>51562</v>
      </c>
      <c r="AT11" s="116">
        <v>1056</v>
      </c>
      <c r="AU11" s="59">
        <v>682</v>
      </c>
      <c r="AV11" s="59"/>
      <c r="AW11" s="59"/>
      <c r="AX11" s="111">
        <f t="shared" si="5"/>
        <v>12668</v>
      </c>
      <c r="AY11" s="112">
        <f t="shared" si="5"/>
        <v>10254</v>
      </c>
      <c r="AZ11" s="109">
        <v>184410</v>
      </c>
      <c r="BA11" s="115">
        <v>174225</v>
      </c>
      <c r="BB11" s="111">
        <v>2662</v>
      </c>
      <c r="BC11" s="59">
        <v>2656</v>
      </c>
      <c r="BD11" s="111">
        <v>111062</v>
      </c>
      <c r="BE11" s="59">
        <v>103466</v>
      </c>
      <c r="BF11" s="111">
        <v>46977</v>
      </c>
      <c r="BG11" s="59">
        <v>44402</v>
      </c>
      <c r="BH11" s="111">
        <f t="shared" si="6"/>
        <v>23709</v>
      </c>
      <c r="BI11" s="112">
        <f t="shared" si="6"/>
        <v>23701</v>
      </c>
      <c r="BJ11" s="109">
        <v>2476</v>
      </c>
      <c r="BK11" s="115"/>
      <c r="BL11" s="115"/>
      <c r="BM11" s="115"/>
      <c r="BN11" s="116"/>
      <c r="BO11" s="59"/>
      <c r="BP11" s="111">
        <f t="shared" si="7"/>
        <v>2476</v>
      </c>
      <c r="BQ11" s="112">
        <f t="shared" si="7"/>
        <v>0</v>
      </c>
      <c r="BR11" s="109">
        <v>1045604</v>
      </c>
      <c r="BS11" s="115">
        <v>1031850</v>
      </c>
      <c r="BT11" s="111">
        <v>313764</v>
      </c>
      <c r="BU11" s="59">
        <v>311094</v>
      </c>
      <c r="BV11" s="111">
        <v>653601</v>
      </c>
      <c r="BW11" s="59">
        <v>644746</v>
      </c>
      <c r="BX11" s="59">
        <v>48106</v>
      </c>
      <c r="BY11" s="59">
        <v>47906</v>
      </c>
      <c r="BZ11" s="111"/>
      <c r="CA11" s="59"/>
      <c r="CB11" s="115">
        <v>10647</v>
      </c>
      <c r="CC11" s="59">
        <v>9161</v>
      </c>
      <c r="CD11" s="111">
        <f t="shared" si="8"/>
        <v>19486</v>
      </c>
      <c r="CE11" s="112">
        <f t="shared" si="8"/>
        <v>18943</v>
      </c>
      <c r="CF11" s="109">
        <v>143834</v>
      </c>
      <c r="CG11" s="115">
        <v>141475</v>
      </c>
      <c r="CH11" s="111">
        <v>110262</v>
      </c>
      <c r="CI11" s="115">
        <v>109977</v>
      </c>
      <c r="CJ11" s="111"/>
      <c r="CK11" s="59"/>
      <c r="CL11" s="111">
        <f t="shared" si="9"/>
        <v>33572</v>
      </c>
      <c r="CM11" s="112">
        <f t="shared" si="9"/>
        <v>31498</v>
      </c>
      <c r="CN11" s="109">
        <v>272</v>
      </c>
      <c r="CO11" s="117">
        <v>271</v>
      </c>
      <c r="CP11" s="111">
        <f t="shared" si="10"/>
        <v>272</v>
      </c>
      <c r="CQ11" s="55">
        <f t="shared" si="10"/>
        <v>271</v>
      </c>
      <c r="CR11" s="109">
        <v>158541</v>
      </c>
      <c r="CS11" s="117">
        <v>150369</v>
      </c>
      <c r="CT11" s="111">
        <v>1638</v>
      </c>
      <c r="CU11" s="59">
        <v>1623</v>
      </c>
      <c r="CV11" s="111">
        <v>50787</v>
      </c>
      <c r="CW11" s="59">
        <v>50787</v>
      </c>
      <c r="CX11" s="111">
        <v>61188</v>
      </c>
      <c r="CY11" s="59">
        <v>58601</v>
      </c>
      <c r="CZ11" s="111">
        <v>27528</v>
      </c>
      <c r="DA11" s="59">
        <v>21956</v>
      </c>
      <c r="DB11" s="111">
        <f t="shared" si="11"/>
        <v>17400</v>
      </c>
      <c r="DC11" s="112">
        <f t="shared" si="11"/>
        <v>17402</v>
      </c>
      <c r="DD11" s="109">
        <v>21072</v>
      </c>
      <c r="DE11" s="117">
        <v>20073</v>
      </c>
      <c r="DF11" s="111"/>
      <c r="DG11" s="59"/>
      <c r="DH11" s="111">
        <v>19968</v>
      </c>
      <c r="DI11" s="59">
        <v>19013</v>
      </c>
      <c r="DJ11" s="115"/>
      <c r="DK11" s="115"/>
      <c r="DL11" s="111">
        <f t="shared" si="12"/>
        <v>1104</v>
      </c>
      <c r="DM11" s="112">
        <f t="shared" si="12"/>
        <v>1060</v>
      </c>
      <c r="DN11" s="109"/>
      <c r="DO11" s="115"/>
      <c r="DP11" s="115"/>
      <c r="DQ11" s="117"/>
      <c r="DR11" s="115"/>
      <c r="DS11" s="115"/>
      <c r="DT11" s="111">
        <f t="shared" si="13"/>
        <v>0</v>
      </c>
      <c r="DU11" s="112">
        <f t="shared" si="13"/>
        <v>0</v>
      </c>
      <c r="DV11" s="113"/>
      <c r="DW11" s="55"/>
      <c r="DX11" s="113"/>
      <c r="DY11" s="114"/>
      <c r="DZ11" s="118">
        <f t="shared" si="14"/>
        <v>1857158</v>
      </c>
      <c r="EA11" s="117">
        <f t="shared" si="14"/>
        <v>1804405</v>
      </c>
      <c r="EB11" s="109">
        <v>-32635</v>
      </c>
      <c r="EC11" s="114">
        <v>-2182</v>
      </c>
      <c r="ED11" s="109">
        <v>25035</v>
      </c>
      <c r="EE11" s="119">
        <v>30452</v>
      </c>
      <c r="EF11" s="120"/>
    </row>
    <row r="12" spans="1:138" s="102" customFormat="1" ht="18" customHeight="1" x14ac:dyDescent="0.25">
      <c r="A12" s="108" t="s">
        <v>6</v>
      </c>
      <c r="B12" s="109">
        <v>137488</v>
      </c>
      <c r="C12" s="110">
        <v>133654</v>
      </c>
      <c r="D12" s="111">
        <v>9288</v>
      </c>
      <c r="E12" s="111">
        <v>8943</v>
      </c>
      <c r="F12" s="111">
        <v>4408</v>
      </c>
      <c r="G12" s="111">
        <v>4275</v>
      </c>
      <c r="H12" s="111">
        <v>61865</v>
      </c>
      <c r="I12" s="111">
        <v>59364</v>
      </c>
      <c r="J12" s="111">
        <v>94</v>
      </c>
      <c r="K12" s="111">
        <v>94</v>
      </c>
      <c r="L12" s="111">
        <v>8593</v>
      </c>
      <c r="M12" s="111">
        <v>8404</v>
      </c>
      <c r="N12" s="111">
        <v>100</v>
      </c>
      <c r="O12" s="111">
        <v>100</v>
      </c>
      <c r="P12" s="111">
        <v>269</v>
      </c>
      <c r="Q12" s="111"/>
      <c r="R12" s="111">
        <f t="shared" si="2"/>
        <v>52871</v>
      </c>
      <c r="S12" s="112">
        <f t="shared" si="2"/>
        <v>52474</v>
      </c>
      <c r="T12" s="113">
        <v>2783</v>
      </c>
      <c r="U12" s="59">
        <v>2750</v>
      </c>
      <c r="V12" s="111">
        <f t="shared" si="3"/>
        <v>2783</v>
      </c>
      <c r="W12" s="114">
        <f t="shared" si="3"/>
        <v>2750</v>
      </c>
      <c r="X12" s="109">
        <v>6871</v>
      </c>
      <c r="Y12" s="115">
        <v>6591</v>
      </c>
      <c r="Z12" s="111">
        <v>1529</v>
      </c>
      <c r="AA12" s="59">
        <v>1384</v>
      </c>
      <c r="AB12" s="111">
        <v>4282</v>
      </c>
      <c r="AC12" s="59">
        <v>4154</v>
      </c>
      <c r="AD12" s="111">
        <f t="shared" si="4"/>
        <v>1060</v>
      </c>
      <c r="AE12" s="112">
        <f t="shared" si="4"/>
        <v>1053</v>
      </c>
      <c r="AF12" s="109">
        <v>52878</v>
      </c>
      <c r="AG12" s="115">
        <v>50805</v>
      </c>
      <c r="AH12" s="111"/>
      <c r="AI12" s="59"/>
      <c r="AJ12" s="111">
        <v>3882</v>
      </c>
      <c r="AK12" s="59">
        <v>3882</v>
      </c>
      <c r="AL12" s="111">
        <v>298</v>
      </c>
      <c r="AM12" s="59">
        <v>282</v>
      </c>
      <c r="AN12" s="111"/>
      <c r="AO12" s="59"/>
      <c r="AP12" s="111">
        <v>15885</v>
      </c>
      <c r="AQ12" s="59">
        <v>15728</v>
      </c>
      <c r="AR12" s="111">
        <v>24325</v>
      </c>
      <c r="AS12" s="59">
        <v>22482</v>
      </c>
      <c r="AT12" s="116">
        <v>3389</v>
      </c>
      <c r="AU12" s="59">
        <v>3389</v>
      </c>
      <c r="AV12" s="59"/>
      <c r="AW12" s="59"/>
      <c r="AX12" s="111">
        <f t="shared" si="5"/>
        <v>5099</v>
      </c>
      <c r="AY12" s="112">
        <f t="shared" si="5"/>
        <v>5042</v>
      </c>
      <c r="AZ12" s="109">
        <v>78686</v>
      </c>
      <c r="BA12" s="115">
        <v>73192</v>
      </c>
      <c r="BB12" s="111">
        <v>156</v>
      </c>
      <c r="BC12" s="59">
        <v>155</v>
      </c>
      <c r="BD12" s="111">
        <v>44827</v>
      </c>
      <c r="BE12" s="59">
        <v>42132</v>
      </c>
      <c r="BF12" s="111">
        <v>33703</v>
      </c>
      <c r="BG12" s="59">
        <v>30905</v>
      </c>
      <c r="BH12" s="111">
        <f t="shared" si="6"/>
        <v>0</v>
      </c>
      <c r="BI12" s="112">
        <f t="shared" si="6"/>
        <v>0</v>
      </c>
      <c r="BJ12" s="109">
        <v>1389</v>
      </c>
      <c r="BK12" s="115"/>
      <c r="BL12" s="115"/>
      <c r="BM12" s="115"/>
      <c r="BN12" s="116"/>
      <c r="BO12" s="59"/>
      <c r="BP12" s="111">
        <f t="shared" si="7"/>
        <v>1389</v>
      </c>
      <c r="BQ12" s="112">
        <f t="shared" si="7"/>
        <v>0</v>
      </c>
      <c r="BR12" s="109">
        <v>641869</v>
      </c>
      <c r="BS12" s="115">
        <v>626185</v>
      </c>
      <c r="BT12" s="111">
        <v>147946</v>
      </c>
      <c r="BU12" s="59">
        <v>143697</v>
      </c>
      <c r="BV12" s="111">
        <v>470020</v>
      </c>
      <c r="BW12" s="59">
        <v>458936</v>
      </c>
      <c r="BX12" s="59">
        <v>2583</v>
      </c>
      <c r="BY12" s="59">
        <v>2583</v>
      </c>
      <c r="BZ12" s="111"/>
      <c r="CA12" s="59"/>
      <c r="CB12" s="115">
        <v>12193</v>
      </c>
      <c r="CC12" s="59">
        <v>11972</v>
      </c>
      <c r="CD12" s="111">
        <f t="shared" si="8"/>
        <v>9127</v>
      </c>
      <c r="CE12" s="112">
        <f t="shared" si="8"/>
        <v>8997</v>
      </c>
      <c r="CF12" s="109">
        <v>125433</v>
      </c>
      <c r="CG12" s="115">
        <v>123676</v>
      </c>
      <c r="CH12" s="111">
        <v>89275</v>
      </c>
      <c r="CI12" s="115">
        <v>87794</v>
      </c>
      <c r="CJ12" s="111"/>
      <c r="CK12" s="59"/>
      <c r="CL12" s="111">
        <f t="shared" si="9"/>
        <v>36158</v>
      </c>
      <c r="CM12" s="112">
        <f t="shared" si="9"/>
        <v>35882</v>
      </c>
      <c r="CN12" s="109">
        <v>80</v>
      </c>
      <c r="CO12" s="117">
        <v>81</v>
      </c>
      <c r="CP12" s="111">
        <f t="shared" si="10"/>
        <v>80</v>
      </c>
      <c r="CQ12" s="55">
        <f t="shared" si="10"/>
        <v>81</v>
      </c>
      <c r="CR12" s="109">
        <v>75562</v>
      </c>
      <c r="CS12" s="117">
        <v>74630</v>
      </c>
      <c r="CT12" s="111">
        <v>1371</v>
      </c>
      <c r="CU12" s="59">
        <v>1323</v>
      </c>
      <c r="CV12" s="111">
        <v>31547</v>
      </c>
      <c r="CW12" s="59">
        <v>31547</v>
      </c>
      <c r="CX12" s="111">
        <v>22286</v>
      </c>
      <c r="CY12" s="59">
        <v>22253</v>
      </c>
      <c r="CZ12" s="111">
        <v>10052</v>
      </c>
      <c r="DA12" s="59">
        <v>9203</v>
      </c>
      <c r="DB12" s="111">
        <f t="shared" si="11"/>
        <v>10306</v>
      </c>
      <c r="DC12" s="112">
        <f t="shared" si="11"/>
        <v>10304</v>
      </c>
      <c r="DD12" s="109">
        <v>12791</v>
      </c>
      <c r="DE12" s="117">
        <v>12381</v>
      </c>
      <c r="DF12" s="111">
        <v>12791</v>
      </c>
      <c r="DG12" s="59">
        <v>12381</v>
      </c>
      <c r="DH12" s="111"/>
      <c r="DI12" s="59"/>
      <c r="DJ12" s="115"/>
      <c r="DK12" s="115"/>
      <c r="DL12" s="111">
        <f t="shared" si="12"/>
        <v>0</v>
      </c>
      <c r="DM12" s="112">
        <f t="shared" si="12"/>
        <v>0</v>
      </c>
      <c r="DN12" s="109"/>
      <c r="DO12" s="115"/>
      <c r="DP12" s="115"/>
      <c r="DQ12" s="117"/>
      <c r="DR12" s="115"/>
      <c r="DS12" s="115"/>
      <c r="DT12" s="111">
        <f t="shared" si="13"/>
        <v>0</v>
      </c>
      <c r="DU12" s="112">
        <f t="shared" si="13"/>
        <v>0</v>
      </c>
      <c r="DV12" s="113">
        <v>2</v>
      </c>
      <c r="DW12" s="55">
        <v>1</v>
      </c>
      <c r="DX12" s="113"/>
      <c r="DY12" s="114"/>
      <c r="DZ12" s="118">
        <f t="shared" si="14"/>
        <v>1135832</v>
      </c>
      <c r="EA12" s="117">
        <f t="shared" si="14"/>
        <v>1103946</v>
      </c>
      <c r="EB12" s="109">
        <v>-23604</v>
      </c>
      <c r="EC12" s="114">
        <v>84</v>
      </c>
      <c r="ED12" s="109">
        <v>17503</v>
      </c>
      <c r="EE12" s="119">
        <v>9587</v>
      </c>
      <c r="EF12" s="120"/>
    </row>
    <row r="13" spans="1:138" s="102" customFormat="1" ht="18" customHeight="1" x14ac:dyDescent="0.25">
      <c r="A13" s="48" t="s">
        <v>7</v>
      </c>
      <c r="B13" s="37">
        <v>109909</v>
      </c>
      <c r="C13" s="121">
        <v>107661</v>
      </c>
      <c r="D13" s="44">
        <v>6298</v>
      </c>
      <c r="E13" s="44">
        <v>6096</v>
      </c>
      <c r="F13" s="44">
        <v>8286</v>
      </c>
      <c r="G13" s="44">
        <v>8243</v>
      </c>
      <c r="H13" s="44">
        <v>61626</v>
      </c>
      <c r="I13" s="44">
        <v>60361</v>
      </c>
      <c r="J13" s="44">
        <v>104</v>
      </c>
      <c r="K13" s="44"/>
      <c r="L13" s="44">
        <v>8706</v>
      </c>
      <c r="M13" s="44">
        <v>8697</v>
      </c>
      <c r="N13" s="44">
        <v>97</v>
      </c>
      <c r="O13" s="44">
        <v>97</v>
      </c>
      <c r="P13" s="44">
        <v>207</v>
      </c>
      <c r="Q13" s="44"/>
      <c r="R13" s="44">
        <f t="shared" si="2"/>
        <v>24585</v>
      </c>
      <c r="S13" s="43">
        <f t="shared" si="2"/>
        <v>24167</v>
      </c>
      <c r="T13" s="41">
        <v>1814</v>
      </c>
      <c r="U13" s="46">
        <v>1615</v>
      </c>
      <c r="V13" s="44">
        <f t="shared" si="3"/>
        <v>1814</v>
      </c>
      <c r="W13" s="38">
        <f t="shared" si="3"/>
        <v>1615</v>
      </c>
      <c r="X13" s="37">
        <v>10712</v>
      </c>
      <c r="Y13" s="45">
        <v>10583</v>
      </c>
      <c r="Z13" s="44">
        <v>3733</v>
      </c>
      <c r="AA13" s="46">
        <v>3723</v>
      </c>
      <c r="AB13" s="44">
        <v>6417</v>
      </c>
      <c r="AC13" s="46">
        <v>6312</v>
      </c>
      <c r="AD13" s="44">
        <f t="shared" si="4"/>
        <v>562</v>
      </c>
      <c r="AE13" s="43">
        <f t="shared" si="4"/>
        <v>548</v>
      </c>
      <c r="AF13" s="37">
        <v>113768</v>
      </c>
      <c r="AG13" s="45">
        <v>109983</v>
      </c>
      <c r="AH13" s="44"/>
      <c r="AI13" s="46"/>
      <c r="AJ13" s="44">
        <v>2978</v>
      </c>
      <c r="AK13" s="46">
        <v>2972</v>
      </c>
      <c r="AL13" s="44">
        <v>24441</v>
      </c>
      <c r="AM13" s="46">
        <v>24441</v>
      </c>
      <c r="AN13" s="44"/>
      <c r="AO13" s="46"/>
      <c r="AP13" s="44">
        <v>25322</v>
      </c>
      <c r="AQ13" s="46">
        <v>24559</v>
      </c>
      <c r="AR13" s="44">
        <v>56110</v>
      </c>
      <c r="AS13" s="46">
        <v>53589</v>
      </c>
      <c r="AT13" s="122"/>
      <c r="AU13" s="46"/>
      <c r="AV13" s="46"/>
      <c r="AW13" s="46"/>
      <c r="AX13" s="44">
        <f t="shared" si="5"/>
        <v>4917</v>
      </c>
      <c r="AY13" s="43">
        <f t="shared" si="5"/>
        <v>4422</v>
      </c>
      <c r="AZ13" s="37">
        <v>140075</v>
      </c>
      <c r="BA13" s="45">
        <v>137414</v>
      </c>
      <c r="BB13" s="44">
        <v>486</v>
      </c>
      <c r="BC13" s="46">
        <v>486</v>
      </c>
      <c r="BD13" s="44">
        <v>81592</v>
      </c>
      <c r="BE13" s="46">
        <v>80959</v>
      </c>
      <c r="BF13" s="44">
        <v>42220</v>
      </c>
      <c r="BG13" s="46">
        <v>41793</v>
      </c>
      <c r="BH13" s="44">
        <f t="shared" si="6"/>
        <v>15777</v>
      </c>
      <c r="BI13" s="43">
        <f t="shared" si="6"/>
        <v>14176</v>
      </c>
      <c r="BJ13" s="37"/>
      <c r="BK13" s="45"/>
      <c r="BL13" s="45"/>
      <c r="BM13" s="45"/>
      <c r="BN13" s="122"/>
      <c r="BO13" s="46"/>
      <c r="BP13" s="44">
        <f t="shared" si="7"/>
        <v>0</v>
      </c>
      <c r="BQ13" s="43">
        <f t="shared" si="7"/>
        <v>0</v>
      </c>
      <c r="BR13" s="37">
        <v>797778</v>
      </c>
      <c r="BS13" s="45">
        <v>791822</v>
      </c>
      <c r="BT13" s="44">
        <v>205236</v>
      </c>
      <c r="BU13" s="46">
        <v>202026</v>
      </c>
      <c r="BV13" s="44">
        <v>425388</v>
      </c>
      <c r="BW13" s="46">
        <v>423107</v>
      </c>
      <c r="BX13" s="46">
        <v>72624</v>
      </c>
      <c r="BY13" s="46">
        <v>72499</v>
      </c>
      <c r="BZ13" s="44"/>
      <c r="CA13" s="46"/>
      <c r="CB13" s="45">
        <v>37518</v>
      </c>
      <c r="CC13" s="46">
        <v>37424</v>
      </c>
      <c r="CD13" s="44">
        <f t="shared" si="8"/>
        <v>57012</v>
      </c>
      <c r="CE13" s="43">
        <f t="shared" si="8"/>
        <v>56766</v>
      </c>
      <c r="CF13" s="37">
        <v>135209</v>
      </c>
      <c r="CG13" s="45">
        <v>131433</v>
      </c>
      <c r="CH13" s="44">
        <v>103691</v>
      </c>
      <c r="CI13" s="45">
        <v>100070</v>
      </c>
      <c r="CJ13" s="44"/>
      <c r="CK13" s="46"/>
      <c r="CL13" s="44">
        <f t="shared" si="9"/>
        <v>31518</v>
      </c>
      <c r="CM13" s="43">
        <f t="shared" si="9"/>
        <v>31363</v>
      </c>
      <c r="CN13" s="37">
        <v>479</v>
      </c>
      <c r="CO13" s="39">
        <v>479</v>
      </c>
      <c r="CP13" s="44">
        <f t="shared" si="10"/>
        <v>479</v>
      </c>
      <c r="CQ13" s="42">
        <f t="shared" si="10"/>
        <v>479</v>
      </c>
      <c r="CR13" s="37">
        <v>144170</v>
      </c>
      <c r="CS13" s="39">
        <v>143227</v>
      </c>
      <c r="CT13" s="44">
        <v>1103</v>
      </c>
      <c r="CU13" s="46">
        <v>1085</v>
      </c>
      <c r="CV13" s="44">
        <v>75138</v>
      </c>
      <c r="CW13" s="46">
        <v>75138</v>
      </c>
      <c r="CX13" s="44">
        <v>15719</v>
      </c>
      <c r="CY13" s="46">
        <v>15677</v>
      </c>
      <c r="CZ13" s="44">
        <v>39618</v>
      </c>
      <c r="DA13" s="46">
        <v>38735</v>
      </c>
      <c r="DB13" s="44">
        <f t="shared" si="11"/>
        <v>12592</v>
      </c>
      <c r="DC13" s="43">
        <f t="shared" si="11"/>
        <v>12592</v>
      </c>
      <c r="DD13" s="37">
        <v>36868</v>
      </c>
      <c r="DE13" s="39">
        <v>36795</v>
      </c>
      <c r="DF13" s="44">
        <v>6923</v>
      </c>
      <c r="DG13" s="46">
        <v>6923</v>
      </c>
      <c r="DH13" s="44">
        <v>29945</v>
      </c>
      <c r="DI13" s="46">
        <v>29872</v>
      </c>
      <c r="DJ13" s="45"/>
      <c r="DK13" s="45"/>
      <c r="DL13" s="44">
        <f t="shared" si="12"/>
        <v>0</v>
      </c>
      <c r="DM13" s="43">
        <f t="shared" si="12"/>
        <v>0</v>
      </c>
      <c r="DN13" s="37"/>
      <c r="DO13" s="45"/>
      <c r="DP13" s="45"/>
      <c r="DQ13" s="39"/>
      <c r="DR13" s="45"/>
      <c r="DS13" s="45"/>
      <c r="DT13" s="44">
        <f t="shared" si="13"/>
        <v>0</v>
      </c>
      <c r="DU13" s="43">
        <f t="shared" si="13"/>
        <v>0</v>
      </c>
      <c r="DV13" s="41">
        <v>5</v>
      </c>
      <c r="DW13" s="42">
        <v>5</v>
      </c>
      <c r="DX13" s="41"/>
      <c r="DY13" s="38"/>
      <c r="DZ13" s="40">
        <f t="shared" si="14"/>
        <v>1490787</v>
      </c>
      <c r="EA13" s="39">
        <f t="shared" si="14"/>
        <v>1471017</v>
      </c>
      <c r="EB13" s="37">
        <v>-44525</v>
      </c>
      <c r="EC13" s="38">
        <v>-14347</v>
      </c>
      <c r="ED13" s="37">
        <v>15755</v>
      </c>
      <c r="EE13" s="123">
        <v>4407</v>
      </c>
      <c r="EF13" s="120"/>
    </row>
    <row r="14" spans="1:138" x14ac:dyDescent="0.25">
      <c r="E14" s="34"/>
      <c r="X14" s="34"/>
      <c r="DZ14" s="99"/>
      <c r="EG14" s="101"/>
      <c r="EH14" s="101"/>
    </row>
    <row r="15" spans="1:138" x14ac:dyDescent="0.25">
      <c r="X15" s="34"/>
      <c r="EG15" s="101"/>
      <c r="EH15" s="101"/>
    </row>
    <row r="16" spans="1:138" x14ac:dyDescent="0.25">
      <c r="X16" s="34"/>
      <c r="EG16" s="101"/>
      <c r="EH16" s="101"/>
    </row>
    <row r="17" spans="137:138" x14ac:dyDescent="0.25">
      <c r="EG17" s="101"/>
      <c r="EH17" s="101"/>
    </row>
    <row r="18" spans="137:138" x14ac:dyDescent="0.25">
      <c r="EG18" s="101"/>
      <c r="EH18" s="101"/>
    </row>
    <row r="19" spans="137:138" x14ac:dyDescent="0.25">
      <c r="EG19" s="101"/>
      <c r="EH19" s="101"/>
    </row>
    <row r="20" spans="137:138" x14ac:dyDescent="0.25">
      <c r="EG20" s="101"/>
      <c r="EH20" s="101"/>
    </row>
    <row r="21" spans="137:138" x14ac:dyDescent="0.25">
      <c r="EG21" s="101"/>
      <c r="EH21" s="101"/>
    </row>
    <row r="22" spans="137:138" x14ac:dyDescent="0.25">
      <c r="EG22" s="101"/>
      <c r="EH22" s="101"/>
    </row>
    <row r="23" spans="137:138" x14ac:dyDescent="0.25">
      <c r="EG23" s="101"/>
      <c r="EH23" s="101"/>
    </row>
    <row r="24" spans="137:138" x14ac:dyDescent="0.25">
      <c r="EG24" s="101"/>
      <c r="EH24" s="101"/>
    </row>
    <row r="25" spans="137:138" x14ac:dyDescent="0.25">
      <c r="EG25" s="101"/>
      <c r="EH25" s="101"/>
    </row>
    <row r="26" spans="137:138" x14ac:dyDescent="0.25">
      <c r="EG26" s="101"/>
      <c r="EH26" s="101"/>
    </row>
    <row r="27" spans="137:138" x14ac:dyDescent="0.25">
      <c r="EG27" s="101"/>
      <c r="EH27" s="101"/>
    </row>
    <row r="28" spans="137:138" x14ac:dyDescent="0.25">
      <c r="EG28" s="101"/>
      <c r="EH28" s="101"/>
    </row>
    <row r="29" spans="137:138" x14ac:dyDescent="0.25">
      <c r="EG29" s="101"/>
      <c r="EH29" s="101"/>
    </row>
    <row r="30" spans="137:138" x14ac:dyDescent="0.25">
      <c r="EG30" s="101"/>
      <c r="EH30" s="101"/>
    </row>
    <row r="31" spans="137:138" x14ac:dyDescent="0.25">
      <c r="EG31" s="101"/>
      <c r="EH31" s="101"/>
    </row>
    <row r="32" spans="137:138" x14ac:dyDescent="0.25">
      <c r="EG32" s="101"/>
      <c r="EH32" s="101"/>
    </row>
    <row r="33" spans="137:138" x14ac:dyDescent="0.25">
      <c r="EG33" s="101"/>
      <c r="EH33" s="101"/>
    </row>
    <row r="34" spans="137:138" x14ac:dyDescent="0.25">
      <c r="EG34" s="101"/>
      <c r="EH34" s="101"/>
    </row>
    <row r="35" spans="137:138" x14ac:dyDescent="0.25">
      <c r="EG35" s="101"/>
      <c r="EH35" s="101"/>
    </row>
    <row r="36" spans="137:138" x14ac:dyDescent="0.25">
      <c r="EG36" s="101"/>
      <c r="EH36" s="101"/>
    </row>
    <row r="37" spans="137:138" x14ac:dyDescent="0.25">
      <c r="EG37" s="101"/>
      <c r="EH37" s="101"/>
    </row>
    <row r="38" spans="137:138" x14ac:dyDescent="0.25">
      <c r="EG38" s="101"/>
      <c r="EH38" s="101"/>
    </row>
    <row r="39" spans="137:138" x14ac:dyDescent="0.25">
      <c r="EG39" s="101"/>
      <c r="EH39" s="101"/>
    </row>
    <row r="40" spans="137:138" x14ac:dyDescent="0.25">
      <c r="EG40" s="101"/>
      <c r="EH40" s="101"/>
    </row>
    <row r="41" spans="137:138" x14ac:dyDescent="0.25">
      <c r="EG41" s="101"/>
      <c r="EH41" s="101"/>
    </row>
    <row r="42" spans="137:138" x14ac:dyDescent="0.25">
      <c r="EG42" s="101"/>
      <c r="EH42" s="101"/>
    </row>
    <row r="43" spans="137:138" x14ac:dyDescent="0.25">
      <c r="EG43" s="101"/>
      <c r="EH43" s="101"/>
    </row>
    <row r="44" spans="137:138" x14ac:dyDescent="0.25">
      <c r="EG44" s="101"/>
      <c r="EH44" s="101"/>
    </row>
    <row r="45" spans="137:138" x14ac:dyDescent="0.25">
      <c r="EG45" s="101"/>
      <c r="EH45" s="101"/>
    </row>
    <row r="46" spans="137:138" x14ac:dyDescent="0.25">
      <c r="EG46" s="101"/>
      <c r="EH46" s="101"/>
    </row>
    <row r="47" spans="137:138" x14ac:dyDescent="0.25">
      <c r="EG47" s="101"/>
      <c r="EH47" s="101"/>
    </row>
    <row r="48" spans="137:138" x14ac:dyDescent="0.25">
      <c r="EG48" s="101"/>
      <c r="EH48" s="101"/>
    </row>
    <row r="49" spans="137:138" x14ac:dyDescent="0.25">
      <c r="EG49" s="101"/>
      <c r="EH49" s="101"/>
    </row>
    <row r="50" spans="137:138" x14ac:dyDescent="0.25">
      <c r="EG50" s="101"/>
      <c r="EH50" s="101"/>
    </row>
    <row r="51" spans="137:138" x14ac:dyDescent="0.25">
      <c r="EG51" s="101"/>
      <c r="EH51" s="101"/>
    </row>
    <row r="52" spans="137:138" x14ac:dyDescent="0.25">
      <c r="EG52" s="101"/>
      <c r="EH52" s="101"/>
    </row>
    <row r="53" spans="137:138" x14ac:dyDescent="0.25">
      <c r="EG53" s="101"/>
      <c r="EH53" s="101"/>
    </row>
    <row r="54" spans="137:138" x14ac:dyDescent="0.25">
      <c r="EG54" s="101"/>
      <c r="EH54" s="101"/>
    </row>
    <row r="55" spans="137:138" x14ac:dyDescent="0.25">
      <c r="EG55" s="101"/>
      <c r="EH55" s="101"/>
    </row>
  </sheetData>
  <mergeCells count="136">
    <mergeCell ref="DV4:DW4"/>
    <mergeCell ref="DX4:DY4"/>
    <mergeCell ref="DZ4:EA4"/>
    <mergeCell ref="EB4:EC4"/>
    <mergeCell ref="ED4:ED5"/>
    <mergeCell ref="EE4:EE5"/>
    <mergeCell ref="DJ4:DK4"/>
    <mergeCell ref="DL4:DM4"/>
    <mergeCell ref="DN4:DO4"/>
    <mergeCell ref="DP4:DQ4"/>
    <mergeCell ref="DR4:DS4"/>
    <mergeCell ref="DT4:DU4"/>
    <mergeCell ref="CX4:CY4"/>
    <mergeCell ref="CZ4:DA4"/>
    <mergeCell ref="DB4:DC4"/>
    <mergeCell ref="DD4:DE4"/>
    <mergeCell ref="DF4:DG4"/>
    <mergeCell ref="DH4:DI4"/>
    <mergeCell ref="CL4:CM4"/>
    <mergeCell ref="CN4:CO4"/>
    <mergeCell ref="CP4:CQ4"/>
    <mergeCell ref="CR4:CS4"/>
    <mergeCell ref="CT4:CU4"/>
    <mergeCell ref="CV4:CW4"/>
    <mergeCell ref="BZ4:CA4"/>
    <mergeCell ref="CB4:CC4"/>
    <mergeCell ref="CD4:CE4"/>
    <mergeCell ref="CF4:CG4"/>
    <mergeCell ref="CH4:CI4"/>
    <mergeCell ref="CJ4:CK4"/>
    <mergeCell ref="BN4:BO4"/>
    <mergeCell ref="BP4:BQ4"/>
    <mergeCell ref="BR4:BS4"/>
    <mergeCell ref="BT4:BU4"/>
    <mergeCell ref="BV4:BW4"/>
    <mergeCell ref="BX4:BY4"/>
    <mergeCell ref="BB4:BC4"/>
    <mergeCell ref="BD4:BE4"/>
    <mergeCell ref="BF4:BG4"/>
    <mergeCell ref="BH4:BI4"/>
    <mergeCell ref="BJ4:BK4"/>
    <mergeCell ref="BL4:BM4"/>
    <mergeCell ref="AP4:AQ4"/>
    <mergeCell ref="AR4:AS4"/>
    <mergeCell ref="AT4:AU4"/>
    <mergeCell ref="AV4:AW4"/>
    <mergeCell ref="AX4:AY4"/>
    <mergeCell ref="AZ4:BA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EB3:EC3"/>
    <mergeCell ref="ED3:EE3"/>
    <mergeCell ref="B4:C4"/>
    <mergeCell ref="D4:E4"/>
    <mergeCell ref="F4:G4"/>
    <mergeCell ref="H4:I4"/>
    <mergeCell ref="J4:K4"/>
    <mergeCell ref="L4:M4"/>
    <mergeCell ref="N4:O4"/>
    <mergeCell ref="P4:Q4"/>
    <mergeCell ref="DP3:DQ3"/>
    <mergeCell ref="DR3:DS3"/>
    <mergeCell ref="DT3:DU3"/>
    <mergeCell ref="DV3:DW3"/>
    <mergeCell ref="DX3:DY3"/>
    <mergeCell ref="DZ3:EA3"/>
    <mergeCell ref="DD3:DE3"/>
    <mergeCell ref="DF3:DG3"/>
    <mergeCell ref="DH3:DI3"/>
    <mergeCell ref="DJ3:DK3"/>
    <mergeCell ref="DL3:DM3"/>
    <mergeCell ref="DN3:DO3"/>
    <mergeCell ref="CR3:CS3"/>
    <mergeCell ref="CT3:CU3"/>
    <mergeCell ref="CV3:CW3"/>
    <mergeCell ref="CX3:CY3"/>
    <mergeCell ref="CZ3:DA3"/>
    <mergeCell ref="DB3:DC3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AV3:AW3"/>
    <mergeCell ref="AX3:AY3"/>
    <mergeCell ref="AZ3:BA3"/>
    <mergeCell ref="BB3:BC3"/>
    <mergeCell ref="BD3:BE3"/>
    <mergeCell ref="BF3:BG3"/>
    <mergeCell ref="AJ3:AK3"/>
    <mergeCell ref="AL3:AM3"/>
    <mergeCell ref="AN3:AO3"/>
    <mergeCell ref="AP3:AQ3"/>
    <mergeCell ref="AR3:AS3"/>
    <mergeCell ref="AT3:AU3"/>
    <mergeCell ref="AD3:AE3"/>
    <mergeCell ref="AF3:AG3"/>
    <mergeCell ref="AH3:AI3"/>
    <mergeCell ref="L3:M3"/>
    <mergeCell ref="N3:O3"/>
    <mergeCell ref="P3:Q3"/>
    <mergeCell ref="R3:S3"/>
    <mergeCell ref="T3:U3"/>
    <mergeCell ref="V3:W3"/>
    <mergeCell ref="A3:A4"/>
    <mergeCell ref="B3:C3"/>
    <mergeCell ref="D3:E3"/>
    <mergeCell ref="F3:G3"/>
    <mergeCell ref="H3:I3"/>
    <mergeCell ref="J3:K3"/>
    <mergeCell ref="X3:Y3"/>
    <mergeCell ref="Z3:AA3"/>
    <mergeCell ref="AB3:A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selection activeCell="I23" sqref="I23"/>
    </sheetView>
  </sheetViews>
  <sheetFormatPr defaultColWidth="8.85546875" defaultRowHeight="12.75" x14ac:dyDescent="0.2"/>
  <cols>
    <col min="1" max="1" width="22.42578125" style="1" customWidth="1"/>
    <col min="2" max="2" width="12.42578125" style="1" customWidth="1"/>
    <col min="3" max="3" width="12.140625" style="1" customWidth="1"/>
    <col min="4" max="4" width="11.42578125" style="1" customWidth="1"/>
    <col min="5" max="5" width="11.28515625" style="1" customWidth="1"/>
    <col min="6" max="6" width="10.7109375" style="1" customWidth="1"/>
    <col min="7" max="7" width="11" style="1" customWidth="1"/>
    <col min="8" max="9" width="11.5703125" style="1" customWidth="1"/>
    <col min="10" max="10" width="11.7109375" style="1" customWidth="1"/>
    <col min="11" max="11" width="11.42578125" style="1" customWidth="1"/>
    <col min="12" max="12" width="12.28515625" style="1" customWidth="1"/>
    <col min="13" max="14" width="11.42578125" style="1" customWidth="1"/>
    <col min="15" max="16" width="11" style="1" customWidth="1"/>
    <col min="17" max="17" width="11.7109375" style="1" customWidth="1"/>
    <col min="18" max="18" width="11.28515625" style="1" customWidth="1"/>
    <col min="19" max="19" width="11.7109375" style="1" customWidth="1"/>
    <col min="20" max="21" width="11.140625" style="1" customWidth="1"/>
    <col min="22" max="22" width="11" style="1" customWidth="1"/>
    <col min="23" max="23" width="10.5703125" style="1" customWidth="1"/>
    <col min="24" max="24" width="10.42578125" style="1" customWidth="1"/>
    <col min="25" max="25" width="11.28515625" style="1" customWidth="1"/>
    <col min="26" max="26" width="11.5703125" style="1" customWidth="1"/>
    <col min="27" max="27" width="12" style="1" customWidth="1"/>
    <col min="28" max="28" width="11.7109375" style="1" customWidth="1"/>
    <col min="29" max="30" width="11.28515625" style="1" customWidth="1"/>
    <col min="31" max="31" width="10.7109375" style="1" customWidth="1"/>
    <col min="32" max="32" width="11.28515625" style="1" customWidth="1"/>
    <col min="33" max="16384" width="8.85546875" style="1"/>
  </cols>
  <sheetData>
    <row r="1" spans="1:32" ht="15" customHeight="1" x14ac:dyDescent="0.2">
      <c r="A1" s="335" t="s">
        <v>24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</row>
    <row r="2" spans="1:32" ht="18" customHeight="1" x14ac:dyDescent="0.2">
      <c r="A2" s="81"/>
      <c r="B2" s="335" t="s">
        <v>181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81"/>
      <c r="AF2" s="81"/>
    </row>
    <row r="3" spans="1:32" ht="15.75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25</v>
      </c>
    </row>
    <row r="4" spans="1:32" ht="19.149999999999999" customHeight="1" thickBot="1" x14ac:dyDescent="0.25">
      <c r="A4" s="292" t="s">
        <v>0</v>
      </c>
      <c r="B4" s="336" t="s">
        <v>183</v>
      </c>
      <c r="C4" s="338" t="s">
        <v>8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40"/>
    </row>
    <row r="5" spans="1:32" ht="14.25" x14ac:dyDescent="0.2">
      <c r="A5" s="293"/>
      <c r="B5" s="337"/>
      <c r="C5" s="341" t="s">
        <v>171</v>
      </c>
      <c r="D5" s="343" t="s">
        <v>9</v>
      </c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4"/>
      <c r="R5" s="345" t="s">
        <v>184</v>
      </c>
      <c r="S5" s="343" t="s">
        <v>23</v>
      </c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4"/>
    </row>
    <row r="6" spans="1:32" ht="13.15" customHeight="1" x14ac:dyDescent="0.25">
      <c r="A6" s="293"/>
      <c r="B6" s="337"/>
      <c r="C6" s="342"/>
      <c r="D6" s="347" t="s">
        <v>10</v>
      </c>
      <c r="E6" s="329" t="s">
        <v>22</v>
      </c>
      <c r="F6" s="330"/>
      <c r="G6" s="330"/>
      <c r="H6" s="330"/>
      <c r="I6" s="330"/>
      <c r="J6" s="331"/>
      <c r="K6" s="332" t="s">
        <v>21</v>
      </c>
      <c r="L6" s="332" t="s">
        <v>16</v>
      </c>
      <c r="M6" s="333" t="s">
        <v>22</v>
      </c>
      <c r="N6" s="333"/>
      <c r="O6" s="333"/>
      <c r="P6" s="333"/>
      <c r="Q6" s="334"/>
      <c r="R6" s="346"/>
      <c r="S6" s="332" t="s">
        <v>10</v>
      </c>
      <c r="T6" s="333" t="s">
        <v>22</v>
      </c>
      <c r="U6" s="333"/>
      <c r="V6" s="333"/>
      <c r="W6" s="333"/>
      <c r="X6" s="333"/>
      <c r="Y6" s="333"/>
      <c r="Z6" s="332" t="s">
        <v>21</v>
      </c>
      <c r="AA6" s="332" t="s">
        <v>16</v>
      </c>
      <c r="AB6" s="333" t="s">
        <v>22</v>
      </c>
      <c r="AC6" s="333"/>
      <c r="AD6" s="333"/>
      <c r="AE6" s="333"/>
      <c r="AF6" s="334"/>
    </row>
    <row r="7" spans="1:32" ht="59.25" customHeight="1" x14ac:dyDescent="0.2">
      <c r="A7" s="293"/>
      <c r="B7" s="337"/>
      <c r="C7" s="342"/>
      <c r="D7" s="348"/>
      <c r="E7" s="87" t="s">
        <v>11</v>
      </c>
      <c r="F7" s="87" t="s">
        <v>12</v>
      </c>
      <c r="G7" s="87" t="s">
        <v>13</v>
      </c>
      <c r="H7" s="87" t="s">
        <v>14</v>
      </c>
      <c r="I7" s="87" t="s">
        <v>15</v>
      </c>
      <c r="J7" s="87" t="s">
        <v>26</v>
      </c>
      <c r="K7" s="332"/>
      <c r="L7" s="332"/>
      <c r="M7" s="87" t="s">
        <v>17</v>
      </c>
      <c r="N7" s="87" t="s">
        <v>18</v>
      </c>
      <c r="O7" s="87" t="s">
        <v>19</v>
      </c>
      <c r="P7" s="87" t="s">
        <v>20</v>
      </c>
      <c r="Q7" s="88" t="s">
        <v>27</v>
      </c>
      <c r="R7" s="346"/>
      <c r="S7" s="332"/>
      <c r="T7" s="87" t="s">
        <v>11</v>
      </c>
      <c r="U7" s="87" t="s">
        <v>12</v>
      </c>
      <c r="V7" s="87" t="s">
        <v>13</v>
      </c>
      <c r="W7" s="87" t="s">
        <v>14</v>
      </c>
      <c r="X7" s="87" t="s">
        <v>15</v>
      </c>
      <c r="Y7" s="87" t="s">
        <v>26</v>
      </c>
      <c r="Z7" s="332"/>
      <c r="AA7" s="332"/>
      <c r="AB7" s="87" t="s">
        <v>17</v>
      </c>
      <c r="AC7" s="87" t="s">
        <v>18</v>
      </c>
      <c r="AD7" s="87" t="s">
        <v>19</v>
      </c>
      <c r="AE7" s="87" t="s">
        <v>20</v>
      </c>
      <c r="AF7" s="88" t="s">
        <v>27</v>
      </c>
    </row>
    <row r="8" spans="1:32" ht="15" x14ac:dyDescent="0.25">
      <c r="A8" s="4">
        <v>1</v>
      </c>
      <c r="B8" s="89">
        <v>2</v>
      </c>
      <c r="C8" s="90">
        <v>3</v>
      </c>
      <c r="D8" s="85">
        <f>C8+1</f>
        <v>4</v>
      </c>
      <c r="E8" s="85">
        <f t="shared" ref="E8:Q8" si="0">D8+1</f>
        <v>5</v>
      </c>
      <c r="F8" s="85">
        <f t="shared" si="0"/>
        <v>6</v>
      </c>
      <c r="G8" s="85">
        <f t="shared" si="0"/>
        <v>7</v>
      </c>
      <c r="H8" s="85">
        <f t="shared" si="0"/>
        <v>8</v>
      </c>
      <c r="I8" s="85">
        <f t="shared" si="0"/>
        <v>9</v>
      </c>
      <c r="J8" s="85">
        <f t="shared" si="0"/>
        <v>10</v>
      </c>
      <c r="K8" s="85">
        <f>J8+1</f>
        <v>11</v>
      </c>
      <c r="L8" s="85">
        <f>K8+1</f>
        <v>12</v>
      </c>
      <c r="M8" s="85">
        <f t="shared" si="0"/>
        <v>13</v>
      </c>
      <c r="N8" s="85">
        <f t="shared" si="0"/>
        <v>14</v>
      </c>
      <c r="O8" s="85">
        <f t="shared" si="0"/>
        <v>15</v>
      </c>
      <c r="P8" s="85">
        <f t="shared" si="0"/>
        <v>16</v>
      </c>
      <c r="Q8" s="86">
        <f t="shared" si="0"/>
        <v>17</v>
      </c>
      <c r="R8" s="84">
        <v>18</v>
      </c>
      <c r="S8" s="85">
        <v>19</v>
      </c>
      <c r="T8" s="85">
        <f>S8+1</f>
        <v>20</v>
      </c>
      <c r="U8" s="85">
        <f t="shared" ref="U8:AF8" si="1">T8+1</f>
        <v>21</v>
      </c>
      <c r="V8" s="85">
        <f t="shared" si="1"/>
        <v>22</v>
      </c>
      <c r="W8" s="85">
        <f t="shared" si="1"/>
        <v>23</v>
      </c>
      <c r="X8" s="85">
        <f t="shared" si="1"/>
        <v>24</v>
      </c>
      <c r="Y8" s="85">
        <f t="shared" si="1"/>
        <v>25</v>
      </c>
      <c r="Z8" s="85">
        <f t="shared" si="1"/>
        <v>26</v>
      </c>
      <c r="AA8" s="85">
        <f t="shared" si="1"/>
        <v>27</v>
      </c>
      <c r="AB8" s="85">
        <f t="shared" si="1"/>
        <v>28</v>
      </c>
      <c r="AC8" s="85">
        <f t="shared" si="1"/>
        <v>29</v>
      </c>
      <c r="AD8" s="85">
        <f t="shared" si="1"/>
        <v>30</v>
      </c>
      <c r="AE8" s="85">
        <f t="shared" si="1"/>
        <v>31</v>
      </c>
      <c r="AF8" s="86">
        <f t="shared" si="1"/>
        <v>32</v>
      </c>
    </row>
    <row r="9" spans="1:32" ht="18" customHeight="1" x14ac:dyDescent="0.25">
      <c r="A9" s="5" t="s">
        <v>1</v>
      </c>
      <c r="B9" s="19">
        <v>99756.4</v>
      </c>
      <c r="C9" s="20">
        <v>1087679.2</v>
      </c>
      <c r="D9" s="21">
        <v>72582.7</v>
      </c>
      <c r="E9" s="21">
        <v>127.6</v>
      </c>
      <c r="F9" s="21">
        <v>50532.7</v>
      </c>
      <c r="G9" s="21">
        <v>2078.3000000000002</v>
      </c>
      <c r="H9" s="21">
        <v>7578.8</v>
      </c>
      <c r="I9" s="21">
        <v>9144</v>
      </c>
      <c r="J9" s="21">
        <v>3121.2999999999956</v>
      </c>
      <c r="K9" s="21">
        <v>21932.5</v>
      </c>
      <c r="L9" s="21">
        <v>993164</v>
      </c>
      <c r="M9" s="21">
        <v>278108.2</v>
      </c>
      <c r="N9" s="21">
        <v>194848.3</v>
      </c>
      <c r="O9" s="21">
        <v>517580.3</v>
      </c>
      <c r="P9" s="21">
        <v>2278.1</v>
      </c>
      <c r="Q9" s="22">
        <v>349.10000000006994</v>
      </c>
      <c r="R9" s="23">
        <v>1068867.6000000001</v>
      </c>
      <c r="S9" s="21">
        <v>72901.5</v>
      </c>
      <c r="T9" s="21">
        <v>119.3</v>
      </c>
      <c r="U9" s="21">
        <v>52163.9</v>
      </c>
      <c r="V9" s="21">
        <v>2298.1999999999998</v>
      </c>
      <c r="W9" s="21">
        <v>7230.7</v>
      </c>
      <c r="X9" s="21">
        <v>7977.1</v>
      </c>
      <c r="Y9" s="21">
        <v>3112.2999999999938</v>
      </c>
      <c r="Z9" s="21">
        <v>12326.100000000006</v>
      </c>
      <c r="AA9" s="24">
        <v>983640</v>
      </c>
      <c r="AB9" s="21">
        <v>278108.2</v>
      </c>
      <c r="AC9" s="21">
        <v>188431.8</v>
      </c>
      <c r="AD9" s="21">
        <v>514702.6</v>
      </c>
      <c r="AE9" s="21">
        <v>2278.1</v>
      </c>
      <c r="AF9" s="22">
        <v>119.30000000008158</v>
      </c>
    </row>
    <row r="10" spans="1:32" ht="18" customHeight="1" x14ac:dyDescent="0.25">
      <c r="A10" s="5" t="s">
        <v>2</v>
      </c>
      <c r="B10" s="19">
        <v>53454.5</v>
      </c>
      <c r="C10" s="20">
        <v>796825.60000000009</v>
      </c>
      <c r="D10" s="21">
        <v>43457.1</v>
      </c>
      <c r="E10" s="21">
        <v>2.2000000000000002</v>
      </c>
      <c r="F10" s="21">
        <v>31683</v>
      </c>
      <c r="G10" s="21">
        <v>2100.1999999999998</v>
      </c>
      <c r="H10" s="21">
        <v>4826</v>
      </c>
      <c r="I10" s="21">
        <v>3896.6</v>
      </c>
      <c r="J10" s="21">
        <v>949.10000000000082</v>
      </c>
      <c r="K10" s="21">
        <v>11139.700000000004</v>
      </c>
      <c r="L10" s="21">
        <v>742228.8</v>
      </c>
      <c r="M10" s="21">
        <v>206658.4</v>
      </c>
      <c r="N10" s="21">
        <v>187480.6</v>
      </c>
      <c r="O10" s="21">
        <v>344266.2</v>
      </c>
      <c r="P10" s="21">
        <v>3658.6</v>
      </c>
      <c r="Q10" s="22">
        <v>165.00000000003502</v>
      </c>
      <c r="R10" s="23">
        <v>792966.6</v>
      </c>
      <c r="S10" s="21">
        <v>44090.5</v>
      </c>
      <c r="T10" s="21">
        <v>2.7</v>
      </c>
      <c r="U10" s="21">
        <v>32524</v>
      </c>
      <c r="V10" s="21">
        <v>2092.9</v>
      </c>
      <c r="W10" s="21">
        <v>4776.8</v>
      </c>
      <c r="X10" s="21">
        <v>3689</v>
      </c>
      <c r="Y10" s="21">
        <v>1005.1000000000031</v>
      </c>
      <c r="Z10" s="21">
        <v>9634</v>
      </c>
      <c r="AA10" s="24">
        <v>739242.1</v>
      </c>
      <c r="AB10" s="21">
        <v>206658.4</v>
      </c>
      <c r="AC10" s="21">
        <v>185205.2</v>
      </c>
      <c r="AD10" s="21">
        <v>343594.6</v>
      </c>
      <c r="AE10" s="21">
        <v>3658.6</v>
      </c>
      <c r="AF10" s="22">
        <v>125.29999999996517</v>
      </c>
    </row>
    <row r="11" spans="1:32" ht="18.75" customHeight="1" x14ac:dyDescent="0.25">
      <c r="A11" s="5" t="s">
        <v>3</v>
      </c>
      <c r="B11" s="19">
        <v>66635.5</v>
      </c>
      <c r="C11" s="20">
        <v>915521.8</v>
      </c>
      <c r="D11" s="21">
        <v>61681.8</v>
      </c>
      <c r="E11" s="21">
        <v>271</v>
      </c>
      <c r="F11" s="21">
        <v>42449.8</v>
      </c>
      <c r="G11" s="21">
        <v>2578.3000000000002</v>
      </c>
      <c r="H11" s="21">
        <v>5386.9</v>
      </c>
      <c r="I11" s="21">
        <v>8880</v>
      </c>
      <c r="J11" s="21">
        <v>2115.8000000000011</v>
      </c>
      <c r="K11" s="21">
        <v>6685.0999999999913</v>
      </c>
      <c r="L11" s="21">
        <v>847154.9</v>
      </c>
      <c r="M11" s="21">
        <v>237938.3</v>
      </c>
      <c r="N11" s="21">
        <v>197090.9</v>
      </c>
      <c r="O11" s="21">
        <v>412208.5</v>
      </c>
      <c r="P11" s="21">
        <v>1717.8</v>
      </c>
      <c r="Q11" s="22">
        <v>-1800.5999999999301</v>
      </c>
      <c r="R11" s="23">
        <v>915143.9</v>
      </c>
      <c r="S11" s="21">
        <v>62859.6</v>
      </c>
      <c r="T11" s="21">
        <v>286.89999999999998</v>
      </c>
      <c r="U11" s="21">
        <v>43427.1</v>
      </c>
      <c r="V11" s="21">
        <v>2794.8</v>
      </c>
      <c r="W11" s="21">
        <v>5625.6</v>
      </c>
      <c r="X11" s="21">
        <v>8749.2000000000007</v>
      </c>
      <c r="Y11" s="21">
        <v>1975.9999999999982</v>
      </c>
      <c r="Z11" s="21">
        <v>6806.4000000000015</v>
      </c>
      <c r="AA11" s="24">
        <v>845477.9</v>
      </c>
      <c r="AB11" s="21">
        <v>237938.3</v>
      </c>
      <c r="AC11" s="21">
        <v>195908.6</v>
      </c>
      <c r="AD11" s="21">
        <v>411713.1</v>
      </c>
      <c r="AE11" s="21">
        <v>1717.8</v>
      </c>
      <c r="AF11" s="22">
        <v>-1799.8999999998603</v>
      </c>
    </row>
    <row r="12" spans="1:32" ht="18" customHeight="1" x14ac:dyDescent="0.25">
      <c r="A12" s="5" t="s">
        <v>4</v>
      </c>
      <c r="B12" s="19">
        <v>75675.7</v>
      </c>
      <c r="C12" s="20">
        <v>885803.5</v>
      </c>
      <c r="D12" s="21">
        <v>62195.8</v>
      </c>
      <c r="E12" s="21">
        <v>46</v>
      </c>
      <c r="F12" s="21">
        <v>46633.7</v>
      </c>
      <c r="G12" s="21">
        <v>1627.8</v>
      </c>
      <c r="H12" s="21">
        <v>4320.3</v>
      </c>
      <c r="I12" s="21">
        <v>7944.7</v>
      </c>
      <c r="J12" s="21">
        <v>1623.3000000000075</v>
      </c>
      <c r="K12" s="21">
        <v>11979</v>
      </c>
      <c r="L12" s="21">
        <v>811628.7</v>
      </c>
      <c r="M12" s="21">
        <v>171000.2</v>
      </c>
      <c r="N12" s="21">
        <v>226456.5</v>
      </c>
      <c r="O12" s="21">
        <v>413508.3</v>
      </c>
      <c r="P12" s="21">
        <v>1847</v>
      </c>
      <c r="Q12" s="22">
        <v>-1183.2999999999884</v>
      </c>
      <c r="R12" s="23">
        <v>883480.8</v>
      </c>
      <c r="S12" s="21">
        <v>63210.6</v>
      </c>
      <c r="T12" s="21">
        <v>45.4</v>
      </c>
      <c r="U12" s="21">
        <v>48834.3</v>
      </c>
      <c r="V12" s="21">
        <v>1807</v>
      </c>
      <c r="W12" s="21">
        <v>4159.8</v>
      </c>
      <c r="X12" s="21">
        <v>6772.4</v>
      </c>
      <c r="Y12" s="21">
        <v>1591.6999999999953</v>
      </c>
      <c r="Z12" s="21">
        <v>13079.200000000004</v>
      </c>
      <c r="AA12" s="24">
        <v>807191</v>
      </c>
      <c r="AB12" s="21">
        <v>171000.2</v>
      </c>
      <c r="AC12" s="21">
        <v>224854.6</v>
      </c>
      <c r="AD12" s="21">
        <v>410672</v>
      </c>
      <c r="AE12" s="21">
        <v>1847</v>
      </c>
      <c r="AF12" s="22">
        <v>-1182.7999999999302</v>
      </c>
    </row>
    <row r="13" spans="1:32" ht="17.25" customHeight="1" x14ac:dyDescent="0.25">
      <c r="A13" s="5" t="s">
        <v>5</v>
      </c>
      <c r="B13" s="19">
        <v>235780.6</v>
      </c>
      <c r="C13" s="20">
        <v>1934552.5</v>
      </c>
      <c r="D13" s="21">
        <v>204615.2</v>
      </c>
      <c r="E13" s="21">
        <v>847.3</v>
      </c>
      <c r="F13" s="21">
        <v>150954.9</v>
      </c>
      <c r="G13" s="21">
        <v>6676.2</v>
      </c>
      <c r="H13" s="21">
        <v>19460.2</v>
      </c>
      <c r="I13" s="21">
        <v>21517.3</v>
      </c>
      <c r="J13" s="21">
        <v>5159.300000000032</v>
      </c>
      <c r="K13" s="21">
        <v>32654.599999999977</v>
      </c>
      <c r="L13" s="21">
        <v>1697282.7</v>
      </c>
      <c r="M13" s="21">
        <v>429588.2</v>
      </c>
      <c r="N13" s="21">
        <v>301182.09999999998</v>
      </c>
      <c r="O13" s="21">
        <v>941906.5</v>
      </c>
      <c r="P13" s="21">
        <v>34575.9</v>
      </c>
      <c r="Q13" s="22">
        <v>-9969.9999999999782</v>
      </c>
      <c r="R13" s="23">
        <v>1931005.3</v>
      </c>
      <c r="S13" s="21">
        <v>213600.3</v>
      </c>
      <c r="T13" s="21">
        <v>775.8</v>
      </c>
      <c r="U13" s="21">
        <v>158223.20000000001</v>
      </c>
      <c r="V13" s="21">
        <v>7437.8</v>
      </c>
      <c r="W13" s="21">
        <v>19617.5</v>
      </c>
      <c r="X13" s="21">
        <v>22311.3</v>
      </c>
      <c r="Y13" s="21">
        <v>5234.6999999999862</v>
      </c>
      <c r="Z13" s="21">
        <v>31941.400000000023</v>
      </c>
      <c r="AA13" s="24">
        <v>1685463.6</v>
      </c>
      <c r="AB13" s="21">
        <v>429588.2</v>
      </c>
      <c r="AC13" s="21">
        <v>300011.3</v>
      </c>
      <c r="AD13" s="21">
        <v>931456</v>
      </c>
      <c r="AE13" s="21">
        <v>34377.9</v>
      </c>
      <c r="AF13" s="22">
        <v>-9969.7999999999083</v>
      </c>
    </row>
    <row r="14" spans="1:32" ht="18" customHeight="1" x14ac:dyDescent="0.25">
      <c r="A14" s="5" t="s">
        <v>6</v>
      </c>
      <c r="B14" s="19">
        <v>139054.9</v>
      </c>
      <c r="C14" s="20">
        <v>1228600.8999999999</v>
      </c>
      <c r="D14" s="21">
        <v>113095.7</v>
      </c>
      <c r="E14" s="21">
        <v>301.10000000000002</v>
      </c>
      <c r="F14" s="21">
        <v>82328.7</v>
      </c>
      <c r="G14" s="21">
        <v>2223</v>
      </c>
      <c r="H14" s="21">
        <v>5656.5</v>
      </c>
      <c r="I14" s="21">
        <v>22450.6</v>
      </c>
      <c r="J14" s="21">
        <v>135.79999999999563</v>
      </c>
      <c r="K14" s="21">
        <v>36715.800000000003</v>
      </c>
      <c r="L14" s="21">
        <v>1078789.3999999999</v>
      </c>
      <c r="M14" s="21">
        <v>256800.4</v>
      </c>
      <c r="N14" s="21">
        <v>250483.5</v>
      </c>
      <c r="O14" s="21">
        <v>565672.30000000005</v>
      </c>
      <c r="P14" s="21">
        <v>3907</v>
      </c>
      <c r="Q14" s="22">
        <v>1926.199999999837</v>
      </c>
      <c r="R14" s="23">
        <v>1219662.2</v>
      </c>
      <c r="S14" s="21">
        <v>112085.7</v>
      </c>
      <c r="T14" s="21">
        <v>313.2</v>
      </c>
      <c r="U14" s="21">
        <v>81133</v>
      </c>
      <c r="V14" s="21">
        <v>2271.3000000000002</v>
      </c>
      <c r="W14" s="21">
        <v>5299.2</v>
      </c>
      <c r="X14" s="21">
        <v>22938.5</v>
      </c>
      <c r="Y14" s="21">
        <v>130.5</v>
      </c>
      <c r="Z14" s="21">
        <v>33948.199999999997</v>
      </c>
      <c r="AA14" s="24">
        <v>1073628.3</v>
      </c>
      <c r="AB14" s="21">
        <v>256800.4</v>
      </c>
      <c r="AC14" s="21">
        <v>245683.4</v>
      </c>
      <c r="AD14" s="21">
        <v>565293.80000000005</v>
      </c>
      <c r="AE14" s="21">
        <v>3900.4</v>
      </c>
      <c r="AF14" s="22">
        <v>1950.2999999999533</v>
      </c>
    </row>
    <row r="15" spans="1:32" ht="18" customHeight="1" x14ac:dyDescent="0.25">
      <c r="A15" s="18" t="s">
        <v>7</v>
      </c>
      <c r="B15" s="25">
        <v>170194.2</v>
      </c>
      <c r="C15" s="26">
        <v>1508802.6</v>
      </c>
      <c r="D15" s="27">
        <v>159729.5</v>
      </c>
      <c r="E15" s="27">
        <v>1516</v>
      </c>
      <c r="F15" s="27">
        <v>101889.5</v>
      </c>
      <c r="G15" s="27">
        <v>2732.3</v>
      </c>
      <c r="H15" s="27">
        <v>12561.8</v>
      </c>
      <c r="I15" s="27">
        <v>36622</v>
      </c>
      <c r="J15" s="27">
        <v>4407.8999999999942</v>
      </c>
      <c r="K15" s="27">
        <v>25446.600000000006</v>
      </c>
      <c r="L15" s="27">
        <v>1323626.5</v>
      </c>
      <c r="M15" s="27">
        <v>406947.3</v>
      </c>
      <c r="N15" s="27">
        <v>322373.90000000002</v>
      </c>
      <c r="O15" s="27">
        <v>591609.30000000005</v>
      </c>
      <c r="P15" s="27">
        <v>1913</v>
      </c>
      <c r="Q15" s="28">
        <v>782.99999999988358</v>
      </c>
      <c r="R15" s="29">
        <v>1505996.3</v>
      </c>
      <c r="S15" s="27">
        <v>160864.70000000001</v>
      </c>
      <c r="T15" s="27">
        <v>1547.2</v>
      </c>
      <c r="U15" s="27">
        <v>103493.2</v>
      </c>
      <c r="V15" s="27">
        <v>3025.1</v>
      </c>
      <c r="W15" s="27">
        <v>12492.9</v>
      </c>
      <c r="X15" s="27">
        <v>35713.699999999997</v>
      </c>
      <c r="Y15" s="27">
        <v>4592.6000000000058</v>
      </c>
      <c r="Z15" s="27">
        <v>26938.799999999988</v>
      </c>
      <c r="AA15" s="30">
        <v>1318192.8</v>
      </c>
      <c r="AB15" s="27">
        <v>406947.3</v>
      </c>
      <c r="AC15" s="27">
        <v>321640.7</v>
      </c>
      <c r="AD15" s="27">
        <v>586925</v>
      </c>
      <c r="AE15" s="27">
        <v>1913</v>
      </c>
      <c r="AF15" s="28">
        <v>766.80000000004657</v>
      </c>
    </row>
    <row r="16" spans="1:32" ht="18.75" customHeight="1" thickBot="1" x14ac:dyDescent="0.25">
      <c r="A16" s="91" t="s">
        <v>173</v>
      </c>
      <c r="B16" s="92">
        <f t="shared" ref="B16:AF16" si="2">SUM(B9:B15)</f>
        <v>840551.8</v>
      </c>
      <c r="C16" s="93">
        <f t="shared" si="2"/>
        <v>8357786.0999999996</v>
      </c>
      <c r="D16" s="93">
        <f t="shared" si="2"/>
        <v>717357.79999999993</v>
      </c>
      <c r="E16" s="93">
        <f t="shared" si="2"/>
        <v>3111.2</v>
      </c>
      <c r="F16" s="93">
        <f t="shared" si="2"/>
        <v>506472.3</v>
      </c>
      <c r="G16" s="93">
        <f t="shared" si="2"/>
        <v>20016.099999999999</v>
      </c>
      <c r="H16" s="93">
        <f t="shared" si="2"/>
        <v>59790.5</v>
      </c>
      <c r="I16" s="93">
        <f t="shared" si="2"/>
        <v>110455.2</v>
      </c>
      <c r="J16" s="93">
        <f t="shared" si="2"/>
        <v>17512.500000000025</v>
      </c>
      <c r="K16" s="93">
        <f t="shared" si="2"/>
        <v>146553.29999999999</v>
      </c>
      <c r="L16" s="93">
        <f t="shared" si="2"/>
        <v>7493875</v>
      </c>
      <c r="M16" s="93">
        <f t="shared" si="2"/>
        <v>1987040.9999999998</v>
      </c>
      <c r="N16" s="93">
        <f t="shared" si="2"/>
        <v>1679915.7999999998</v>
      </c>
      <c r="O16" s="93">
        <f t="shared" si="2"/>
        <v>3786751.3999999994</v>
      </c>
      <c r="P16" s="93">
        <f t="shared" si="2"/>
        <v>49897.4</v>
      </c>
      <c r="Q16" s="94">
        <f t="shared" si="2"/>
        <v>-9730.6000000000713</v>
      </c>
      <c r="R16" s="93">
        <f t="shared" si="2"/>
        <v>8317122.7000000002</v>
      </c>
      <c r="S16" s="93">
        <f t="shared" si="2"/>
        <v>729612.89999999991</v>
      </c>
      <c r="T16" s="93">
        <f t="shared" si="2"/>
        <v>3090.5</v>
      </c>
      <c r="U16" s="93">
        <f t="shared" si="2"/>
        <v>519798.7</v>
      </c>
      <c r="V16" s="93">
        <f t="shared" si="2"/>
        <v>21727.1</v>
      </c>
      <c r="W16" s="93">
        <f t="shared" si="2"/>
        <v>59202.499999999993</v>
      </c>
      <c r="X16" s="93">
        <f t="shared" si="2"/>
        <v>108151.2</v>
      </c>
      <c r="Y16" s="93">
        <f t="shared" si="2"/>
        <v>17642.899999999983</v>
      </c>
      <c r="Z16" s="93">
        <f t="shared" si="2"/>
        <v>134674.10000000003</v>
      </c>
      <c r="AA16" s="93">
        <f t="shared" si="2"/>
        <v>7452835.6999999993</v>
      </c>
      <c r="AB16" s="93">
        <f t="shared" si="2"/>
        <v>1987040.9999999998</v>
      </c>
      <c r="AC16" s="93">
        <f t="shared" si="2"/>
        <v>1661735.5999999999</v>
      </c>
      <c r="AD16" s="93">
        <f t="shared" si="2"/>
        <v>3764357.0999999996</v>
      </c>
      <c r="AE16" s="93">
        <f t="shared" si="2"/>
        <v>49692.800000000003</v>
      </c>
      <c r="AF16" s="94">
        <f t="shared" si="2"/>
        <v>-9990.7999999996518</v>
      </c>
    </row>
    <row r="23" spans="4:4" x14ac:dyDescent="0.2">
      <c r="D23" s="17"/>
    </row>
  </sheetData>
  <mergeCells count="19">
    <mergeCell ref="L6:L7"/>
    <mergeCell ref="M6:Q6"/>
    <mergeCell ref="S6:S7"/>
    <mergeCell ref="T6:Y6"/>
    <mergeCell ref="A1:AF1"/>
    <mergeCell ref="B2:AD2"/>
    <mergeCell ref="A4:A7"/>
    <mergeCell ref="B4:B7"/>
    <mergeCell ref="C4:AF4"/>
    <mergeCell ref="C5:C7"/>
    <mergeCell ref="D5:Q5"/>
    <mergeCell ref="R5:R7"/>
    <mergeCell ref="S5:AF5"/>
    <mergeCell ref="D6:D7"/>
    <mergeCell ref="Z6:Z7"/>
    <mergeCell ref="AA6:AA7"/>
    <mergeCell ref="AB6:AF6"/>
    <mergeCell ref="E6:J6"/>
    <mergeCell ref="K6: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5"/>
  <sheetViews>
    <sheetView workbookViewId="0">
      <selection activeCell="T14" sqref="T14:T15"/>
    </sheetView>
  </sheetViews>
  <sheetFormatPr defaultColWidth="8.85546875" defaultRowHeight="15" outlineLevelCol="1" x14ac:dyDescent="0.25"/>
  <cols>
    <col min="1" max="1" width="20.28515625" style="101" customWidth="1"/>
    <col min="2" max="2" width="11.42578125" style="101" customWidth="1"/>
    <col min="3" max="3" width="10.5703125" style="101" customWidth="1"/>
    <col min="4" max="4" width="9.7109375" style="101" hidden="1" customWidth="1" outlineLevel="1"/>
    <col min="5" max="5" width="9.42578125" style="101" hidden="1" customWidth="1" outlineLevel="1"/>
    <col min="6" max="7" width="10.42578125" style="101" hidden="1" customWidth="1" outlineLevel="1"/>
    <col min="8" max="8" width="10.140625" style="101" hidden="1" customWidth="1" outlineLevel="1"/>
    <col min="9" max="9" width="10.28515625" style="101" hidden="1" customWidth="1" outlineLevel="1"/>
    <col min="10" max="10" width="9.28515625" style="101" hidden="1" customWidth="1" outlineLevel="1"/>
    <col min="11" max="12" width="9.5703125" style="101" hidden="1" customWidth="1" outlineLevel="1"/>
    <col min="13" max="14" width="9.28515625" style="101" hidden="1" customWidth="1" outlineLevel="1"/>
    <col min="15" max="15" width="9.7109375" style="101" hidden="1" customWidth="1" outlineLevel="1"/>
    <col min="16" max="16" width="10.42578125" style="101" hidden="1" customWidth="1" outlineLevel="1"/>
    <col min="17" max="17" width="10.140625" style="101" hidden="1" customWidth="1" outlineLevel="1"/>
    <col min="18" max="18" width="11.7109375" style="101" hidden="1" customWidth="1" outlineLevel="1"/>
    <col min="19" max="19" width="10.85546875" style="101" hidden="1" customWidth="1" outlineLevel="1"/>
    <col min="20" max="20" width="10.28515625" style="101" customWidth="1" collapsed="1"/>
    <col min="21" max="21" width="9.85546875" style="101" customWidth="1"/>
    <col min="22" max="22" width="10.7109375" style="101" hidden="1" customWidth="1" outlineLevel="1"/>
    <col min="23" max="23" width="10.28515625" style="101" hidden="1" customWidth="1" outlineLevel="1"/>
    <col min="24" max="24" width="10.5703125" style="101" customWidth="1" collapsed="1"/>
    <col min="25" max="25" width="10.5703125" style="101" customWidth="1"/>
    <col min="26" max="26" width="9.28515625" style="101" hidden="1" customWidth="1" outlineLevel="1"/>
    <col min="27" max="28" width="9.7109375" style="101" hidden="1" customWidth="1" outlineLevel="1"/>
    <col min="29" max="29" width="10.28515625" style="101" hidden="1" customWidth="1" outlineLevel="1"/>
    <col min="30" max="30" width="9.85546875" style="101" hidden="1" customWidth="1" outlineLevel="1"/>
    <col min="31" max="31" width="9.5703125" style="101" hidden="1" customWidth="1" outlineLevel="1"/>
    <col min="32" max="32" width="10.5703125" style="101" customWidth="1" collapsed="1"/>
    <col min="33" max="33" width="9.85546875" style="101" customWidth="1"/>
    <col min="34" max="34" width="9.7109375" style="101" hidden="1" customWidth="1" outlineLevel="1"/>
    <col min="35" max="35" width="9.5703125" style="101" hidden="1" customWidth="1" outlineLevel="1"/>
    <col min="36" max="37" width="9.85546875" style="101" hidden="1" customWidth="1" outlineLevel="1"/>
    <col min="38" max="39" width="10" style="101" hidden="1" customWidth="1" outlineLevel="1"/>
    <col min="40" max="40" width="9.85546875" style="101" hidden="1" customWidth="1" outlineLevel="1"/>
    <col min="41" max="41" width="9.42578125" style="101" hidden="1" customWidth="1" outlineLevel="1"/>
    <col min="42" max="43" width="10.7109375" style="101" hidden="1" customWidth="1" outlineLevel="1"/>
    <col min="44" max="44" width="11.85546875" style="101" hidden="1" customWidth="1" outlineLevel="1"/>
    <col min="45" max="45" width="10.140625" style="101" hidden="1" customWidth="1" outlineLevel="1"/>
    <col min="46" max="46" width="10.28515625" style="101" hidden="1" customWidth="1" outlineLevel="1"/>
    <col min="47" max="49" width="10.42578125" style="101" hidden="1" customWidth="1" outlineLevel="1"/>
    <col min="50" max="50" width="11.42578125" style="101" hidden="1" customWidth="1" outlineLevel="1"/>
    <col min="51" max="51" width="2.7109375" style="101" hidden="1" customWidth="1" outlineLevel="1"/>
    <col min="52" max="52" width="11.140625" style="101" customWidth="1" collapsed="1"/>
    <col min="53" max="53" width="11" style="101" customWidth="1"/>
    <col min="54" max="54" width="10.7109375" style="101" hidden="1" customWidth="1" outlineLevel="1"/>
    <col min="55" max="55" width="10.42578125" style="101" hidden="1" customWidth="1" outlineLevel="1"/>
    <col min="56" max="56" width="11" style="101" hidden="1" customWidth="1" outlineLevel="1"/>
    <col min="57" max="57" width="10.5703125" style="101" hidden="1" customWidth="1" outlineLevel="1"/>
    <col min="58" max="58" width="10.140625" style="101" hidden="1" customWidth="1" outlineLevel="1"/>
    <col min="59" max="59" width="10.28515625" style="101" hidden="1" customWidth="1" outlineLevel="1"/>
    <col min="60" max="61" width="11" style="101" hidden="1" customWidth="1" outlineLevel="1"/>
    <col min="62" max="62" width="11.140625" style="101" customWidth="1" collapsed="1"/>
    <col min="63" max="63" width="11" style="101" customWidth="1"/>
    <col min="64" max="65" width="11" style="101" hidden="1" customWidth="1" outlineLevel="1"/>
    <col min="66" max="66" width="10.7109375" style="101" hidden="1" customWidth="1" outlineLevel="1"/>
    <col min="67" max="67" width="10.140625" style="101" hidden="1" customWidth="1" outlineLevel="1"/>
    <col min="68" max="68" width="10.7109375" style="101" hidden="1" customWidth="1" outlineLevel="1"/>
    <col min="69" max="69" width="10.5703125" style="101" hidden="1" customWidth="1" outlineLevel="1"/>
    <col min="70" max="70" width="11.140625" style="101" customWidth="1" collapsed="1"/>
    <col min="71" max="71" width="10.5703125" style="101" customWidth="1"/>
    <col min="72" max="72" width="11" style="101" hidden="1" customWidth="1" outlineLevel="1"/>
    <col min="73" max="73" width="10.7109375" style="101" hidden="1" customWidth="1" outlineLevel="1"/>
    <col min="74" max="74" width="11.140625" style="101" hidden="1" customWidth="1" outlineLevel="1"/>
    <col min="75" max="75" width="11" style="101" hidden="1" customWidth="1" outlineLevel="1"/>
    <col min="76" max="79" width="10.28515625" style="101" hidden="1" customWidth="1" outlineLevel="1"/>
    <col min="80" max="80" width="10.5703125" style="101" hidden="1" customWidth="1" outlineLevel="1"/>
    <col min="81" max="81" width="9.7109375" style="101" hidden="1" customWidth="1" outlineLevel="1"/>
    <col min="82" max="83" width="11" style="101" hidden="1" customWidth="1" outlineLevel="1"/>
    <col min="84" max="84" width="11.7109375" style="101" customWidth="1" collapsed="1"/>
    <col min="85" max="85" width="10.28515625" style="101" customWidth="1"/>
    <col min="86" max="86" width="10.7109375" style="101" hidden="1" customWidth="1" outlineLevel="1"/>
    <col min="87" max="87" width="10.5703125" style="101" hidden="1" customWidth="1" outlineLevel="1"/>
    <col min="88" max="88" width="10.7109375" style="101" hidden="1" customWidth="1" outlineLevel="1"/>
    <col min="89" max="89" width="10.5703125" style="101" hidden="1" customWidth="1" outlineLevel="1"/>
    <col min="90" max="90" width="11.42578125" style="101" hidden="1" customWidth="1" outlineLevel="1"/>
    <col min="91" max="91" width="11.28515625" style="101" hidden="1" customWidth="1" outlineLevel="1"/>
    <col min="92" max="92" width="11.28515625" style="101" customWidth="1" collapsed="1"/>
    <col min="93" max="93" width="10.85546875" style="101" customWidth="1"/>
    <col min="94" max="94" width="10.7109375" style="101" hidden="1" customWidth="1" outlineLevel="1"/>
    <col min="95" max="95" width="10.42578125" style="101" hidden="1" customWidth="1" outlineLevel="1"/>
    <col min="96" max="96" width="10.28515625" style="101" customWidth="1" collapsed="1"/>
    <col min="97" max="97" width="10.28515625" style="101" customWidth="1"/>
    <col min="98" max="98" width="9.7109375" style="101" hidden="1" customWidth="1" outlineLevel="1"/>
    <col min="99" max="99" width="9.28515625" style="101" hidden="1" customWidth="1" outlineLevel="1"/>
    <col min="100" max="101" width="10.140625" style="101" hidden="1" customWidth="1" outlineLevel="1"/>
    <col min="102" max="102" width="10.28515625" style="101" hidden="1" customWidth="1" outlineLevel="1"/>
    <col min="103" max="103" width="10" style="101" hidden="1" customWidth="1" outlineLevel="1"/>
    <col min="104" max="104" width="9.7109375" style="101" hidden="1" customWidth="1" outlineLevel="1"/>
    <col min="105" max="105" width="9.85546875" style="101" hidden="1" customWidth="1" outlineLevel="1"/>
    <col min="106" max="106" width="10.85546875" style="101" hidden="1" customWidth="1" outlineLevel="1"/>
    <col min="107" max="107" width="11.28515625" style="101" hidden="1" customWidth="1" outlineLevel="1"/>
    <col min="108" max="108" width="10.28515625" style="101" customWidth="1" collapsed="1"/>
    <col min="109" max="109" width="10" style="101" customWidth="1"/>
    <col min="110" max="110" width="9.85546875" style="101" hidden="1" customWidth="1" outlineLevel="1"/>
    <col min="111" max="111" width="10.28515625" style="101" hidden="1" customWidth="1" outlineLevel="1"/>
    <col min="112" max="112" width="9.5703125" style="101" hidden="1" customWidth="1" outlineLevel="1"/>
    <col min="113" max="113" width="9.28515625" style="101" hidden="1" customWidth="1" outlineLevel="1"/>
    <col min="114" max="114" width="10" style="101" hidden="1" customWidth="1" outlineLevel="1"/>
    <col min="115" max="115" width="10.140625" style="101" hidden="1" customWidth="1" outlineLevel="1"/>
    <col min="116" max="116" width="10.7109375" style="101" hidden="1" customWidth="1" outlineLevel="1"/>
    <col min="117" max="117" width="10.42578125" style="101" hidden="1" customWidth="1" outlineLevel="1"/>
    <col min="118" max="118" width="9.5703125" style="101" customWidth="1" collapsed="1"/>
    <col min="119" max="119" width="9.28515625" style="101" customWidth="1"/>
    <col min="120" max="120" width="10.42578125" style="101" hidden="1" customWidth="1"/>
    <col min="121" max="121" width="9.28515625" style="101" hidden="1" customWidth="1"/>
    <col min="122" max="122" width="10.7109375" style="101" hidden="1" customWidth="1" outlineLevel="1"/>
    <col min="123" max="123" width="10.140625" style="101" hidden="1" customWidth="1" outlineLevel="1"/>
    <col min="124" max="124" width="11.140625" style="101" hidden="1" customWidth="1" outlineLevel="1"/>
    <col min="125" max="125" width="10.5703125" style="101" hidden="1" customWidth="1" outlineLevel="1"/>
    <col min="126" max="126" width="10.7109375" style="101" customWidth="1" collapsed="1"/>
    <col min="127" max="127" width="10.28515625" style="101" customWidth="1"/>
    <col min="128" max="128" width="10.5703125" style="101" customWidth="1"/>
    <col min="129" max="129" width="10.42578125" style="101" customWidth="1"/>
    <col min="130" max="130" width="12.28515625" style="101" customWidth="1"/>
    <col min="131" max="131" width="11.85546875" style="101" customWidth="1"/>
    <col min="132" max="133" width="10.85546875" style="101" customWidth="1"/>
    <col min="134" max="134" width="11.28515625" style="101" customWidth="1"/>
    <col min="135" max="135" width="11" style="101" customWidth="1"/>
    <col min="136" max="136" width="8.85546875" style="101"/>
    <col min="137" max="137" width="17" style="124" customWidth="1"/>
    <col min="138" max="138" width="8.85546875" style="124"/>
    <col min="139" max="16384" width="8.85546875" style="101"/>
  </cols>
  <sheetData>
    <row r="1" spans="1:138" s="99" customFormat="1" ht="34.5" customHeight="1" x14ac:dyDescent="0.25">
      <c r="A1" s="95" t="s">
        <v>182</v>
      </c>
      <c r="B1" s="96"/>
      <c r="C1" s="96"/>
      <c r="D1" s="96"/>
      <c r="E1" s="96"/>
      <c r="F1" s="96"/>
      <c r="G1" s="96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7"/>
      <c r="Y1" s="97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8"/>
      <c r="CM1" s="98"/>
      <c r="CN1" s="96"/>
      <c r="CR1" s="100"/>
      <c r="CS1" s="100"/>
    </row>
    <row r="2" spans="1:138" ht="15.75" thickBot="1" x14ac:dyDescent="0.3">
      <c r="AZ2" s="102"/>
      <c r="EG2" s="101"/>
      <c r="EH2" s="101"/>
    </row>
    <row r="3" spans="1:138" s="103" customFormat="1" ht="15.6" customHeight="1" thickBot="1" x14ac:dyDescent="0.25">
      <c r="A3" s="319" t="s">
        <v>167</v>
      </c>
      <c r="B3" s="326" t="s">
        <v>166</v>
      </c>
      <c r="C3" s="327"/>
      <c r="D3" s="324" t="s">
        <v>165</v>
      </c>
      <c r="E3" s="324"/>
      <c r="F3" s="324" t="s">
        <v>164</v>
      </c>
      <c r="G3" s="324"/>
      <c r="H3" s="324" t="s">
        <v>163</v>
      </c>
      <c r="I3" s="324"/>
      <c r="J3" s="324" t="s">
        <v>175</v>
      </c>
      <c r="K3" s="324"/>
      <c r="L3" s="324" t="s">
        <v>162</v>
      </c>
      <c r="M3" s="324"/>
      <c r="N3" s="324" t="s">
        <v>161</v>
      </c>
      <c r="O3" s="324"/>
      <c r="P3" s="324" t="s">
        <v>160</v>
      </c>
      <c r="Q3" s="324"/>
      <c r="R3" s="324" t="s">
        <v>159</v>
      </c>
      <c r="S3" s="325"/>
      <c r="T3" s="326" t="s">
        <v>158</v>
      </c>
      <c r="U3" s="324"/>
      <c r="V3" s="324" t="s">
        <v>157</v>
      </c>
      <c r="W3" s="325"/>
      <c r="X3" s="326" t="s">
        <v>156</v>
      </c>
      <c r="Y3" s="324"/>
      <c r="Z3" s="324" t="s">
        <v>155</v>
      </c>
      <c r="AA3" s="324"/>
      <c r="AB3" s="324" t="s">
        <v>154</v>
      </c>
      <c r="AC3" s="324"/>
      <c r="AD3" s="324" t="s">
        <v>153</v>
      </c>
      <c r="AE3" s="325"/>
      <c r="AF3" s="326" t="s">
        <v>152</v>
      </c>
      <c r="AG3" s="324"/>
      <c r="AH3" s="324" t="s">
        <v>151</v>
      </c>
      <c r="AI3" s="324"/>
      <c r="AJ3" s="324" t="s">
        <v>150</v>
      </c>
      <c r="AK3" s="324"/>
      <c r="AL3" s="324" t="s">
        <v>149</v>
      </c>
      <c r="AM3" s="324"/>
      <c r="AN3" s="324" t="s">
        <v>148</v>
      </c>
      <c r="AO3" s="324"/>
      <c r="AP3" s="324" t="s">
        <v>147</v>
      </c>
      <c r="AQ3" s="324"/>
      <c r="AR3" s="324" t="s">
        <v>146</v>
      </c>
      <c r="AS3" s="324"/>
      <c r="AT3" s="324" t="s">
        <v>145</v>
      </c>
      <c r="AU3" s="324"/>
      <c r="AV3" s="327" t="s">
        <v>176</v>
      </c>
      <c r="AW3" s="328"/>
      <c r="AX3" s="324" t="s">
        <v>144</v>
      </c>
      <c r="AY3" s="325"/>
      <c r="AZ3" s="326" t="s">
        <v>143</v>
      </c>
      <c r="BA3" s="324"/>
      <c r="BB3" s="324" t="s">
        <v>142</v>
      </c>
      <c r="BC3" s="324"/>
      <c r="BD3" s="324" t="s">
        <v>141</v>
      </c>
      <c r="BE3" s="324"/>
      <c r="BF3" s="324" t="s">
        <v>140</v>
      </c>
      <c r="BG3" s="324"/>
      <c r="BH3" s="324" t="s">
        <v>139</v>
      </c>
      <c r="BI3" s="325"/>
      <c r="BJ3" s="326" t="s">
        <v>138</v>
      </c>
      <c r="BK3" s="324"/>
      <c r="BL3" s="324" t="s">
        <v>137</v>
      </c>
      <c r="BM3" s="324"/>
      <c r="BN3" s="324" t="s">
        <v>136</v>
      </c>
      <c r="BO3" s="324"/>
      <c r="BP3" s="324" t="s">
        <v>135</v>
      </c>
      <c r="BQ3" s="325"/>
      <c r="BR3" s="326" t="s">
        <v>134</v>
      </c>
      <c r="BS3" s="324"/>
      <c r="BT3" s="324" t="s">
        <v>133</v>
      </c>
      <c r="BU3" s="324"/>
      <c r="BV3" s="324" t="s">
        <v>132</v>
      </c>
      <c r="BW3" s="324"/>
      <c r="BX3" s="324" t="s">
        <v>131</v>
      </c>
      <c r="BY3" s="324"/>
      <c r="BZ3" s="324" t="s">
        <v>130</v>
      </c>
      <c r="CA3" s="324"/>
      <c r="CB3" s="324" t="s">
        <v>129</v>
      </c>
      <c r="CC3" s="324"/>
      <c r="CD3" s="324" t="s">
        <v>128</v>
      </c>
      <c r="CE3" s="325"/>
      <c r="CF3" s="326" t="s">
        <v>127</v>
      </c>
      <c r="CG3" s="324"/>
      <c r="CH3" s="324" t="s">
        <v>126</v>
      </c>
      <c r="CI3" s="324"/>
      <c r="CJ3" s="324" t="s">
        <v>125</v>
      </c>
      <c r="CK3" s="324"/>
      <c r="CL3" s="324" t="s">
        <v>124</v>
      </c>
      <c r="CM3" s="325"/>
      <c r="CN3" s="326" t="s">
        <v>123</v>
      </c>
      <c r="CO3" s="327"/>
      <c r="CP3" s="324" t="s">
        <v>122</v>
      </c>
      <c r="CQ3" s="325"/>
      <c r="CR3" s="326" t="s">
        <v>121</v>
      </c>
      <c r="CS3" s="327"/>
      <c r="CT3" s="324" t="s">
        <v>120</v>
      </c>
      <c r="CU3" s="324"/>
      <c r="CV3" s="324" t="s">
        <v>119</v>
      </c>
      <c r="CW3" s="324"/>
      <c r="CX3" s="324" t="s">
        <v>118</v>
      </c>
      <c r="CY3" s="324"/>
      <c r="CZ3" s="324" t="s">
        <v>117</v>
      </c>
      <c r="DA3" s="324"/>
      <c r="DB3" s="324" t="s">
        <v>116</v>
      </c>
      <c r="DC3" s="325"/>
      <c r="DD3" s="326" t="s">
        <v>115</v>
      </c>
      <c r="DE3" s="327"/>
      <c r="DF3" s="324" t="s">
        <v>114</v>
      </c>
      <c r="DG3" s="324"/>
      <c r="DH3" s="324" t="s">
        <v>113</v>
      </c>
      <c r="DI3" s="324"/>
      <c r="DJ3" s="324" t="s">
        <v>112</v>
      </c>
      <c r="DK3" s="324"/>
      <c r="DL3" s="324" t="s">
        <v>111</v>
      </c>
      <c r="DM3" s="325"/>
      <c r="DN3" s="326" t="s">
        <v>110</v>
      </c>
      <c r="DO3" s="324"/>
      <c r="DP3" s="324" t="s">
        <v>109</v>
      </c>
      <c r="DQ3" s="327"/>
      <c r="DR3" s="324" t="s">
        <v>108</v>
      </c>
      <c r="DS3" s="324"/>
      <c r="DT3" s="324" t="s">
        <v>107</v>
      </c>
      <c r="DU3" s="325"/>
      <c r="DV3" s="326" t="s">
        <v>106</v>
      </c>
      <c r="DW3" s="325"/>
      <c r="DX3" s="326" t="s">
        <v>105</v>
      </c>
      <c r="DY3" s="325"/>
      <c r="DZ3" s="328" t="s">
        <v>104</v>
      </c>
      <c r="EA3" s="327"/>
      <c r="EB3" s="349" t="s">
        <v>103</v>
      </c>
      <c r="EC3" s="350"/>
      <c r="ED3" s="349" t="s">
        <v>102</v>
      </c>
      <c r="EE3" s="350"/>
    </row>
    <row r="4" spans="1:138" s="104" customFormat="1" ht="92.25" customHeight="1" x14ac:dyDescent="0.2">
      <c r="A4" s="320"/>
      <c r="B4" s="318" t="s">
        <v>101</v>
      </c>
      <c r="C4" s="316"/>
      <c r="D4" s="315" t="s">
        <v>100</v>
      </c>
      <c r="E4" s="315"/>
      <c r="F4" s="315" t="s">
        <v>99</v>
      </c>
      <c r="G4" s="315"/>
      <c r="H4" s="315" t="s">
        <v>98</v>
      </c>
      <c r="I4" s="315"/>
      <c r="J4" s="315" t="s">
        <v>177</v>
      </c>
      <c r="K4" s="315"/>
      <c r="L4" s="315" t="s">
        <v>97</v>
      </c>
      <c r="M4" s="315"/>
      <c r="N4" s="315" t="s">
        <v>96</v>
      </c>
      <c r="O4" s="315"/>
      <c r="P4" s="315" t="s">
        <v>95</v>
      </c>
      <c r="Q4" s="315"/>
      <c r="R4" s="315" t="s">
        <v>94</v>
      </c>
      <c r="S4" s="317"/>
      <c r="T4" s="318" t="s">
        <v>93</v>
      </c>
      <c r="U4" s="315"/>
      <c r="V4" s="315" t="s">
        <v>92</v>
      </c>
      <c r="W4" s="317"/>
      <c r="X4" s="318" t="s">
        <v>91</v>
      </c>
      <c r="Y4" s="315"/>
      <c r="Z4" s="315" t="s">
        <v>90</v>
      </c>
      <c r="AA4" s="315"/>
      <c r="AB4" s="315" t="s">
        <v>89</v>
      </c>
      <c r="AC4" s="315"/>
      <c r="AD4" s="315" t="s">
        <v>88</v>
      </c>
      <c r="AE4" s="317"/>
      <c r="AF4" s="318" t="s">
        <v>87</v>
      </c>
      <c r="AG4" s="315"/>
      <c r="AH4" s="315" t="s">
        <v>86</v>
      </c>
      <c r="AI4" s="315"/>
      <c r="AJ4" s="315" t="s">
        <v>85</v>
      </c>
      <c r="AK4" s="315"/>
      <c r="AL4" s="315" t="s">
        <v>84</v>
      </c>
      <c r="AM4" s="315"/>
      <c r="AN4" s="315" t="s">
        <v>83</v>
      </c>
      <c r="AO4" s="315"/>
      <c r="AP4" s="315" t="s">
        <v>82</v>
      </c>
      <c r="AQ4" s="315"/>
      <c r="AR4" s="315" t="s">
        <v>81</v>
      </c>
      <c r="AS4" s="315"/>
      <c r="AT4" s="315" t="s">
        <v>80</v>
      </c>
      <c r="AU4" s="315"/>
      <c r="AV4" s="316" t="s">
        <v>178</v>
      </c>
      <c r="AW4" s="323"/>
      <c r="AX4" s="315" t="s">
        <v>79</v>
      </c>
      <c r="AY4" s="317"/>
      <c r="AZ4" s="318" t="s">
        <v>78</v>
      </c>
      <c r="BA4" s="315"/>
      <c r="BB4" s="315" t="s">
        <v>77</v>
      </c>
      <c r="BC4" s="315"/>
      <c r="BD4" s="315" t="s">
        <v>76</v>
      </c>
      <c r="BE4" s="315"/>
      <c r="BF4" s="315" t="s">
        <v>75</v>
      </c>
      <c r="BG4" s="315"/>
      <c r="BH4" s="315" t="s">
        <v>74</v>
      </c>
      <c r="BI4" s="317"/>
      <c r="BJ4" s="318" t="s">
        <v>73</v>
      </c>
      <c r="BK4" s="315"/>
      <c r="BL4" s="315" t="s">
        <v>72</v>
      </c>
      <c r="BM4" s="315"/>
      <c r="BN4" s="315" t="s">
        <v>71</v>
      </c>
      <c r="BO4" s="315"/>
      <c r="BP4" s="315" t="s">
        <v>70</v>
      </c>
      <c r="BQ4" s="317"/>
      <c r="BR4" s="318" t="s">
        <v>69</v>
      </c>
      <c r="BS4" s="315"/>
      <c r="BT4" s="315" t="s">
        <v>68</v>
      </c>
      <c r="BU4" s="315"/>
      <c r="BV4" s="315" t="s">
        <v>67</v>
      </c>
      <c r="BW4" s="315"/>
      <c r="BX4" s="315" t="s">
        <v>66</v>
      </c>
      <c r="BY4" s="315"/>
      <c r="BZ4" s="315" t="s">
        <v>65</v>
      </c>
      <c r="CA4" s="315"/>
      <c r="CB4" s="315" t="s">
        <v>64</v>
      </c>
      <c r="CC4" s="315"/>
      <c r="CD4" s="315" t="s">
        <v>63</v>
      </c>
      <c r="CE4" s="317"/>
      <c r="CF4" s="318" t="s">
        <v>62</v>
      </c>
      <c r="CG4" s="315"/>
      <c r="CH4" s="315" t="s">
        <v>61</v>
      </c>
      <c r="CI4" s="315"/>
      <c r="CJ4" s="315" t="s">
        <v>60</v>
      </c>
      <c r="CK4" s="315"/>
      <c r="CL4" s="315" t="s">
        <v>59</v>
      </c>
      <c r="CM4" s="317"/>
      <c r="CN4" s="318" t="s">
        <v>58</v>
      </c>
      <c r="CO4" s="316"/>
      <c r="CP4" s="315" t="s">
        <v>57</v>
      </c>
      <c r="CQ4" s="317"/>
      <c r="CR4" s="318" t="s">
        <v>56</v>
      </c>
      <c r="CS4" s="316"/>
      <c r="CT4" s="315" t="s">
        <v>55</v>
      </c>
      <c r="CU4" s="315"/>
      <c r="CV4" s="315" t="s">
        <v>54</v>
      </c>
      <c r="CW4" s="315"/>
      <c r="CX4" s="315" t="s">
        <v>53</v>
      </c>
      <c r="CY4" s="315"/>
      <c r="CZ4" s="315" t="s">
        <v>52</v>
      </c>
      <c r="DA4" s="315"/>
      <c r="DB4" s="315" t="s">
        <v>51</v>
      </c>
      <c r="DC4" s="317"/>
      <c r="DD4" s="318" t="s">
        <v>50</v>
      </c>
      <c r="DE4" s="316"/>
      <c r="DF4" s="315" t="s">
        <v>49</v>
      </c>
      <c r="DG4" s="315"/>
      <c r="DH4" s="315" t="s">
        <v>48</v>
      </c>
      <c r="DI4" s="315"/>
      <c r="DJ4" s="315" t="s">
        <v>47</v>
      </c>
      <c r="DK4" s="315"/>
      <c r="DL4" s="315" t="s">
        <v>46</v>
      </c>
      <c r="DM4" s="317"/>
      <c r="DN4" s="318" t="s">
        <v>45</v>
      </c>
      <c r="DO4" s="315"/>
      <c r="DP4" s="315" t="s">
        <v>44</v>
      </c>
      <c r="DQ4" s="316"/>
      <c r="DR4" s="315" t="s">
        <v>43</v>
      </c>
      <c r="DS4" s="315"/>
      <c r="DT4" s="315" t="s">
        <v>42</v>
      </c>
      <c r="DU4" s="317"/>
      <c r="DV4" s="318" t="s">
        <v>41</v>
      </c>
      <c r="DW4" s="317"/>
      <c r="DX4" s="318" t="s">
        <v>40</v>
      </c>
      <c r="DY4" s="317"/>
      <c r="DZ4" s="323" t="s">
        <v>39</v>
      </c>
      <c r="EA4" s="316"/>
      <c r="EB4" s="351" t="s">
        <v>38</v>
      </c>
      <c r="EC4" s="352"/>
      <c r="ED4" s="353" t="s">
        <v>179</v>
      </c>
      <c r="EE4" s="355" t="s">
        <v>185</v>
      </c>
    </row>
    <row r="5" spans="1:138" s="103" customFormat="1" ht="14.25" x14ac:dyDescent="0.2">
      <c r="A5" s="75"/>
      <c r="B5" s="71" t="s">
        <v>35</v>
      </c>
      <c r="C5" s="72" t="s">
        <v>34</v>
      </c>
      <c r="D5" s="74" t="s">
        <v>35</v>
      </c>
      <c r="E5" s="74" t="s">
        <v>34</v>
      </c>
      <c r="F5" s="74" t="s">
        <v>35</v>
      </c>
      <c r="G5" s="74" t="s">
        <v>34</v>
      </c>
      <c r="H5" s="74" t="s">
        <v>35</v>
      </c>
      <c r="I5" s="74" t="s">
        <v>34</v>
      </c>
      <c r="J5" s="74" t="s">
        <v>35</v>
      </c>
      <c r="K5" s="74" t="s">
        <v>34</v>
      </c>
      <c r="L5" s="74" t="s">
        <v>35</v>
      </c>
      <c r="M5" s="74" t="s">
        <v>34</v>
      </c>
      <c r="N5" s="74" t="s">
        <v>35</v>
      </c>
      <c r="O5" s="74" t="s">
        <v>34</v>
      </c>
      <c r="P5" s="74" t="s">
        <v>35</v>
      </c>
      <c r="Q5" s="74" t="s">
        <v>34</v>
      </c>
      <c r="R5" s="74" t="s">
        <v>35</v>
      </c>
      <c r="S5" s="70" t="s">
        <v>34</v>
      </c>
      <c r="T5" s="71" t="s">
        <v>35</v>
      </c>
      <c r="U5" s="74" t="s">
        <v>34</v>
      </c>
      <c r="V5" s="74" t="s">
        <v>35</v>
      </c>
      <c r="W5" s="70" t="s">
        <v>34</v>
      </c>
      <c r="X5" s="71" t="s">
        <v>35</v>
      </c>
      <c r="Y5" s="74" t="s">
        <v>34</v>
      </c>
      <c r="Z5" s="74" t="s">
        <v>35</v>
      </c>
      <c r="AA5" s="74" t="s">
        <v>34</v>
      </c>
      <c r="AB5" s="74" t="s">
        <v>35</v>
      </c>
      <c r="AC5" s="74" t="s">
        <v>34</v>
      </c>
      <c r="AD5" s="74" t="s">
        <v>35</v>
      </c>
      <c r="AE5" s="70" t="s">
        <v>34</v>
      </c>
      <c r="AF5" s="71" t="s">
        <v>35</v>
      </c>
      <c r="AG5" s="74" t="s">
        <v>34</v>
      </c>
      <c r="AH5" s="74" t="s">
        <v>35</v>
      </c>
      <c r="AI5" s="74" t="s">
        <v>34</v>
      </c>
      <c r="AJ5" s="74" t="s">
        <v>35</v>
      </c>
      <c r="AK5" s="74" t="s">
        <v>34</v>
      </c>
      <c r="AL5" s="74" t="s">
        <v>35</v>
      </c>
      <c r="AM5" s="74" t="s">
        <v>34</v>
      </c>
      <c r="AN5" s="74" t="s">
        <v>35</v>
      </c>
      <c r="AO5" s="74" t="s">
        <v>34</v>
      </c>
      <c r="AP5" s="74" t="s">
        <v>35</v>
      </c>
      <c r="AQ5" s="74" t="s">
        <v>34</v>
      </c>
      <c r="AR5" s="74" t="s">
        <v>35</v>
      </c>
      <c r="AS5" s="74" t="s">
        <v>34</v>
      </c>
      <c r="AT5" s="74" t="s">
        <v>35</v>
      </c>
      <c r="AU5" s="74" t="s">
        <v>34</v>
      </c>
      <c r="AV5" s="74" t="s">
        <v>35</v>
      </c>
      <c r="AW5" s="74" t="s">
        <v>34</v>
      </c>
      <c r="AX5" s="74" t="s">
        <v>35</v>
      </c>
      <c r="AY5" s="70" t="s">
        <v>34</v>
      </c>
      <c r="AZ5" s="71" t="s">
        <v>35</v>
      </c>
      <c r="BA5" s="74" t="s">
        <v>34</v>
      </c>
      <c r="BB5" s="74" t="s">
        <v>35</v>
      </c>
      <c r="BC5" s="74" t="s">
        <v>34</v>
      </c>
      <c r="BD5" s="74" t="s">
        <v>35</v>
      </c>
      <c r="BE5" s="74" t="s">
        <v>34</v>
      </c>
      <c r="BF5" s="74" t="s">
        <v>35</v>
      </c>
      <c r="BG5" s="74" t="s">
        <v>34</v>
      </c>
      <c r="BH5" s="74" t="s">
        <v>35</v>
      </c>
      <c r="BI5" s="70" t="s">
        <v>34</v>
      </c>
      <c r="BJ5" s="71" t="s">
        <v>35</v>
      </c>
      <c r="BK5" s="74" t="s">
        <v>34</v>
      </c>
      <c r="BL5" s="74" t="s">
        <v>35</v>
      </c>
      <c r="BM5" s="74" t="s">
        <v>34</v>
      </c>
      <c r="BN5" s="74" t="s">
        <v>35</v>
      </c>
      <c r="BO5" s="74" t="s">
        <v>34</v>
      </c>
      <c r="BP5" s="74" t="s">
        <v>35</v>
      </c>
      <c r="BQ5" s="70" t="s">
        <v>34</v>
      </c>
      <c r="BR5" s="71" t="s">
        <v>35</v>
      </c>
      <c r="BS5" s="74" t="s">
        <v>34</v>
      </c>
      <c r="BT5" s="74" t="s">
        <v>35</v>
      </c>
      <c r="BU5" s="74" t="s">
        <v>34</v>
      </c>
      <c r="BV5" s="74" t="s">
        <v>35</v>
      </c>
      <c r="BW5" s="74" t="s">
        <v>34</v>
      </c>
      <c r="BX5" s="74" t="s">
        <v>35</v>
      </c>
      <c r="BY5" s="74" t="s">
        <v>34</v>
      </c>
      <c r="BZ5" s="74" t="s">
        <v>35</v>
      </c>
      <c r="CA5" s="74" t="s">
        <v>34</v>
      </c>
      <c r="CB5" s="74" t="s">
        <v>35</v>
      </c>
      <c r="CC5" s="74" t="s">
        <v>34</v>
      </c>
      <c r="CD5" s="74" t="s">
        <v>35</v>
      </c>
      <c r="CE5" s="70" t="s">
        <v>34</v>
      </c>
      <c r="CF5" s="71" t="s">
        <v>35</v>
      </c>
      <c r="CG5" s="74" t="s">
        <v>34</v>
      </c>
      <c r="CH5" s="74" t="s">
        <v>35</v>
      </c>
      <c r="CI5" s="74" t="s">
        <v>34</v>
      </c>
      <c r="CJ5" s="74" t="s">
        <v>35</v>
      </c>
      <c r="CK5" s="74" t="s">
        <v>34</v>
      </c>
      <c r="CL5" s="74" t="s">
        <v>35</v>
      </c>
      <c r="CM5" s="70" t="s">
        <v>34</v>
      </c>
      <c r="CN5" s="71" t="s">
        <v>35</v>
      </c>
      <c r="CO5" s="72" t="s">
        <v>34</v>
      </c>
      <c r="CP5" s="74" t="s">
        <v>35</v>
      </c>
      <c r="CQ5" s="70" t="s">
        <v>34</v>
      </c>
      <c r="CR5" s="71" t="s">
        <v>35</v>
      </c>
      <c r="CS5" s="72" t="s">
        <v>34</v>
      </c>
      <c r="CT5" s="74" t="s">
        <v>35</v>
      </c>
      <c r="CU5" s="74" t="s">
        <v>34</v>
      </c>
      <c r="CV5" s="74" t="s">
        <v>35</v>
      </c>
      <c r="CW5" s="74" t="s">
        <v>34</v>
      </c>
      <c r="CX5" s="74" t="s">
        <v>35</v>
      </c>
      <c r="CY5" s="74" t="s">
        <v>34</v>
      </c>
      <c r="CZ5" s="74" t="s">
        <v>35</v>
      </c>
      <c r="DA5" s="74" t="s">
        <v>34</v>
      </c>
      <c r="DB5" s="74" t="s">
        <v>35</v>
      </c>
      <c r="DC5" s="70" t="s">
        <v>34</v>
      </c>
      <c r="DD5" s="71" t="s">
        <v>35</v>
      </c>
      <c r="DE5" s="72" t="s">
        <v>34</v>
      </c>
      <c r="DF5" s="74" t="s">
        <v>35</v>
      </c>
      <c r="DG5" s="74" t="s">
        <v>34</v>
      </c>
      <c r="DH5" s="74" t="s">
        <v>35</v>
      </c>
      <c r="DI5" s="74" t="s">
        <v>34</v>
      </c>
      <c r="DJ5" s="74" t="s">
        <v>35</v>
      </c>
      <c r="DK5" s="74" t="s">
        <v>34</v>
      </c>
      <c r="DL5" s="74" t="s">
        <v>35</v>
      </c>
      <c r="DM5" s="70" t="s">
        <v>34</v>
      </c>
      <c r="DN5" s="71" t="s">
        <v>35</v>
      </c>
      <c r="DO5" s="74" t="s">
        <v>34</v>
      </c>
      <c r="DP5" s="74" t="s">
        <v>35</v>
      </c>
      <c r="DQ5" s="72" t="s">
        <v>34</v>
      </c>
      <c r="DR5" s="74" t="s">
        <v>35</v>
      </c>
      <c r="DS5" s="74" t="s">
        <v>34</v>
      </c>
      <c r="DT5" s="74" t="s">
        <v>35</v>
      </c>
      <c r="DU5" s="70" t="s">
        <v>34</v>
      </c>
      <c r="DV5" s="71" t="s">
        <v>35</v>
      </c>
      <c r="DW5" s="70" t="s">
        <v>34</v>
      </c>
      <c r="DX5" s="71" t="s">
        <v>35</v>
      </c>
      <c r="DY5" s="70" t="s">
        <v>34</v>
      </c>
      <c r="DZ5" s="73" t="s">
        <v>35</v>
      </c>
      <c r="EA5" s="72" t="s">
        <v>34</v>
      </c>
      <c r="EB5" s="71" t="s">
        <v>35</v>
      </c>
      <c r="EC5" s="70" t="s">
        <v>34</v>
      </c>
      <c r="ED5" s="354"/>
      <c r="EE5" s="356"/>
    </row>
    <row r="6" spans="1:138" s="106" customFormat="1" ht="25.5" x14ac:dyDescent="0.2">
      <c r="A6" s="68" t="s">
        <v>180</v>
      </c>
      <c r="B6" s="64">
        <f>SUM(B7:B13)</f>
        <v>896951.8</v>
      </c>
      <c r="C6" s="65">
        <f t="shared" ref="C6:BM6" si="0">SUM(C7:C13)</f>
        <v>873882.50000000012</v>
      </c>
      <c r="D6" s="67">
        <f t="shared" si="0"/>
        <v>80275.5</v>
      </c>
      <c r="E6" s="67">
        <f t="shared" si="0"/>
        <v>79074.299999999988</v>
      </c>
      <c r="F6" s="67">
        <f t="shared" si="0"/>
        <v>38677.600000000006</v>
      </c>
      <c r="G6" s="67">
        <f t="shared" si="0"/>
        <v>37863.5</v>
      </c>
      <c r="H6" s="67">
        <f t="shared" si="0"/>
        <v>476914.8</v>
      </c>
      <c r="I6" s="67">
        <f t="shared" si="0"/>
        <v>463852.7</v>
      </c>
      <c r="J6" s="67">
        <f t="shared" si="0"/>
        <v>55.3</v>
      </c>
      <c r="K6" s="67">
        <f t="shared" si="0"/>
        <v>24.5</v>
      </c>
      <c r="L6" s="67">
        <f t="shared" si="0"/>
        <v>60185.399999999994</v>
      </c>
      <c r="M6" s="67">
        <f t="shared" si="0"/>
        <v>59296</v>
      </c>
      <c r="N6" s="67">
        <f t="shared" si="0"/>
        <v>2527.9</v>
      </c>
      <c r="O6" s="67">
        <f t="shared" si="0"/>
        <v>2527.9</v>
      </c>
      <c r="P6" s="67">
        <f t="shared" si="0"/>
        <v>1445.3000000000002</v>
      </c>
      <c r="Q6" s="67">
        <f t="shared" si="0"/>
        <v>0</v>
      </c>
      <c r="R6" s="67">
        <f t="shared" si="0"/>
        <v>236870</v>
      </c>
      <c r="S6" s="63">
        <f t="shared" si="0"/>
        <v>231243.6</v>
      </c>
      <c r="T6" s="64">
        <f t="shared" si="0"/>
        <v>12136.3</v>
      </c>
      <c r="U6" s="67">
        <f t="shared" si="0"/>
        <v>12125.599999999999</v>
      </c>
      <c r="V6" s="67">
        <f t="shared" si="0"/>
        <v>12136.3</v>
      </c>
      <c r="W6" s="63">
        <f t="shared" si="0"/>
        <v>12125.599999999999</v>
      </c>
      <c r="X6" s="64">
        <f t="shared" si="0"/>
        <v>50676.6</v>
      </c>
      <c r="Y6" s="67">
        <f t="shared" si="0"/>
        <v>50242.400000000009</v>
      </c>
      <c r="Z6" s="67">
        <f t="shared" si="0"/>
        <v>0</v>
      </c>
      <c r="AA6" s="67">
        <f t="shared" si="0"/>
        <v>0</v>
      </c>
      <c r="AB6" s="67">
        <f t="shared" si="0"/>
        <v>21633.100000000002</v>
      </c>
      <c r="AC6" s="67">
        <f t="shared" si="0"/>
        <v>21365.800000000003</v>
      </c>
      <c r="AD6" s="67">
        <f t="shared" si="0"/>
        <v>26488.700000000004</v>
      </c>
      <c r="AE6" s="63">
        <f t="shared" si="0"/>
        <v>26343.599999999999</v>
      </c>
      <c r="AF6" s="64">
        <f t="shared" si="0"/>
        <v>80081.599999999991</v>
      </c>
      <c r="AG6" s="67">
        <f t="shared" si="0"/>
        <v>77127</v>
      </c>
      <c r="AH6" s="67">
        <f t="shared" si="0"/>
        <v>427436.29999999993</v>
      </c>
      <c r="AI6" s="67">
        <f t="shared" si="0"/>
        <v>418477.3</v>
      </c>
      <c r="AJ6" s="67">
        <f t="shared" si="0"/>
        <v>0</v>
      </c>
      <c r="AK6" s="67">
        <f t="shared" si="0"/>
        <v>0</v>
      </c>
      <c r="AL6" s="67">
        <f t="shared" si="0"/>
        <v>44770.9</v>
      </c>
      <c r="AM6" s="67">
        <f t="shared" si="0"/>
        <v>44613.599999999999</v>
      </c>
      <c r="AN6" s="67">
        <f t="shared" si="0"/>
        <v>4008</v>
      </c>
      <c r="AO6" s="67">
        <f t="shared" si="0"/>
        <v>3887.2</v>
      </c>
      <c r="AP6" s="67">
        <f t="shared" si="0"/>
        <v>0</v>
      </c>
      <c r="AQ6" s="67">
        <f t="shared" si="0"/>
        <v>0</v>
      </c>
      <c r="AR6" s="67">
        <f t="shared" si="0"/>
        <v>108616.6</v>
      </c>
      <c r="AS6" s="67">
        <f t="shared" si="0"/>
        <v>106657.79999999999</v>
      </c>
      <c r="AT6" s="67">
        <f t="shared" si="0"/>
        <v>183022.40000000002</v>
      </c>
      <c r="AU6" s="67">
        <f t="shared" si="0"/>
        <v>178311</v>
      </c>
      <c r="AV6" s="67">
        <f t="shared" si="0"/>
        <v>29882.399999999998</v>
      </c>
      <c r="AW6" s="67">
        <f t="shared" si="0"/>
        <v>29881.899999999998</v>
      </c>
      <c r="AX6" s="67">
        <f t="shared" si="0"/>
        <v>57136</v>
      </c>
      <c r="AY6" s="63">
        <f t="shared" si="0"/>
        <v>55125.8</v>
      </c>
      <c r="AZ6" s="64">
        <f t="shared" si="0"/>
        <v>556170.6</v>
      </c>
      <c r="BA6" s="67">
        <f t="shared" si="0"/>
        <v>510278.39999999997</v>
      </c>
      <c r="BB6" s="67">
        <f t="shared" si="0"/>
        <v>3174.6000000000004</v>
      </c>
      <c r="BC6" s="67">
        <f t="shared" si="0"/>
        <v>2971.0000000000005</v>
      </c>
      <c r="BD6" s="67">
        <f t="shared" si="0"/>
        <v>266090.7</v>
      </c>
      <c r="BE6" s="67">
        <f t="shared" si="0"/>
        <v>244709.19999999998</v>
      </c>
      <c r="BF6" s="67">
        <f t="shared" si="0"/>
        <v>208295</v>
      </c>
      <c r="BG6" s="67">
        <f t="shared" si="0"/>
        <v>191559.6</v>
      </c>
      <c r="BH6" s="67">
        <f t="shared" si="0"/>
        <v>78610.3</v>
      </c>
      <c r="BI6" s="63">
        <f t="shared" si="0"/>
        <v>71038.600000000006</v>
      </c>
      <c r="BJ6" s="64">
        <f t="shared" si="0"/>
        <v>17342.7</v>
      </c>
      <c r="BK6" s="67">
        <f t="shared" si="0"/>
        <v>16896.7</v>
      </c>
      <c r="BL6" s="67">
        <f t="shared" si="0"/>
        <v>0</v>
      </c>
      <c r="BM6" s="67">
        <f t="shared" si="0"/>
        <v>0</v>
      </c>
      <c r="BN6" s="67">
        <f t="shared" ref="BN6:DY6" si="1">SUM(BN7:BN13)</f>
        <v>0</v>
      </c>
      <c r="BO6" s="67">
        <f t="shared" si="1"/>
        <v>0</v>
      </c>
      <c r="BP6" s="67">
        <f t="shared" si="1"/>
        <v>17342.7</v>
      </c>
      <c r="BQ6" s="63">
        <f t="shared" si="1"/>
        <v>16896.7</v>
      </c>
      <c r="BR6" s="64">
        <f t="shared" si="1"/>
        <v>4765296.8999999994</v>
      </c>
      <c r="BS6" s="67">
        <f t="shared" si="1"/>
        <v>4717772.3</v>
      </c>
      <c r="BT6" s="67">
        <f t="shared" si="1"/>
        <v>1162288.5</v>
      </c>
      <c r="BU6" s="67">
        <f t="shared" si="1"/>
        <v>1155431.8</v>
      </c>
      <c r="BV6" s="67">
        <f t="shared" si="1"/>
        <v>3010178</v>
      </c>
      <c r="BW6" s="67">
        <f t="shared" si="1"/>
        <v>2973223.6999999997</v>
      </c>
      <c r="BX6" s="67">
        <f t="shared" si="1"/>
        <v>333202</v>
      </c>
      <c r="BY6" s="67">
        <f t="shared" si="1"/>
        <v>332029.90000000002</v>
      </c>
      <c r="BZ6" s="67">
        <f t="shared" si="1"/>
        <v>0</v>
      </c>
      <c r="CA6" s="67">
        <f t="shared" si="1"/>
        <v>0</v>
      </c>
      <c r="CB6" s="67">
        <f t="shared" si="1"/>
        <v>87562.299999999988</v>
      </c>
      <c r="CC6" s="67">
        <f t="shared" si="1"/>
        <v>86430.299999999988</v>
      </c>
      <c r="CD6" s="67">
        <f t="shared" si="1"/>
        <v>172066.1</v>
      </c>
      <c r="CE6" s="63">
        <f t="shared" si="1"/>
        <v>170656.6</v>
      </c>
      <c r="CF6" s="64">
        <f t="shared" si="1"/>
        <v>806312.39999999991</v>
      </c>
      <c r="CG6" s="67">
        <f t="shared" si="1"/>
        <v>802106.20000000007</v>
      </c>
      <c r="CH6" s="67">
        <f t="shared" si="1"/>
        <v>598409.6</v>
      </c>
      <c r="CI6" s="67">
        <f t="shared" si="1"/>
        <v>596567.30000000005</v>
      </c>
      <c r="CJ6" s="67">
        <f t="shared" si="1"/>
        <v>0</v>
      </c>
      <c r="CK6" s="67">
        <f t="shared" si="1"/>
        <v>0</v>
      </c>
      <c r="CL6" s="67">
        <f t="shared" si="1"/>
        <v>207902.80000000002</v>
      </c>
      <c r="CM6" s="63">
        <f t="shared" si="1"/>
        <v>205538.90000000002</v>
      </c>
      <c r="CN6" s="105">
        <f t="shared" si="1"/>
        <v>1419.1000000000001</v>
      </c>
      <c r="CO6" s="67">
        <f t="shared" si="1"/>
        <v>1418.8000000000002</v>
      </c>
      <c r="CP6" s="67">
        <f t="shared" si="1"/>
        <v>1419.1000000000001</v>
      </c>
      <c r="CQ6" s="63">
        <f t="shared" si="1"/>
        <v>1418.8000000000002</v>
      </c>
      <c r="CR6" s="64">
        <f t="shared" si="1"/>
        <v>810119.6</v>
      </c>
      <c r="CS6" s="65">
        <f t="shared" si="1"/>
        <v>797627.8</v>
      </c>
      <c r="CT6" s="67">
        <f t="shared" si="1"/>
        <v>11529.099999999999</v>
      </c>
      <c r="CU6" s="67">
        <f t="shared" si="1"/>
        <v>11155.1</v>
      </c>
      <c r="CV6" s="67">
        <f t="shared" si="1"/>
        <v>448743.89999999997</v>
      </c>
      <c r="CW6" s="67">
        <f t="shared" si="1"/>
        <v>448189.39999999997</v>
      </c>
      <c r="CX6" s="67">
        <f t="shared" si="1"/>
        <v>181046.7</v>
      </c>
      <c r="CY6" s="67">
        <f t="shared" si="1"/>
        <v>176147.09999999998</v>
      </c>
      <c r="CZ6" s="67">
        <f t="shared" si="1"/>
        <v>91940.5</v>
      </c>
      <c r="DA6" s="67">
        <f t="shared" si="1"/>
        <v>85809.2</v>
      </c>
      <c r="DB6" s="67">
        <f t="shared" si="1"/>
        <v>76859.399999999994</v>
      </c>
      <c r="DC6" s="63">
        <f t="shared" si="1"/>
        <v>76327.000000000015</v>
      </c>
      <c r="DD6" s="64">
        <f t="shared" si="1"/>
        <v>132024.6</v>
      </c>
      <c r="DE6" s="65">
        <f t="shared" si="1"/>
        <v>130659.6</v>
      </c>
      <c r="DF6" s="67">
        <f t="shared" si="1"/>
        <v>33461.599999999999</v>
      </c>
      <c r="DG6" s="67">
        <f t="shared" si="1"/>
        <v>31514.3</v>
      </c>
      <c r="DH6" s="67">
        <f t="shared" si="1"/>
        <v>76887.8</v>
      </c>
      <c r="DI6" s="67">
        <f t="shared" si="1"/>
        <v>75348.800000000003</v>
      </c>
      <c r="DJ6" s="67">
        <f t="shared" si="1"/>
        <v>0</v>
      </c>
      <c r="DK6" s="67">
        <f t="shared" si="1"/>
        <v>0</v>
      </c>
      <c r="DL6" s="67">
        <f t="shared" si="1"/>
        <v>21675.200000000001</v>
      </c>
      <c r="DM6" s="63">
        <f t="shared" si="1"/>
        <v>23796.499999999996</v>
      </c>
      <c r="DN6" s="64">
        <f t="shared" si="1"/>
        <v>0</v>
      </c>
      <c r="DO6" s="67">
        <f t="shared" si="1"/>
        <v>0</v>
      </c>
      <c r="DP6" s="67">
        <f t="shared" si="1"/>
        <v>0</v>
      </c>
      <c r="DQ6" s="65">
        <f t="shared" si="1"/>
        <v>0</v>
      </c>
      <c r="DR6" s="67">
        <f t="shared" si="1"/>
        <v>0</v>
      </c>
      <c r="DS6" s="67">
        <f t="shared" si="1"/>
        <v>0</v>
      </c>
      <c r="DT6" s="67">
        <f t="shared" si="1"/>
        <v>4.5999999999999996</v>
      </c>
      <c r="DU6" s="63">
        <f t="shared" si="1"/>
        <v>4.5999999999999996</v>
      </c>
      <c r="DV6" s="64">
        <f t="shared" si="1"/>
        <v>76.099999999999994</v>
      </c>
      <c r="DW6" s="63">
        <f t="shared" si="1"/>
        <v>74.7</v>
      </c>
      <c r="DX6" s="64">
        <f t="shared" si="1"/>
        <v>0</v>
      </c>
      <c r="DY6" s="63">
        <f t="shared" si="1"/>
        <v>0</v>
      </c>
      <c r="DZ6" s="66">
        <f>SUM(DZ7:DZ13)+3</f>
        <v>9452182.7999999989</v>
      </c>
      <c r="EA6" s="65">
        <f>SUM(EA7:EA13)+1</f>
        <v>9294543</v>
      </c>
      <c r="EB6" s="64">
        <f>SUM(EB7:EB13)</f>
        <v>-144356.5</v>
      </c>
      <c r="EC6" s="63">
        <f>SUM(EC7:EC13)</f>
        <v>-20563.5</v>
      </c>
      <c r="ED6" s="64">
        <f>SUM(ED7:ED13)</f>
        <v>86232</v>
      </c>
      <c r="EE6" s="63">
        <f>SUM(EE7:EE13)</f>
        <v>111746.1</v>
      </c>
      <c r="EG6" s="107"/>
    </row>
    <row r="7" spans="1:138" s="102" customFormat="1" ht="18" customHeight="1" x14ac:dyDescent="0.25">
      <c r="A7" s="108" t="s">
        <v>1</v>
      </c>
      <c r="B7" s="109">
        <v>96258.199999999983</v>
      </c>
      <c r="C7" s="110">
        <v>93356</v>
      </c>
      <c r="D7" s="111">
        <v>11367.9</v>
      </c>
      <c r="E7" s="111">
        <v>11297.8</v>
      </c>
      <c r="F7" s="111">
        <v>5168</v>
      </c>
      <c r="G7" s="111">
        <v>5028.1000000000004</v>
      </c>
      <c r="H7" s="111">
        <v>66379.899999999994</v>
      </c>
      <c r="I7" s="111">
        <v>64919.8</v>
      </c>
      <c r="J7" s="111">
        <v>0</v>
      </c>
      <c r="K7" s="111">
        <v>0</v>
      </c>
      <c r="L7" s="111">
        <v>7094</v>
      </c>
      <c r="M7" s="111">
        <v>7084.1</v>
      </c>
      <c r="N7" s="111">
        <v>183.4</v>
      </c>
      <c r="O7" s="111">
        <v>183.4</v>
      </c>
      <c r="P7" s="111">
        <v>53</v>
      </c>
      <c r="Q7" s="111">
        <v>0</v>
      </c>
      <c r="R7" s="111">
        <v>6012</v>
      </c>
      <c r="S7" s="112">
        <v>4842.8</v>
      </c>
      <c r="T7" s="113">
        <v>1379.5</v>
      </c>
      <c r="U7" s="59">
        <v>1378.8</v>
      </c>
      <c r="V7" s="111">
        <v>1379.5</v>
      </c>
      <c r="W7" s="114">
        <v>1378.8</v>
      </c>
      <c r="X7" s="109">
        <v>5568.5000000000009</v>
      </c>
      <c r="Y7" s="115">
        <v>5529.2</v>
      </c>
      <c r="Z7" s="111">
        <v>0</v>
      </c>
      <c r="AA7" s="59">
        <v>0</v>
      </c>
      <c r="AB7" s="111">
        <v>4067.8</v>
      </c>
      <c r="AC7" s="59">
        <v>4067.8</v>
      </c>
      <c r="AD7" s="111">
        <v>1499.9</v>
      </c>
      <c r="AE7" s="112">
        <v>1461.1</v>
      </c>
      <c r="AF7" s="109">
        <v>0.8</v>
      </c>
      <c r="AG7" s="115">
        <v>0.3</v>
      </c>
      <c r="AH7" s="111">
        <v>46446.899999999994</v>
      </c>
      <c r="AI7" s="59">
        <v>45552.5</v>
      </c>
      <c r="AJ7" s="111">
        <v>0</v>
      </c>
      <c r="AK7" s="59">
        <v>0</v>
      </c>
      <c r="AL7" s="111">
        <v>2970.7</v>
      </c>
      <c r="AM7" s="59">
        <v>2970.7</v>
      </c>
      <c r="AN7" s="111">
        <v>2229.1999999999998</v>
      </c>
      <c r="AO7" s="59">
        <v>2229.1999999999998</v>
      </c>
      <c r="AP7" s="111">
        <v>0</v>
      </c>
      <c r="AQ7" s="59">
        <v>0</v>
      </c>
      <c r="AR7" s="111">
        <v>17092.8</v>
      </c>
      <c r="AS7" s="59">
        <v>17092.8</v>
      </c>
      <c r="AT7" s="116">
        <v>16176.4</v>
      </c>
      <c r="AU7" s="59">
        <v>16049.9</v>
      </c>
      <c r="AV7" s="59">
        <v>248.6</v>
      </c>
      <c r="AW7" s="59">
        <v>248.1</v>
      </c>
      <c r="AX7" s="111">
        <v>7729.2</v>
      </c>
      <c r="AY7" s="112">
        <v>6961.8</v>
      </c>
      <c r="AZ7" s="109">
        <v>52180.5</v>
      </c>
      <c r="BA7" s="115">
        <v>46108</v>
      </c>
      <c r="BB7" s="111">
        <v>546</v>
      </c>
      <c r="BC7" s="59">
        <v>465.7</v>
      </c>
      <c r="BD7" s="111">
        <v>18726</v>
      </c>
      <c r="BE7" s="59">
        <v>18474.5</v>
      </c>
      <c r="BF7" s="111">
        <v>15823.9</v>
      </c>
      <c r="BG7" s="59">
        <v>14315.4</v>
      </c>
      <c r="BH7" s="111">
        <v>17084.599999999999</v>
      </c>
      <c r="BI7" s="112">
        <v>12852.4</v>
      </c>
      <c r="BJ7" s="109">
        <v>1301.2</v>
      </c>
      <c r="BK7" s="115">
        <v>1240.0999999999999</v>
      </c>
      <c r="BL7" s="115">
        <v>0</v>
      </c>
      <c r="BM7" s="115">
        <v>0</v>
      </c>
      <c r="BN7" s="116">
        <v>0</v>
      </c>
      <c r="BO7" s="59">
        <v>0</v>
      </c>
      <c r="BP7" s="111">
        <v>1301.2</v>
      </c>
      <c r="BQ7" s="112">
        <v>1240.0999999999999</v>
      </c>
      <c r="BR7" s="109">
        <v>667729.70000000007</v>
      </c>
      <c r="BS7" s="115">
        <v>657796.69999999995</v>
      </c>
      <c r="BT7" s="111">
        <v>124763.9</v>
      </c>
      <c r="BU7" s="59">
        <v>124054.7</v>
      </c>
      <c r="BV7" s="111">
        <v>453901.5</v>
      </c>
      <c r="BW7" s="59">
        <v>445748.9</v>
      </c>
      <c r="BX7" s="59">
        <v>47519</v>
      </c>
      <c r="BY7" s="59">
        <v>47118.9</v>
      </c>
      <c r="BZ7" s="111">
        <v>0</v>
      </c>
      <c r="CA7" s="59">
        <v>0</v>
      </c>
      <c r="CB7" s="115">
        <v>9638.7999999999993</v>
      </c>
      <c r="CC7" s="59">
        <v>9298.2000000000007</v>
      </c>
      <c r="CD7" s="111">
        <v>31906.5</v>
      </c>
      <c r="CE7" s="112">
        <v>31576</v>
      </c>
      <c r="CF7" s="109">
        <v>103143.79999999999</v>
      </c>
      <c r="CG7" s="115">
        <v>101170.59999999999</v>
      </c>
      <c r="CH7" s="111">
        <v>69009.899999999994</v>
      </c>
      <c r="CI7" s="115">
        <v>68151.399999999994</v>
      </c>
      <c r="CJ7" s="111">
        <v>0</v>
      </c>
      <c r="CK7" s="59">
        <v>0</v>
      </c>
      <c r="CL7" s="111">
        <v>34133.9</v>
      </c>
      <c r="CM7" s="112">
        <v>33019.199999999997</v>
      </c>
      <c r="CN7" s="109">
        <v>335</v>
      </c>
      <c r="CO7" s="117">
        <v>335</v>
      </c>
      <c r="CP7" s="111">
        <v>335</v>
      </c>
      <c r="CQ7" s="55">
        <v>335</v>
      </c>
      <c r="CR7" s="109">
        <v>107171.59999999999</v>
      </c>
      <c r="CS7" s="117">
        <v>104614.40000000001</v>
      </c>
      <c r="CT7" s="111">
        <v>1088.7</v>
      </c>
      <c r="CU7" s="59">
        <v>1088</v>
      </c>
      <c r="CV7" s="111">
        <v>42904.7</v>
      </c>
      <c r="CW7" s="59">
        <v>42904.7</v>
      </c>
      <c r="CX7" s="111">
        <v>28825</v>
      </c>
      <c r="CY7" s="59">
        <v>26418.9</v>
      </c>
      <c r="CZ7" s="111">
        <v>25045.4</v>
      </c>
      <c r="DA7" s="59">
        <v>24945.1</v>
      </c>
      <c r="DB7" s="111">
        <v>9307.7999999999993</v>
      </c>
      <c r="DC7" s="112">
        <v>9257.7000000000007</v>
      </c>
      <c r="DD7" s="109">
        <v>26086.9</v>
      </c>
      <c r="DE7" s="117">
        <v>25556.699999999997</v>
      </c>
      <c r="DF7" s="111">
        <v>1382</v>
      </c>
      <c r="DG7" s="59">
        <v>1333</v>
      </c>
      <c r="DH7" s="111">
        <v>10401</v>
      </c>
      <c r="DI7" s="59">
        <v>10053</v>
      </c>
      <c r="DJ7" s="115"/>
      <c r="DK7" s="115"/>
      <c r="DL7" s="111">
        <f t="shared" ref="DL7:DM12" si="2">DD7-DF7-DH7-DJ7</f>
        <v>14303.900000000001</v>
      </c>
      <c r="DM7" s="112">
        <f t="shared" si="2"/>
        <v>14170.699999999997</v>
      </c>
      <c r="DN7" s="109"/>
      <c r="DO7" s="115"/>
      <c r="DP7" s="115"/>
      <c r="DQ7" s="117"/>
      <c r="DR7" s="115"/>
      <c r="DS7" s="115"/>
      <c r="DT7" s="111">
        <f t="shared" ref="DT7:DU12" si="3">DN7-DR7</f>
        <v>0</v>
      </c>
      <c r="DU7" s="112">
        <f t="shared" si="3"/>
        <v>0</v>
      </c>
      <c r="DV7" s="113">
        <v>2</v>
      </c>
      <c r="DW7" s="55">
        <v>1</v>
      </c>
      <c r="DX7" s="113">
        <v>0</v>
      </c>
      <c r="DY7" s="114">
        <v>0</v>
      </c>
      <c r="DZ7" s="118">
        <v>1107603.8</v>
      </c>
      <c r="EA7" s="117">
        <v>1082638.9999999998</v>
      </c>
      <c r="EB7" s="109">
        <v>-19924.400000000001</v>
      </c>
      <c r="EC7" s="114">
        <v>-13771.5</v>
      </c>
      <c r="ED7" s="109">
        <v>8747</v>
      </c>
      <c r="EE7" s="119">
        <v>6152.9</v>
      </c>
      <c r="EF7" s="120"/>
    </row>
    <row r="8" spans="1:138" s="102" customFormat="1" ht="18" customHeight="1" x14ac:dyDescent="0.25">
      <c r="A8" s="108" t="s">
        <v>2</v>
      </c>
      <c r="B8" s="109">
        <v>82345.7</v>
      </c>
      <c r="C8" s="110">
        <v>79900.600000000006</v>
      </c>
      <c r="D8" s="111">
        <v>12795.6</v>
      </c>
      <c r="E8" s="111">
        <v>12530.6</v>
      </c>
      <c r="F8" s="111">
        <v>2944.2</v>
      </c>
      <c r="G8" s="111">
        <v>2876.5</v>
      </c>
      <c r="H8" s="111">
        <v>57815.199999999997</v>
      </c>
      <c r="I8" s="111">
        <v>56266.3</v>
      </c>
      <c r="J8" s="111">
        <v>6.5</v>
      </c>
      <c r="K8" s="111">
        <v>6.5</v>
      </c>
      <c r="L8" s="111">
        <v>6472.8</v>
      </c>
      <c r="M8" s="111">
        <v>6299</v>
      </c>
      <c r="N8" s="111">
        <v>0</v>
      </c>
      <c r="O8" s="111">
        <v>0</v>
      </c>
      <c r="P8" s="111">
        <v>187.5</v>
      </c>
      <c r="Q8" s="111">
        <v>0</v>
      </c>
      <c r="R8" s="111">
        <v>2123.9</v>
      </c>
      <c r="S8" s="112">
        <v>1921.7</v>
      </c>
      <c r="T8" s="113">
        <v>830.8</v>
      </c>
      <c r="U8" s="59">
        <v>830.8</v>
      </c>
      <c r="V8" s="111">
        <v>830.8</v>
      </c>
      <c r="W8" s="114">
        <v>830.8</v>
      </c>
      <c r="X8" s="109">
        <v>5436.2000000000007</v>
      </c>
      <c r="Y8" s="115">
        <v>5356.2</v>
      </c>
      <c r="Z8" s="111">
        <v>0</v>
      </c>
      <c r="AA8" s="59">
        <v>0</v>
      </c>
      <c r="AB8" s="111">
        <v>2455.4</v>
      </c>
      <c r="AC8" s="59">
        <v>2391.6</v>
      </c>
      <c r="AD8" s="111">
        <v>2980.8</v>
      </c>
      <c r="AE8" s="112">
        <v>2964.6</v>
      </c>
      <c r="AF8" s="109">
        <v>0</v>
      </c>
      <c r="AG8" s="115">
        <v>0</v>
      </c>
      <c r="AH8" s="111">
        <v>54561.799999999996</v>
      </c>
      <c r="AI8" s="59">
        <v>53836.099999999991</v>
      </c>
      <c r="AJ8" s="111">
        <v>0</v>
      </c>
      <c r="AK8" s="59">
        <v>0</v>
      </c>
      <c r="AL8" s="111">
        <v>3034</v>
      </c>
      <c r="AM8" s="59">
        <v>3034</v>
      </c>
      <c r="AN8" s="111">
        <v>0</v>
      </c>
      <c r="AO8" s="59">
        <v>0</v>
      </c>
      <c r="AP8" s="111">
        <v>0</v>
      </c>
      <c r="AQ8" s="59">
        <v>0</v>
      </c>
      <c r="AR8" s="111">
        <v>9481.2000000000007</v>
      </c>
      <c r="AS8" s="59">
        <v>9481.2000000000007</v>
      </c>
      <c r="AT8" s="116">
        <v>14301.7</v>
      </c>
      <c r="AU8" s="59">
        <v>13835.9</v>
      </c>
      <c r="AV8" s="59">
        <v>11684.3</v>
      </c>
      <c r="AW8" s="59">
        <v>11684.3</v>
      </c>
      <c r="AX8" s="111">
        <v>16060.6</v>
      </c>
      <c r="AY8" s="112">
        <v>15800.7</v>
      </c>
      <c r="AZ8" s="109">
        <v>27263.9</v>
      </c>
      <c r="BA8" s="115">
        <v>24830.799999999999</v>
      </c>
      <c r="BB8" s="111">
        <v>35.1</v>
      </c>
      <c r="BC8" s="59">
        <v>35.1</v>
      </c>
      <c r="BD8" s="111">
        <v>2223.1</v>
      </c>
      <c r="BE8" s="59">
        <v>1952.2</v>
      </c>
      <c r="BF8" s="111">
        <v>20030.7</v>
      </c>
      <c r="BG8" s="59">
        <v>19306</v>
      </c>
      <c r="BH8" s="111">
        <v>4975</v>
      </c>
      <c r="BI8" s="112">
        <v>3537.5</v>
      </c>
      <c r="BJ8" s="109">
        <v>486.8</v>
      </c>
      <c r="BK8" s="115">
        <v>485</v>
      </c>
      <c r="BL8" s="115">
        <v>0</v>
      </c>
      <c r="BM8" s="115">
        <v>0</v>
      </c>
      <c r="BN8" s="116">
        <v>0</v>
      </c>
      <c r="BO8" s="59">
        <v>0</v>
      </c>
      <c r="BP8" s="111">
        <v>486.8</v>
      </c>
      <c r="BQ8" s="112">
        <v>485</v>
      </c>
      <c r="BR8" s="109">
        <v>451648.49999999994</v>
      </c>
      <c r="BS8" s="115">
        <v>447764.6</v>
      </c>
      <c r="BT8" s="111">
        <v>69992.899999999994</v>
      </c>
      <c r="BU8" s="59">
        <v>68947</v>
      </c>
      <c r="BV8" s="111">
        <v>339461.7</v>
      </c>
      <c r="BW8" s="59">
        <v>337448</v>
      </c>
      <c r="BX8" s="59">
        <v>24316.6</v>
      </c>
      <c r="BY8" s="59">
        <v>24135.8</v>
      </c>
      <c r="BZ8" s="111">
        <v>0</v>
      </c>
      <c r="CA8" s="59">
        <v>0</v>
      </c>
      <c r="CB8" s="115">
        <v>5993.3</v>
      </c>
      <c r="CC8" s="59">
        <v>5640.1</v>
      </c>
      <c r="CD8" s="111">
        <v>11884</v>
      </c>
      <c r="CE8" s="112">
        <v>11593.7</v>
      </c>
      <c r="CF8" s="109">
        <v>89001.2</v>
      </c>
      <c r="CG8" s="115">
        <v>88692.4</v>
      </c>
      <c r="CH8" s="111">
        <v>56116.6</v>
      </c>
      <c r="CI8" s="115">
        <v>55964.5</v>
      </c>
      <c r="CJ8" s="111">
        <v>0</v>
      </c>
      <c r="CK8" s="59">
        <v>0</v>
      </c>
      <c r="CL8" s="111">
        <v>32884.6</v>
      </c>
      <c r="CM8" s="112">
        <v>32727.9</v>
      </c>
      <c r="CN8" s="109">
        <v>233.2</v>
      </c>
      <c r="CO8" s="117">
        <v>233.2</v>
      </c>
      <c r="CP8" s="111">
        <v>233.2</v>
      </c>
      <c r="CQ8" s="55">
        <v>233.2</v>
      </c>
      <c r="CR8" s="109">
        <v>85259.199999999997</v>
      </c>
      <c r="CS8" s="117">
        <v>84169.000000000015</v>
      </c>
      <c r="CT8" s="111">
        <v>1118.8</v>
      </c>
      <c r="CU8" s="59">
        <v>897.3</v>
      </c>
      <c r="CV8" s="111">
        <v>59320</v>
      </c>
      <c r="CW8" s="59">
        <v>59320</v>
      </c>
      <c r="CX8" s="111">
        <v>14177.4</v>
      </c>
      <c r="CY8" s="59">
        <v>13977.6</v>
      </c>
      <c r="CZ8" s="111">
        <v>5122.6000000000004</v>
      </c>
      <c r="DA8" s="59">
        <v>4515.5</v>
      </c>
      <c r="DB8" s="111">
        <v>5520.4</v>
      </c>
      <c r="DC8" s="112">
        <v>5458.6</v>
      </c>
      <c r="DD8" s="109">
        <v>9390.7999999999993</v>
      </c>
      <c r="DE8" s="117">
        <v>9323.1</v>
      </c>
      <c r="DF8" s="111"/>
      <c r="DG8" s="59"/>
      <c r="DH8" s="111">
        <v>6050</v>
      </c>
      <c r="DI8" s="59">
        <v>6002</v>
      </c>
      <c r="DJ8" s="115"/>
      <c r="DK8" s="115"/>
      <c r="DL8" s="111">
        <f t="shared" si="2"/>
        <v>3340.7999999999993</v>
      </c>
      <c r="DM8" s="112">
        <f t="shared" si="2"/>
        <v>3321.1000000000004</v>
      </c>
      <c r="DN8" s="109"/>
      <c r="DO8" s="115"/>
      <c r="DP8" s="115"/>
      <c r="DQ8" s="117"/>
      <c r="DR8" s="115"/>
      <c r="DS8" s="115"/>
      <c r="DT8" s="111">
        <f t="shared" si="3"/>
        <v>0</v>
      </c>
      <c r="DU8" s="112">
        <f t="shared" si="3"/>
        <v>0</v>
      </c>
      <c r="DV8" s="113">
        <v>0</v>
      </c>
      <c r="DW8" s="55">
        <v>0</v>
      </c>
      <c r="DX8" s="113">
        <v>0</v>
      </c>
      <c r="DY8" s="114">
        <v>0</v>
      </c>
      <c r="DZ8" s="118">
        <v>806458.09999999986</v>
      </c>
      <c r="EA8" s="117">
        <v>795421.79999999993</v>
      </c>
      <c r="EB8" s="109">
        <v>-9632.2000000000007</v>
      </c>
      <c r="EC8" s="114">
        <v>-2455.4</v>
      </c>
      <c r="ED8" s="109">
        <v>1667</v>
      </c>
      <c r="EE8" s="119">
        <v>7176.8</v>
      </c>
      <c r="EF8" s="120"/>
    </row>
    <row r="9" spans="1:138" s="102" customFormat="1" ht="18" customHeight="1" x14ac:dyDescent="0.25">
      <c r="A9" s="108" t="s">
        <v>3</v>
      </c>
      <c r="B9" s="109">
        <v>129809.60000000001</v>
      </c>
      <c r="C9" s="110">
        <v>127991.6</v>
      </c>
      <c r="D9" s="111">
        <v>11300.2</v>
      </c>
      <c r="E9" s="111">
        <v>11285</v>
      </c>
      <c r="F9" s="111">
        <v>5135</v>
      </c>
      <c r="G9" s="111">
        <v>4817.2</v>
      </c>
      <c r="H9" s="111">
        <v>47761.8</v>
      </c>
      <c r="I9" s="111">
        <v>46379.1</v>
      </c>
      <c r="J9" s="111">
        <v>8.6</v>
      </c>
      <c r="K9" s="111">
        <v>0</v>
      </c>
      <c r="L9" s="111">
        <v>7523.9</v>
      </c>
      <c r="M9" s="111">
        <v>7523.9</v>
      </c>
      <c r="N9" s="111">
        <v>0</v>
      </c>
      <c r="O9" s="111">
        <v>0</v>
      </c>
      <c r="P9" s="111">
        <v>72.599999999999994</v>
      </c>
      <c r="Q9" s="111">
        <v>0</v>
      </c>
      <c r="R9" s="111">
        <v>58007.5</v>
      </c>
      <c r="S9" s="112">
        <v>57986.400000000001</v>
      </c>
      <c r="T9" s="113">
        <v>859.2</v>
      </c>
      <c r="U9" s="59">
        <v>859.2</v>
      </c>
      <c r="V9" s="111">
        <v>859.2</v>
      </c>
      <c r="W9" s="114">
        <v>859.2</v>
      </c>
      <c r="X9" s="109">
        <v>5778.2</v>
      </c>
      <c r="Y9" s="115">
        <v>5756.8</v>
      </c>
      <c r="Z9" s="111">
        <v>0</v>
      </c>
      <c r="AA9" s="59">
        <v>0</v>
      </c>
      <c r="AB9" s="111">
        <v>3474.7</v>
      </c>
      <c r="AC9" s="59">
        <v>3456.5</v>
      </c>
      <c r="AD9" s="111">
        <v>2294</v>
      </c>
      <c r="AE9" s="112">
        <v>2291.3000000000002</v>
      </c>
      <c r="AF9" s="109">
        <v>9.5</v>
      </c>
      <c r="AG9" s="115">
        <v>9</v>
      </c>
      <c r="AH9" s="111">
        <v>42010.2</v>
      </c>
      <c r="AI9" s="59">
        <v>41679.4</v>
      </c>
      <c r="AJ9" s="111">
        <v>0</v>
      </c>
      <c r="AK9" s="59">
        <v>0</v>
      </c>
      <c r="AL9" s="111">
        <v>3458.7</v>
      </c>
      <c r="AM9" s="59">
        <v>3458.7</v>
      </c>
      <c r="AN9" s="111">
        <v>23.1</v>
      </c>
      <c r="AO9" s="59">
        <v>23.1</v>
      </c>
      <c r="AP9" s="111">
        <v>0</v>
      </c>
      <c r="AQ9" s="59">
        <v>0</v>
      </c>
      <c r="AR9" s="111">
        <v>12121.4</v>
      </c>
      <c r="AS9" s="59">
        <v>12110.6</v>
      </c>
      <c r="AT9" s="116">
        <v>18589.900000000001</v>
      </c>
      <c r="AU9" s="59">
        <v>18272</v>
      </c>
      <c r="AV9" s="59">
        <v>446.5</v>
      </c>
      <c r="AW9" s="59">
        <v>446.5</v>
      </c>
      <c r="AX9" s="111">
        <v>7370.6</v>
      </c>
      <c r="AY9" s="112">
        <v>7368.5</v>
      </c>
      <c r="AZ9" s="109">
        <v>43768.4</v>
      </c>
      <c r="BA9" s="115">
        <v>40426.6</v>
      </c>
      <c r="BB9" s="111">
        <v>124</v>
      </c>
      <c r="BC9" s="59">
        <v>122.3</v>
      </c>
      <c r="BD9" s="111">
        <v>7194.3</v>
      </c>
      <c r="BE9" s="59">
        <v>6750.2</v>
      </c>
      <c r="BF9" s="111">
        <v>31568.400000000001</v>
      </c>
      <c r="BG9" s="59">
        <v>28672.400000000001</v>
      </c>
      <c r="BH9" s="111">
        <v>4881.7</v>
      </c>
      <c r="BI9" s="112">
        <v>4881.7</v>
      </c>
      <c r="BJ9" s="109">
        <v>0</v>
      </c>
      <c r="BK9" s="115">
        <v>0</v>
      </c>
      <c r="BL9" s="115">
        <v>0</v>
      </c>
      <c r="BM9" s="115">
        <v>0</v>
      </c>
      <c r="BN9" s="116">
        <v>0</v>
      </c>
      <c r="BO9" s="59">
        <v>0</v>
      </c>
      <c r="BP9" s="111">
        <v>0</v>
      </c>
      <c r="BQ9" s="112">
        <v>0</v>
      </c>
      <c r="BR9" s="109">
        <v>491491.7</v>
      </c>
      <c r="BS9" s="115">
        <v>491309.5</v>
      </c>
      <c r="BT9" s="111">
        <v>110340.7</v>
      </c>
      <c r="BU9" s="59">
        <v>110340.7</v>
      </c>
      <c r="BV9" s="111">
        <v>315924.8</v>
      </c>
      <c r="BW9" s="59">
        <v>315920</v>
      </c>
      <c r="BX9" s="59">
        <v>44700.4</v>
      </c>
      <c r="BY9" s="59">
        <v>44622.7</v>
      </c>
      <c r="BZ9" s="111">
        <v>0</v>
      </c>
      <c r="CA9" s="59">
        <v>0</v>
      </c>
      <c r="CB9" s="115">
        <v>6539.8</v>
      </c>
      <c r="CC9" s="59">
        <v>6452.1</v>
      </c>
      <c r="CD9" s="111">
        <v>13986</v>
      </c>
      <c r="CE9" s="112">
        <v>13974</v>
      </c>
      <c r="CF9" s="109">
        <v>75597.8</v>
      </c>
      <c r="CG9" s="115">
        <v>75501.2</v>
      </c>
      <c r="CH9" s="111">
        <v>75462.8</v>
      </c>
      <c r="CI9" s="115">
        <v>75366.2</v>
      </c>
      <c r="CJ9" s="111">
        <v>0</v>
      </c>
      <c r="CK9" s="59">
        <v>0</v>
      </c>
      <c r="CL9" s="111">
        <v>135</v>
      </c>
      <c r="CM9" s="112">
        <v>135</v>
      </c>
      <c r="CN9" s="109">
        <v>203.5</v>
      </c>
      <c r="CO9" s="117">
        <v>203.5</v>
      </c>
      <c r="CP9" s="111">
        <v>203.5</v>
      </c>
      <c r="CQ9" s="55">
        <v>203.5</v>
      </c>
      <c r="CR9" s="109">
        <v>123301.19999999998</v>
      </c>
      <c r="CS9" s="117">
        <v>122515.7</v>
      </c>
      <c r="CT9" s="111">
        <v>1769</v>
      </c>
      <c r="CU9" s="59">
        <v>1769</v>
      </c>
      <c r="CV9" s="111">
        <v>79782</v>
      </c>
      <c r="CW9" s="59">
        <v>79782</v>
      </c>
      <c r="CX9" s="111">
        <v>20736.400000000001</v>
      </c>
      <c r="CY9" s="59">
        <v>20012.3</v>
      </c>
      <c r="CZ9" s="111">
        <v>13686.9</v>
      </c>
      <c r="DA9" s="59">
        <v>13625.5</v>
      </c>
      <c r="DB9" s="111">
        <v>7326.9</v>
      </c>
      <c r="DC9" s="112">
        <v>7326.9</v>
      </c>
      <c r="DD9" s="109">
        <v>10119.799999999999</v>
      </c>
      <c r="DE9" s="117">
        <v>10104.5</v>
      </c>
      <c r="DF9" s="111">
        <v>9685</v>
      </c>
      <c r="DG9" s="59">
        <v>8223</v>
      </c>
      <c r="DH9" s="111"/>
      <c r="DI9" s="59"/>
      <c r="DJ9" s="115"/>
      <c r="DK9" s="115"/>
      <c r="DL9" s="111">
        <f t="shared" si="2"/>
        <v>434.79999999999927</v>
      </c>
      <c r="DM9" s="112">
        <f t="shared" si="2"/>
        <v>1881.5</v>
      </c>
      <c r="DN9" s="109"/>
      <c r="DO9" s="115"/>
      <c r="DP9" s="115"/>
      <c r="DQ9" s="117"/>
      <c r="DR9" s="115"/>
      <c r="DS9" s="115"/>
      <c r="DT9" s="111">
        <f t="shared" si="3"/>
        <v>0</v>
      </c>
      <c r="DU9" s="112">
        <f t="shared" si="3"/>
        <v>0</v>
      </c>
      <c r="DV9" s="113">
        <v>0.7</v>
      </c>
      <c r="DW9" s="55">
        <v>0.7</v>
      </c>
      <c r="DX9" s="113">
        <v>0</v>
      </c>
      <c r="DY9" s="114">
        <v>0</v>
      </c>
      <c r="DZ9" s="118">
        <v>922940.3</v>
      </c>
      <c r="EA9" s="117">
        <v>916348.69999999984</v>
      </c>
      <c r="EB9" s="109">
        <v>-7418.5</v>
      </c>
      <c r="EC9" s="114">
        <v>-1204.5999999999999</v>
      </c>
      <c r="ED9" s="109">
        <v>6337</v>
      </c>
      <c r="EE9" s="119">
        <v>6468</v>
      </c>
      <c r="EF9" s="120"/>
    </row>
    <row r="10" spans="1:138" s="102" customFormat="1" ht="18" customHeight="1" x14ac:dyDescent="0.25">
      <c r="A10" s="108" t="s">
        <v>4</v>
      </c>
      <c r="B10" s="109">
        <v>119139.9</v>
      </c>
      <c r="C10" s="110">
        <v>115206.1</v>
      </c>
      <c r="D10" s="111">
        <v>7882.5</v>
      </c>
      <c r="E10" s="111">
        <v>7847.5</v>
      </c>
      <c r="F10" s="111">
        <v>3796.4</v>
      </c>
      <c r="G10" s="111">
        <v>3725.7</v>
      </c>
      <c r="H10" s="111">
        <v>63601.5</v>
      </c>
      <c r="I10" s="111">
        <v>61995.4</v>
      </c>
      <c r="J10" s="111">
        <v>4.8</v>
      </c>
      <c r="K10" s="111">
        <v>4.8</v>
      </c>
      <c r="L10" s="111">
        <v>7533.4</v>
      </c>
      <c r="M10" s="111">
        <v>7325</v>
      </c>
      <c r="N10" s="111">
        <v>1530.6</v>
      </c>
      <c r="O10" s="111">
        <v>1530.6</v>
      </c>
      <c r="P10" s="111">
        <v>62</v>
      </c>
      <c r="Q10" s="111">
        <v>0</v>
      </c>
      <c r="R10" s="111">
        <v>34728.699999999997</v>
      </c>
      <c r="S10" s="112">
        <v>32777.1</v>
      </c>
      <c r="T10" s="113">
        <v>1128.0999999999999</v>
      </c>
      <c r="U10" s="59">
        <v>1128.0999999999999</v>
      </c>
      <c r="V10" s="111">
        <v>1128.0999999999999</v>
      </c>
      <c r="W10" s="114">
        <v>1128.0999999999999</v>
      </c>
      <c r="X10" s="109">
        <v>4564.6000000000004</v>
      </c>
      <c r="Y10" s="115">
        <v>4472.6000000000004</v>
      </c>
      <c r="Z10" s="111">
        <v>0</v>
      </c>
      <c r="AA10" s="59">
        <v>0</v>
      </c>
      <c r="AB10" s="111">
        <v>2978.9</v>
      </c>
      <c r="AC10" s="59">
        <v>2922.9</v>
      </c>
      <c r="AD10" s="111">
        <v>1580.7</v>
      </c>
      <c r="AE10" s="112">
        <v>1549.7</v>
      </c>
      <c r="AF10" s="109">
        <v>5</v>
      </c>
      <c r="AG10" s="115">
        <v>0</v>
      </c>
      <c r="AH10" s="111">
        <v>42606.799999999996</v>
      </c>
      <c r="AI10" s="59">
        <v>42171.299999999996</v>
      </c>
      <c r="AJ10" s="111">
        <v>0</v>
      </c>
      <c r="AK10" s="59">
        <v>0</v>
      </c>
      <c r="AL10" s="111">
        <v>3655.8</v>
      </c>
      <c r="AM10" s="59">
        <v>3543.2</v>
      </c>
      <c r="AN10" s="111">
        <v>0</v>
      </c>
      <c r="AO10" s="59">
        <v>0</v>
      </c>
      <c r="AP10" s="111">
        <v>0</v>
      </c>
      <c r="AQ10" s="59">
        <v>0</v>
      </c>
      <c r="AR10" s="111">
        <v>12526</v>
      </c>
      <c r="AS10" s="59">
        <v>12404.9</v>
      </c>
      <c r="AT10" s="116">
        <v>10873.6</v>
      </c>
      <c r="AU10" s="59">
        <v>10793</v>
      </c>
      <c r="AV10" s="59">
        <v>13323.3</v>
      </c>
      <c r="AW10" s="59">
        <v>13323.3</v>
      </c>
      <c r="AX10" s="111">
        <v>2228.1</v>
      </c>
      <c r="AY10" s="112">
        <v>2106.9</v>
      </c>
      <c r="AZ10" s="109">
        <v>58751.899999999994</v>
      </c>
      <c r="BA10" s="115">
        <v>53374.7</v>
      </c>
      <c r="BB10" s="111">
        <v>317.10000000000002</v>
      </c>
      <c r="BC10" s="59">
        <v>285.10000000000002</v>
      </c>
      <c r="BD10" s="111">
        <v>27727.1</v>
      </c>
      <c r="BE10" s="59">
        <v>25308</v>
      </c>
      <c r="BF10" s="111">
        <v>18322.5</v>
      </c>
      <c r="BG10" s="59">
        <v>16557</v>
      </c>
      <c r="BH10" s="111">
        <v>12385.2</v>
      </c>
      <c r="BI10" s="112">
        <v>11224.6</v>
      </c>
      <c r="BJ10" s="109">
        <v>149</v>
      </c>
      <c r="BK10" s="115">
        <v>149</v>
      </c>
      <c r="BL10" s="115">
        <v>0</v>
      </c>
      <c r="BM10" s="115">
        <v>0</v>
      </c>
      <c r="BN10" s="116">
        <v>0</v>
      </c>
      <c r="BO10" s="59">
        <v>0</v>
      </c>
      <c r="BP10" s="111">
        <v>149</v>
      </c>
      <c r="BQ10" s="112">
        <v>149</v>
      </c>
      <c r="BR10" s="109">
        <v>448500.7</v>
      </c>
      <c r="BS10" s="115">
        <v>447067</v>
      </c>
      <c r="BT10" s="111">
        <v>88925.4</v>
      </c>
      <c r="BU10" s="59">
        <v>88925.4</v>
      </c>
      <c r="BV10" s="111">
        <v>279024.7</v>
      </c>
      <c r="BW10" s="59">
        <v>277951.09999999998</v>
      </c>
      <c r="BX10" s="59">
        <v>34521.4</v>
      </c>
      <c r="BY10" s="59">
        <v>34521.4</v>
      </c>
      <c r="BZ10" s="111">
        <v>0</v>
      </c>
      <c r="CA10" s="59">
        <v>0</v>
      </c>
      <c r="CB10" s="115">
        <v>22880.5</v>
      </c>
      <c r="CC10" s="59">
        <v>22714.1</v>
      </c>
      <c r="CD10" s="111">
        <v>23148.7</v>
      </c>
      <c r="CE10" s="112">
        <v>22955</v>
      </c>
      <c r="CF10" s="109">
        <v>77642.899999999994</v>
      </c>
      <c r="CG10" s="115">
        <v>77640.100000000006</v>
      </c>
      <c r="CH10" s="111">
        <v>55393.599999999999</v>
      </c>
      <c r="CI10" s="115">
        <v>55393.599999999999</v>
      </c>
      <c r="CJ10" s="111">
        <v>0</v>
      </c>
      <c r="CK10" s="59">
        <v>0</v>
      </c>
      <c r="CL10" s="111">
        <v>22249.3</v>
      </c>
      <c r="CM10" s="112">
        <v>22246.5</v>
      </c>
      <c r="CN10" s="109">
        <v>91.3</v>
      </c>
      <c r="CO10" s="117">
        <v>91.3</v>
      </c>
      <c r="CP10" s="111">
        <f t="shared" ref="CP10:CQ12" si="4">CN10</f>
        <v>91.3</v>
      </c>
      <c r="CQ10" s="55">
        <f t="shared" si="4"/>
        <v>91.3</v>
      </c>
      <c r="CR10" s="109">
        <v>129234.7</v>
      </c>
      <c r="CS10" s="117">
        <v>128088</v>
      </c>
      <c r="CT10" s="111">
        <v>1570.8</v>
      </c>
      <c r="CU10" s="59">
        <v>1570.8</v>
      </c>
      <c r="CV10" s="111">
        <v>95129.9</v>
      </c>
      <c r="CW10" s="59">
        <v>95129.9</v>
      </c>
      <c r="CX10" s="111">
        <v>19349.099999999999</v>
      </c>
      <c r="CY10" s="59">
        <v>19021.599999999999</v>
      </c>
      <c r="CZ10" s="111">
        <v>5000.6000000000004</v>
      </c>
      <c r="DA10" s="59">
        <v>4209.1000000000004</v>
      </c>
      <c r="DB10" s="111">
        <v>8184.3</v>
      </c>
      <c r="DC10" s="112">
        <v>8156.6</v>
      </c>
      <c r="DD10" s="109">
        <v>10449</v>
      </c>
      <c r="DE10" s="117">
        <v>10151.1</v>
      </c>
      <c r="DF10" s="111">
        <v>2150</v>
      </c>
      <c r="DG10" s="59">
        <v>2145</v>
      </c>
      <c r="DH10" s="111">
        <v>7744</v>
      </c>
      <c r="DI10" s="59">
        <v>7556</v>
      </c>
      <c r="DJ10" s="115"/>
      <c r="DK10" s="115"/>
      <c r="DL10" s="111">
        <f t="shared" si="2"/>
        <v>555</v>
      </c>
      <c r="DM10" s="112">
        <f t="shared" si="2"/>
        <v>450.10000000000036</v>
      </c>
      <c r="DN10" s="109"/>
      <c r="DO10" s="115"/>
      <c r="DP10" s="115"/>
      <c r="DQ10" s="117"/>
      <c r="DR10" s="115"/>
      <c r="DS10" s="115"/>
      <c r="DT10" s="111">
        <f t="shared" si="3"/>
        <v>0</v>
      </c>
      <c r="DU10" s="112">
        <f t="shared" si="3"/>
        <v>0</v>
      </c>
      <c r="DV10" s="113"/>
      <c r="DW10" s="55"/>
      <c r="DX10" s="113"/>
      <c r="DY10" s="114"/>
      <c r="DZ10" s="118">
        <v>1978004.2999999998</v>
      </c>
      <c r="EA10" s="117">
        <v>1949542.2000000002</v>
      </c>
      <c r="EB10" s="109">
        <v>-43452.1</v>
      </c>
      <c r="EC10" s="114">
        <v>-18537</v>
      </c>
      <c r="ED10" s="109">
        <v>30452</v>
      </c>
      <c r="EE10" s="119">
        <v>24915.1</v>
      </c>
      <c r="EF10" s="120"/>
    </row>
    <row r="11" spans="1:138" s="102" customFormat="1" ht="18" customHeight="1" x14ac:dyDescent="0.25">
      <c r="A11" s="108" t="s">
        <v>5</v>
      </c>
      <c r="B11" s="109">
        <v>193598.89999999997</v>
      </c>
      <c r="C11" s="110">
        <v>188200.60000000003</v>
      </c>
      <c r="D11" s="111">
        <v>18545.099999999999</v>
      </c>
      <c r="E11" s="111">
        <v>17854.3</v>
      </c>
      <c r="F11" s="111">
        <v>8025.6</v>
      </c>
      <c r="G11" s="111">
        <v>7956.6</v>
      </c>
      <c r="H11" s="111">
        <v>102114.7</v>
      </c>
      <c r="I11" s="111">
        <v>99474.8</v>
      </c>
      <c r="J11" s="111">
        <v>13.2</v>
      </c>
      <c r="K11" s="111">
        <v>13.2</v>
      </c>
      <c r="L11" s="111">
        <v>11510.1</v>
      </c>
      <c r="M11" s="111">
        <v>11242</v>
      </c>
      <c r="N11" s="111">
        <v>38.9</v>
      </c>
      <c r="O11" s="111">
        <v>38.9</v>
      </c>
      <c r="P11" s="111">
        <v>465.1</v>
      </c>
      <c r="Q11" s="111">
        <v>0</v>
      </c>
      <c r="R11" s="111">
        <v>52886.2</v>
      </c>
      <c r="S11" s="112">
        <v>51620.800000000003</v>
      </c>
      <c r="T11" s="113">
        <v>3109.7</v>
      </c>
      <c r="U11" s="59">
        <v>3109.7</v>
      </c>
      <c r="V11" s="111">
        <v>3109.7</v>
      </c>
      <c r="W11" s="114">
        <v>3109.7</v>
      </c>
      <c r="X11" s="109">
        <v>12295.4</v>
      </c>
      <c r="Y11" s="115">
        <v>12245.3</v>
      </c>
      <c r="Z11" s="111">
        <v>0</v>
      </c>
      <c r="AA11" s="59">
        <v>0</v>
      </c>
      <c r="AB11" s="111">
        <v>3518.5</v>
      </c>
      <c r="AC11" s="59">
        <v>3501.7</v>
      </c>
      <c r="AD11" s="111">
        <v>8694.9</v>
      </c>
      <c r="AE11" s="112">
        <v>8674.2999999999993</v>
      </c>
      <c r="AF11" s="109">
        <v>82</v>
      </c>
      <c r="AG11" s="115">
        <v>69.3</v>
      </c>
      <c r="AH11" s="111">
        <v>109610.6</v>
      </c>
      <c r="AI11" s="59">
        <v>107092.49999999999</v>
      </c>
      <c r="AJ11" s="111">
        <v>0</v>
      </c>
      <c r="AK11" s="59">
        <v>0</v>
      </c>
      <c r="AL11" s="111">
        <v>24169</v>
      </c>
      <c r="AM11" s="59">
        <v>24124.3</v>
      </c>
      <c r="AN11" s="111">
        <v>435.3</v>
      </c>
      <c r="AO11" s="59">
        <v>391</v>
      </c>
      <c r="AP11" s="111">
        <v>0</v>
      </c>
      <c r="AQ11" s="59">
        <v>0</v>
      </c>
      <c r="AR11" s="111">
        <v>9824.2000000000007</v>
      </c>
      <c r="AS11" s="59">
        <v>9658.4</v>
      </c>
      <c r="AT11" s="116">
        <v>62546.6</v>
      </c>
      <c r="AU11" s="59">
        <v>60710</v>
      </c>
      <c r="AV11" s="59">
        <v>427.4</v>
      </c>
      <c r="AW11" s="59">
        <v>427.4</v>
      </c>
      <c r="AX11" s="111">
        <v>12208.1</v>
      </c>
      <c r="AY11" s="112">
        <v>11781.4</v>
      </c>
      <c r="AZ11" s="109">
        <v>171344.4</v>
      </c>
      <c r="BA11" s="115">
        <v>159700.09999999998</v>
      </c>
      <c r="BB11" s="111">
        <v>1497.6</v>
      </c>
      <c r="BC11" s="59">
        <v>1422.4</v>
      </c>
      <c r="BD11" s="111">
        <v>111221.3</v>
      </c>
      <c r="BE11" s="59">
        <v>102035.6</v>
      </c>
      <c r="BF11" s="111">
        <v>37320.699999999997</v>
      </c>
      <c r="BG11" s="59">
        <v>35518.300000000003</v>
      </c>
      <c r="BH11" s="111">
        <v>21304.799999999999</v>
      </c>
      <c r="BI11" s="112">
        <v>20723.8</v>
      </c>
      <c r="BJ11" s="109">
        <v>0</v>
      </c>
      <c r="BK11" s="115">
        <v>0</v>
      </c>
      <c r="BL11" s="115">
        <v>0</v>
      </c>
      <c r="BM11" s="115">
        <v>0</v>
      </c>
      <c r="BN11" s="116">
        <v>0</v>
      </c>
      <c r="BO11" s="59">
        <v>0</v>
      </c>
      <c r="BP11" s="111">
        <v>0</v>
      </c>
      <c r="BQ11" s="112">
        <v>0</v>
      </c>
      <c r="BR11" s="109">
        <v>1174191.0999999999</v>
      </c>
      <c r="BS11" s="115">
        <v>1168388.1000000001</v>
      </c>
      <c r="BT11" s="111">
        <v>375232.3</v>
      </c>
      <c r="BU11" s="59">
        <v>373933.8</v>
      </c>
      <c r="BV11" s="111">
        <v>693424.9</v>
      </c>
      <c r="BW11" s="59">
        <v>689445.3</v>
      </c>
      <c r="BX11" s="59">
        <v>74686.7</v>
      </c>
      <c r="BY11" s="59">
        <v>74393.100000000006</v>
      </c>
      <c r="BZ11" s="111">
        <v>0</v>
      </c>
      <c r="CA11" s="59">
        <v>0</v>
      </c>
      <c r="CB11" s="115">
        <v>9589.9</v>
      </c>
      <c r="CC11" s="59">
        <v>9517.7000000000007</v>
      </c>
      <c r="CD11" s="111">
        <v>21257.3</v>
      </c>
      <c r="CE11" s="112">
        <v>21098.2</v>
      </c>
      <c r="CF11" s="109">
        <v>164696.20000000001</v>
      </c>
      <c r="CG11" s="115">
        <v>163709.90000000002</v>
      </c>
      <c r="CH11" s="111">
        <v>128083.9</v>
      </c>
      <c r="CI11" s="115">
        <v>127761.1</v>
      </c>
      <c r="CJ11" s="111">
        <v>0</v>
      </c>
      <c r="CK11" s="59">
        <v>0</v>
      </c>
      <c r="CL11" s="111">
        <v>36612.300000000003</v>
      </c>
      <c r="CM11" s="112">
        <v>35948.800000000003</v>
      </c>
      <c r="CN11" s="109">
        <v>273</v>
      </c>
      <c r="CO11" s="117">
        <v>272.7</v>
      </c>
      <c r="CP11" s="111">
        <f t="shared" si="4"/>
        <v>273</v>
      </c>
      <c r="CQ11" s="55">
        <f t="shared" si="4"/>
        <v>272.7</v>
      </c>
      <c r="CR11" s="109">
        <v>126574.99999999999</v>
      </c>
      <c r="CS11" s="117">
        <v>124902.69999999998</v>
      </c>
      <c r="CT11" s="111">
        <v>2018.7</v>
      </c>
      <c r="CU11" s="59">
        <v>1912.2</v>
      </c>
      <c r="CV11" s="111">
        <v>55563.5</v>
      </c>
      <c r="CW11" s="59">
        <v>55563.5</v>
      </c>
      <c r="CX11" s="111">
        <v>39236.1</v>
      </c>
      <c r="CY11" s="59">
        <v>38038.6</v>
      </c>
      <c r="CZ11" s="111">
        <v>9431</v>
      </c>
      <c r="DA11" s="59">
        <v>9119</v>
      </c>
      <c r="DB11" s="111">
        <v>20325.7</v>
      </c>
      <c r="DC11" s="112">
        <v>20269.400000000001</v>
      </c>
      <c r="DD11" s="109">
        <v>22310</v>
      </c>
      <c r="DE11" s="117">
        <v>21920.600000000002</v>
      </c>
      <c r="DF11" s="111"/>
      <c r="DG11" s="59"/>
      <c r="DH11" s="111">
        <v>19968</v>
      </c>
      <c r="DI11" s="59">
        <v>19013</v>
      </c>
      <c r="DJ11" s="115"/>
      <c r="DK11" s="115"/>
      <c r="DL11" s="111">
        <f t="shared" si="2"/>
        <v>2342</v>
      </c>
      <c r="DM11" s="112">
        <f t="shared" si="2"/>
        <v>2907.6000000000022</v>
      </c>
      <c r="DN11" s="109"/>
      <c r="DO11" s="115"/>
      <c r="DP11" s="115"/>
      <c r="DQ11" s="117"/>
      <c r="DR11" s="115"/>
      <c r="DS11" s="115"/>
      <c r="DT11" s="111">
        <f t="shared" si="3"/>
        <v>0</v>
      </c>
      <c r="DU11" s="112">
        <f t="shared" si="3"/>
        <v>0</v>
      </c>
      <c r="DV11" s="113"/>
      <c r="DW11" s="55"/>
      <c r="DX11" s="113"/>
      <c r="DY11" s="114"/>
      <c r="DZ11" s="118">
        <f>B11+T11+X11+AF11+AZ11+BJ11+BR11+CF11+CN11+CR11+DD11+DN11+DV11+DX11</f>
        <v>1868475.6999999997</v>
      </c>
      <c r="EA11" s="117">
        <f>C11+U11+Y11+AG11+BA11+BK11+BS11+CG11+CO11+CS11+DE11+DO11+DW11+DY11</f>
        <v>1842519</v>
      </c>
      <c r="EB11" s="109">
        <v>-32635</v>
      </c>
      <c r="EC11" s="114">
        <v>-2182</v>
      </c>
      <c r="ED11" s="109">
        <v>25035</v>
      </c>
      <c r="EE11" s="119">
        <v>30452</v>
      </c>
      <c r="EF11" s="120"/>
    </row>
    <row r="12" spans="1:138" s="102" customFormat="1" ht="18" customHeight="1" x14ac:dyDescent="0.25">
      <c r="A12" s="108" t="s">
        <v>6</v>
      </c>
      <c r="B12" s="109">
        <v>149288.09999999998</v>
      </c>
      <c r="C12" s="110">
        <v>143945.4</v>
      </c>
      <c r="D12" s="111">
        <v>10478.9</v>
      </c>
      <c r="E12" s="111">
        <v>10366.200000000001</v>
      </c>
      <c r="F12" s="111">
        <v>4821.1000000000004</v>
      </c>
      <c r="G12" s="111">
        <v>4705.8</v>
      </c>
      <c r="H12" s="111">
        <v>68901.399999999994</v>
      </c>
      <c r="I12" s="111">
        <v>65499.8</v>
      </c>
      <c r="J12" s="111">
        <v>11.7</v>
      </c>
      <c r="K12" s="111">
        <v>0</v>
      </c>
      <c r="L12" s="111">
        <v>9569.2000000000007</v>
      </c>
      <c r="M12" s="111">
        <v>9401.5</v>
      </c>
      <c r="N12" s="111">
        <v>350</v>
      </c>
      <c r="O12" s="111">
        <v>350</v>
      </c>
      <c r="P12" s="111">
        <v>605.1</v>
      </c>
      <c r="Q12" s="111">
        <v>0</v>
      </c>
      <c r="R12" s="111">
        <v>54550.7</v>
      </c>
      <c r="S12" s="112">
        <v>53622.1</v>
      </c>
      <c r="T12" s="113">
        <v>2970.6</v>
      </c>
      <c r="U12" s="59">
        <v>2970.6</v>
      </c>
      <c r="V12" s="111">
        <v>2970.6</v>
      </c>
      <c r="W12" s="114">
        <v>2970.6</v>
      </c>
      <c r="X12" s="109">
        <v>2968.6000000000004</v>
      </c>
      <c r="Y12" s="115">
        <v>2866</v>
      </c>
      <c r="Z12" s="111">
        <v>0</v>
      </c>
      <c r="AA12" s="59">
        <v>0</v>
      </c>
      <c r="AB12" s="111">
        <v>729.5</v>
      </c>
      <c r="AC12" s="59">
        <v>629.9</v>
      </c>
      <c r="AD12" s="111">
        <v>987.2</v>
      </c>
      <c r="AE12" s="112">
        <v>987.2</v>
      </c>
      <c r="AF12" s="109">
        <v>1251.9000000000001</v>
      </c>
      <c r="AG12" s="115">
        <v>1248.9000000000001</v>
      </c>
      <c r="AH12" s="111">
        <v>53467.600000000006</v>
      </c>
      <c r="AI12" s="59">
        <v>52346</v>
      </c>
      <c r="AJ12" s="111">
        <v>0</v>
      </c>
      <c r="AK12" s="59">
        <v>0</v>
      </c>
      <c r="AL12" s="111">
        <v>4141.8</v>
      </c>
      <c r="AM12" s="59">
        <v>4141.8</v>
      </c>
      <c r="AN12" s="111">
        <v>1246.2</v>
      </c>
      <c r="AO12" s="59">
        <v>1169.7</v>
      </c>
      <c r="AP12" s="111">
        <v>0</v>
      </c>
      <c r="AQ12" s="59">
        <v>0</v>
      </c>
      <c r="AR12" s="111">
        <v>18370</v>
      </c>
      <c r="AS12" s="59">
        <v>18313.5</v>
      </c>
      <c r="AT12" s="116">
        <v>18962.5</v>
      </c>
      <c r="AU12" s="59">
        <v>18203.2</v>
      </c>
      <c r="AV12" s="59">
        <v>3752.3</v>
      </c>
      <c r="AW12" s="59">
        <v>3752.3</v>
      </c>
      <c r="AX12" s="111">
        <v>6994.8</v>
      </c>
      <c r="AY12" s="112">
        <v>6765.5</v>
      </c>
      <c r="AZ12" s="109">
        <v>122145.2</v>
      </c>
      <c r="BA12" s="115">
        <v>107439.8</v>
      </c>
      <c r="BB12" s="111">
        <v>183.9</v>
      </c>
      <c r="BC12" s="59">
        <v>169.5</v>
      </c>
      <c r="BD12" s="111">
        <v>73249.7</v>
      </c>
      <c r="BE12" s="59">
        <v>64639.4</v>
      </c>
      <c r="BF12" s="111">
        <v>46489.3</v>
      </c>
      <c r="BG12" s="59">
        <v>40408.6</v>
      </c>
      <c r="BH12" s="111">
        <v>2222.3000000000002</v>
      </c>
      <c r="BI12" s="112">
        <v>2222.3000000000002</v>
      </c>
      <c r="BJ12" s="109">
        <v>2088.1</v>
      </c>
      <c r="BK12" s="115">
        <v>1986.9</v>
      </c>
      <c r="BL12" s="115">
        <v>0</v>
      </c>
      <c r="BM12" s="115">
        <v>0</v>
      </c>
      <c r="BN12" s="116">
        <v>0</v>
      </c>
      <c r="BO12" s="59">
        <v>0</v>
      </c>
      <c r="BP12" s="111">
        <v>2088.1</v>
      </c>
      <c r="BQ12" s="112">
        <v>1986.9</v>
      </c>
      <c r="BR12" s="109">
        <v>718384.59999999986</v>
      </c>
      <c r="BS12" s="115">
        <v>692630</v>
      </c>
      <c r="BT12" s="111">
        <v>168303</v>
      </c>
      <c r="BU12" s="59">
        <v>164618.79999999999</v>
      </c>
      <c r="BV12" s="111">
        <v>519776.1</v>
      </c>
      <c r="BW12" s="59">
        <v>498093.5</v>
      </c>
      <c r="BX12" s="59">
        <v>8428.2000000000007</v>
      </c>
      <c r="BY12" s="59">
        <v>8261.2000000000007</v>
      </c>
      <c r="BZ12" s="111">
        <v>0</v>
      </c>
      <c r="CA12" s="59">
        <v>0</v>
      </c>
      <c r="CB12" s="115">
        <v>12057.6</v>
      </c>
      <c r="CC12" s="59">
        <v>12051.7</v>
      </c>
      <c r="CD12" s="111">
        <v>9819.7000000000007</v>
      </c>
      <c r="CE12" s="112">
        <v>9604.7999999999993</v>
      </c>
      <c r="CF12" s="109">
        <v>136168.5</v>
      </c>
      <c r="CG12" s="115">
        <v>135862.5</v>
      </c>
      <c r="CH12" s="111">
        <v>91172.2</v>
      </c>
      <c r="CI12" s="115">
        <v>91094.5</v>
      </c>
      <c r="CJ12" s="111">
        <v>0</v>
      </c>
      <c r="CK12" s="59">
        <v>0</v>
      </c>
      <c r="CL12" s="111">
        <v>44996.3</v>
      </c>
      <c r="CM12" s="112">
        <v>44768</v>
      </c>
      <c r="CN12" s="109">
        <v>83.9</v>
      </c>
      <c r="CO12" s="117">
        <v>83.9</v>
      </c>
      <c r="CP12" s="111">
        <f t="shared" si="4"/>
        <v>83.9</v>
      </c>
      <c r="CQ12" s="55">
        <f t="shared" si="4"/>
        <v>83.9</v>
      </c>
      <c r="CR12" s="109">
        <v>79363.900000000009</v>
      </c>
      <c r="CS12" s="117">
        <v>78455.599999999991</v>
      </c>
      <c r="CT12" s="111">
        <v>1609.9</v>
      </c>
      <c r="CU12" s="59">
        <v>1565.9</v>
      </c>
      <c r="CV12" s="111">
        <v>33338</v>
      </c>
      <c r="CW12" s="59">
        <v>33338</v>
      </c>
      <c r="CX12" s="111">
        <v>23897.7</v>
      </c>
      <c r="CY12" s="59">
        <v>23873.3</v>
      </c>
      <c r="CZ12" s="111">
        <v>8609.2000000000007</v>
      </c>
      <c r="DA12" s="59">
        <v>8046.7</v>
      </c>
      <c r="DB12" s="111">
        <v>11909.1</v>
      </c>
      <c r="DC12" s="112">
        <v>11631.7</v>
      </c>
      <c r="DD12" s="109">
        <v>13489.7</v>
      </c>
      <c r="DE12" s="117">
        <v>13446.5</v>
      </c>
      <c r="DF12" s="111">
        <v>12791</v>
      </c>
      <c r="DG12" s="59">
        <v>12381</v>
      </c>
      <c r="DH12" s="111"/>
      <c r="DI12" s="59"/>
      <c r="DJ12" s="115"/>
      <c r="DK12" s="115"/>
      <c r="DL12" s="111">
        <f t="shared" si="2"/>
        <v>698.70000000000073</v>
      </c>
      <c r="DM12" s="112">
        <f t="shared" si="2"/>
        <v>1065.5</v>
      </c>
      <c r="DN12" s="109"/>
      <c r="DO12" s="115"/>
      <c r="DP12" s="115"/>
      <c r="DQ12" s="117"/>
      <c r="DR12" s="115"/>
      <c r="DS12" s="115"/>
      <c r="DT12" s="111">
        <f t="shared" si="3"/>
        <v>0</v>
      </c>
      <c r="DU12" s="112">
        <f t="shared" si="3"/>
        <v>0</v>
      </c>
      <c r="DV12" s="113">
        <v>68.8</v>
      </c>
      <c r="DW12" s="55">
        <v>68.400000000000006</v>
      </c>
      <c r="DX12" s="113">
        <v>0</v>
      </c>
      <c r="DY12" s="114">
        <v>0</v>
      </c>
      <c r="DZ12" s="118">
        <v>1280487.5999999996</v>
      </c>
      <c r="EA12" s="117">
        <v>1232101.5999999999</v>
      </c>
      <c r="EB12" s="109">
        <v>-51886.8</v>
      </c>
      <c r="EC12" s="114">
        <v>-12439.5</v>
      </c>
      <c r="ED12" s="109">
        <v>9587</v>
      </c>
      <c r="EE12" s="119">
        <v>27147.3</v>
      </c>
      <c r="EF12" s="120"/>
    </row>
    <row r="13" spans="1:138" s="102" customFormat="1" ht="18" customHeight="1" x14ac:dyDescent="0.25">
      <c r="A13" s="48" t="s">
        <v>7</v>
      </c>
      <c r="B13" s="37">
        <v>126511.4</v>
      </c>
      <c r="C13" s="121">
        <v>125282.2</v>
      </c>
      <c r="D13" s="44">
        <v>7905.3</v>
      </c>
      <c r="E13" s="44">
        <v>7892.9</v>
      </c>
      <c r="F13" s="44">
        <v>8787.2999999999993</v>
      </c>
      <c r="G13" s="44">
        <v>8753.6</v>
      </c>
      <c r="H13" s="44">
        <v>70340.3</v>
      </c>
      <c r="I13" s="44">
        <v>69317.5</v>
      </c>
      <c r="J13" s="44">
        <v>10.5</v>
      </c>
      <c r="K13" s="44">
        <v>0</v>
      </c>
      <c r="L13" s="44">
        <v>10482</v>
      </c>
      <c r="M13" s="44">
        <v>10420.5</v>
      </c>
      <c r="N13" s="44">
        <v>425</v>
      </c>
      <c r="O13" s="44">
        <v>425</v>
      </c>
      <c r="P13" s="44">
        <v>0</v>
      </c>
      <c r="Q13" s="44">
        <v>0</v>
      </c>
      <c r="R13" s="44">
        <v>28561</v>
      </c>
      <c r="S13" s="43">
        <v>28472.7</v>
      </c>
      <c r="T13" s="41">
        <v>1858.4</v>
      </c>
      <c r="U13" s="46">
        <v>1848.4</v>
      </c>
      <c r="V13" s="44">
        <v>1858.4</v>
      </c>
      <c r="W13" s="38">
        <v>1848.4</v>
      </c>
      <c r="X13" s="37">
        <v>14065.1</v>
      </c>
      <c r="Y13" s="45">
        <v>14016.3</v>
      </c>
      <c r="Z13" s="44">
        <v>0</v>
      </c>
      <c r="AA13" s="46">
        <v>0</v>
      </c>
      <c r="AB13" s="44">
        <v>4408.3</v>
      </c>
      <c r="AC13" s="46">
        <v>4395.3999999999996</v>
      </c>
      <c r="AD13" s="44">
        <v>8451.2000000000007</v>
      </c>
      <c r="AE13" s="43">
        <v>8415.4</v>
      </c>
      <c r="AF13" s="37">
        <v>78732.399999999994</v>
      </c>
      <c r="AG13" s="45">
        <v>75799.5</v>
      </c>
      <c r="AH13" s="44">
        <v>78732.399999999994</v>
      </c>
      <c r="AI13" s="46">
        <v>75799.5</v>
      </c>
      <c r="AJ13" s="44">
        <v>0</v>
      </c>
      <c r="AK13" s="46">
        <v>0</v>
      </c>
      <c r="AL13" s="44">
        <v>3340.9</v>
      </c>
      <c r="AM13" s="46">
        <v>3340.9</v>
      </c>
      <c r="AN13" s="44">
        <v>74.2</v>
      </c>
      <c r="AO13" s="46">
        <v>74.2</v>
      </c>
      <c r="AP13" s="44">
        <v>0</v>
      </c>
      <c r="AQ13" s="46">
        <v>0</v>
      </c>
      <c r="AR13" s="44">
        <v>29201</v>
      </c>
      <c r="AS13" s="46">
        <v>27596.400000000001</v>
      </c>
      <c r="AT13" s="122">
        <v>41571.699999999997</v>
      </c>
      <c r="AU13" s="46">
        <v>40447</v>
      </c>
      <c r="AV13" s="46">
        <v>0</v>
      </c>
      <c r="AW13" s="46">
        <v>0</v>
      </c>
      <c r="AX13" s="44">
        <v>4544.6000000000004</v>
      </c>
      <c r="AY13" s="43">
        <v>4341</v>
      </c>
      <c r="AZ13" s="37">
        <v>80716.3</v>
      </c>
      <c r="BA13" s="45">
        <v>78398.400000000009</v>
      </c>
      <c r="BB13" s="44">
        <v>470.9</v>
      </c>
      <c r="BC13" s="46">
        <v>470.9</v>
      </c>
      <c r="BD13" s="44">
        <v>25749.200000000001</v>
      </c>
      <c r="BE13" s="46">
        <v>25549.3</v>
      </c>
      <c r="BF13" s="44">
        <v>38739.5</v>
      </c>
      <c r="BG13" s="46">
        <v>36781.9</v>
      </c>
      <c r="BH13" s="44">
        <v>15756.7</v>
      </c>
      <c r="BI13" s="43">
        <v>15596.3</v>
      </c>
      <c r="BJ13" s="37">
        <v>13317.6</v>
      </c>
      <c r="BK13" s="45">
        <v>13035.7</v>
      </c>
      <c r="BL13" s="45">
        <v>0</v>
      </c>
      <c r="BM13" s="45">
        <v>0</v>
      </c>
      <c r="BN13" s="122">
        <v>0</v>
      </c>
      <c r="BO13" s="46">
        <v>0</v>
      </c>
      <c r="BP13" s="44">
        <v>13317.6</v>
      </c>
      <c r="BQ13" s="43">
        <v>13035.7</v>
      </c>
      <c r="BR13" s="37">
        <v>813350.6</v>
      </c>
      <c r="BS13" s="45">
        <v>812816.40000000014</v>
      </c>
      <c r="BT13" s="44">
        <v>224730.3</v>
      </c>
      <c r="BU13" s="46">
        <v>224611.4</v>
      </c>
      <c r="BV13" s="44">
        <v>408664.3</v>
      </c>
      <c r="BW13" s="46">
        <v>408616.9</v>
      </c>
      <c r="BX13" s="46">
        <v>99029.7</v>
      </c>
      <c r="BY13" s="46">
        <v>98976.8</v>
      </c>
      <c r="BZ13" s="44">
        <v>0</v>
      </c>
      <c r="CA13" s="46">
        <v>0</v>
      </c>
      <c r="CB13" s="45">
        <v>20862.400000000001</v>
      </c>
      <c r="CC13" s="46">
        <v>20756.400000000001</v>
      </c>
      <c r="CD13" s="44">
        <v>60063.9</v>
      </c>
      <c r="CE13" s="43">
        <v>59854.9</v>
      </c>
      <c r="CF13" s="37">
        <v>160062</v>
      </c>
      <c r="CG13" s="45">
        <v>159529.5</v>
      </c>
      <c r="CH13" s="44">
        <v>123170.6</v>
      </c>
      <c r="CI13" s="45">
        <v>122836</v>
      </c>
      <c r="CJ13" s="44">
        <v>0</v>
      </c>
      <c r="CK13" s="46">
        <v>0</v>
      </c>
      <c r="CL13" s="44">
        <v>36891.4</v>
      </c>
      <c r="CM13" s="43">
        <v>36693.5</v>
      </c>
      <c r="CN13" s="37">
        <v>199.2</v>
      </c>
      <c r="CO13" s="39">
        <v>199.2</v>
      </c>
      <c r="CP13" s="44">
        <v>199.2</v>
      </c>
      <c r="CQ13" s="42">
        <v>199.2</v>
      </c>
      <c r="CR13" s="37">
        <v>159214</v>
      </c>
      <c r="CS13" s="39">
        <v>154882.4</v>
      </c>
      <c r="CT13" s="44">
        <v>2353.1999999999998</v>
      </c>
      <c r="CU13" s="46">
        <v>2351.9</v>
      </c>
      <c r="CV13" s="44">
        <v>82705.8</v>
      </c>
      <c r="CW13" s="46">
        <v>82151.3</v>
      </c>
      <c r="CX13" s="44">
        <v>34825</v>
      </c>
      <c r="CY13" s="46">
        <v>34804.800000000003</v>
      </c>
      <c r="CZ13" s="44">
        <v>25044.799999999999</v>
      </c>
      <c r="DA13" s="46">
        <v>21348.3</v>
      </c>
      <c r="DB13" s="44">
        <v>14285.2</v>
      </c>
      <c r="DC13" s="43">
        <v>14226.1</v>
      </c>
      <c r="DD13" s="37">
        <v>40178.400000000001</v>
      </c>
      <c r="DE13" s="39">
        <v>40157.1</v>
      </c>
      <c r="DF13" s="44">
        <v>7453.6</v>
      </c>
      <c r="DG13" s="46">
        <v>7432.3</v>
      </c>
      <c r="DH13" s="44">
        <v>32724.799999999999</v>
      </c>
      <c r="DI13" s="46">
        <v>32724.799999999999</v>
      </c>
      <c r="DJ13" s="45">
        <v>0</v>
      </c>
      <c r="DK13" s="45">
        <v>0</v>
      </c>
      <c r="DL13" s="44">
        <v>0</v>
      </c>
      <c r="DM13" s="43">
        <v>0</v>
      </c>
      <c r="DN13" s="37">
        <v>0</v>
      </c>
      <c r="DO13" s="45">
        <v>0</v>
      </c>
      <c r="DP13" s="45">
        <v>0</v>
      </c>
      <c r="DQ13" s="39">
        <v>0</v>
      </c>
      <c r="DR13" s="45">
        <v>0</v>
      </c>
      <c r="DS13" s="45">
        <v>0</v>
      </c>
      <c r="DT13" s="44">
        <v>4.5999999999999996</v>
      </c>
      <c r="DU13" s="43">
        <v>4.5999999999999996</v>
      </c>
      <c r="DV13" s="41">
        <v>4.5999999999999996</v>
      </c>
      <c r="DW13" s="42">
        <v>4.5999999999999996</v>
      </c>
      <c r="DX13" s="41"/>
      <c r="DY13" s="38"/>
      <c r="DZ13" s="40">
        <v>1488209.9999999998</v>
      </c>
      <c r="EA13" s="39">
        <v>1475969.7000000002</v>
      </c>
      <c r="EB13" s="37">
        <v>20592.5</v>
      </c>
      <c r="EC13" s="38">
        <v>30026.5</v>
      </c>
      <c r="ED13" s="37">
        <v>4407</v>
      </c>
      <c r="EE13" s="123">
        <v>9434</v>
      </c>
      <c r="EF13" s="120"/>
    </row>
    <row r="14" spans="1:138" x14ac:dyDescent="0.25">
      <c r="E14" s="34"/>
      <c r="X14" s="34"/>
      <c r="DZ14" s="99"/>
      <c r="EG14" s="101"/>
      <c r="EH14" s="101"/>
    </row>
    <row r="15" spans="1:138" x14ac:dyDescent="0.25">
      <c r="X15" s="34"/>
      <c r="EG15" s="101"/>
      <c r="EH15" s="101"/>
    </row>
    <row r="16" spans="1:138" x14ac:dyDescent="0.25">
      <c r="X16" s="34"/>
      <c r="EG16" s="101"/>
      <c r="EH16" s="101"/>
    </row>
    <row r="17" spans="137:138" x14ac:dyDescent="0.25">
      <c r="EG17" s="101"/>
      <c r="EH17" s="101"/>
    </row>
    <row r="18" spans="137:138" x14ac:dyDescent="0.25">
      <c r="EG18" s="101"/>
      <c r="EH18" s="101"/>
    </row>
    <row r="19" spans="137:138" x14ac:dyDescent="0.25">
      <c r="EG19" s="101"/>
      <c r="EH19" s="101"/>
    </row>
    <row r="20" spans="137:138" x14ac:dyDescent="0.25">
      <c r="EG20" s="101"/>
      <c r="EH20" s="101"/>
    </row>
    <row r="21" spans="137:138" x14ac:dyDescent="0.25">
      <c r="EG21" s="101"/>
      <c r="EH21" s="101"/>
    </row>
    <row r="22" spans="137:138" x14ac:dyDescent="0.25">
      <c r="EG22" s="101"/>
      <c r="EH22" s="101"/>
    </row>
    <row r="23" spans="137:138" x14ac:dyDescent="0.25">
      <c r="EG23" s="101"/>
      <c r="EH23" s="101"/>
    </row>
    <row r="24" spans="137:138" x14ac:dyDescent="0.25">
      <c r="EG24" s="101"/>
      <c r="EH24" s="101"/>
    </row>
    <row r="25" spans="137:138" x14ac:dyDescent="0.25">
      <c r="EG25" s="101"/>
      <c r="EH25" s="101"/>
    </row>
    <row r="26" spans="137:138" x14ac:dyDescent="0.25">
      <c r="EG26" s="101"/>
      <c r="EH26" s="101"/>
    </row>
    <row r="27" spans="137:138" x14ac:dyDescent="0.25">
      <c r="EG27" s="101"/>
      <c r="EH27" s="101"/>
    </row>
    <row r="28" spans="137:138" x14ac:dyDescent="0.25">
      <c r="EG28" s="101"/>
      <c r="EH28" s="101"/>
    </row>
    <row r="29" spans="137:138" x14ac:dyDescent="0.25">
      <c r="EG29" s="101"/>
      <c r="EH29" s="101"/>
    </row>
    <row r="30" spans="137:138" x14ac:dyDescent="0.25">
      <c r="EG30" s="101"/>
      <c r="EH30" s="101"/>
    </row>
    <row r="31" spans="137:138" x14ac:dyDescent="0.25">
      <c r="EG31" s="101"/>
      <c r="EH31" s="101"/>
    </row>
    <row r="32" spans="137:138" x14ac:dyDescent="0.25">
      <c r="EG32" s="101"/>
      <c r="EH32" s="101"/>
    </row>
    <row r="33" spans="137:138" x14ac:dyDescent="0.25">
      <c r="EG33" s="101"/>
      <c r="EH33" s="101"/>
    </row>
    <row r="34" spans="137:138" x14ac:dyDescent="0.25">
      <c r="EG34" s="101"/>
      <c r="EH34" s="101"/>
    </row>
    <row r="35" spans="137:138" x14ac:dyDescent="0.25">
      <c r="EG35" s="101"/>
      <c r="EH35" s="101"/>
    </row>
    <row r="36" spans="137:138" x14ac:dyDescent="0.25">
      <c r="EG36" s="101"/>
      <c r="EH36" s="101"/>
    </row>
    <row r="37" spans="137:138" x14ac:dyDescent="0.25">
      <c r="EG37" s="101"/>
      <c r="EH37" s="101"/>
    </row>
    <row r="38" spans="137:138" x14ac:dyDescent="0.25">
      <c r="EG38" s="101"/>
      <c r="EH38" s="101"/>
    </row>
    <row r="39" spans="137:138" x14ac:dyDescent="0.25">
      <c r="EG39" s="101"/>
      <c r="EH39" s="101"/>
    </row>
    <row r="40" spans="137:138" x14ac:dyDescent="0.25">
      <c r="EG40" s="101"/>
      <c r="EH40" s="101"/>
    </row>
    <row r="41" spans="137:138" x14ac:dyDescent="0.25">
      <c r="EG41" s="101"/>
      <c r="EH41" s="101"/>
    </row>
    <row r="42" spans="137:138" x14ac:dyDescent="0.25">
      <c r="EG42" s="101"/>
      <c r="EH42" s="101"/>
    </row>
    <row r="43" spans="137:138" x14ac:dyDescent="0.25">
      <c r="EG43" s="101"/>
      <c r="EH43" s="101"/>
    </row>
    <row r="44" spans="137:138" x14ac:dyDescent="0.25">
      <c r="EG44" s="101"/>
      <c r="EH44" s="101"/>
    </row>
    <row r="45" spans="137:138" x14ac:dyDescent="0.25">
      <c r="EG45" s="101"/>
      <c r="EH45" s="101"/>
    </row>
    <row r="46" spans="137:138" x14ac:dyDescent="0.25">
      <c r="EG46" s="101"/>
      <c r="EH46" s="101"/>
    </row>
    <row r="47" spans="137:138" x14ac:dyDescent="0.25">
      <c r="EG47" s="101"/>
      <c r="EH47" s="101"/>
    </row>
    <row r="48" spans="137:138" x14ac:dyDescent="0.25">
      <c r="EG48" s="101"/>
      <c r="EH48" s="101"/>
    </row>
    <row r="49" spans="137:138" x14ac:dyDescent="0.25">
      <c r="EG49" s="101"/>
      <c r="EH49" s="101"/>
    </row>
    <row r="50" spans="137:138" x14ac:dyDescent="0.25">
      <c r="EG50" s="101"/>
      <c r="EH50" s="101"/>
    </row>
    <row r="51" spans="137:138" x14ac:dyDescent="0.25">
      <c r="EG51" s="101"/>
      <c r="EH51" s="101"/>
    </row>
    <row r="52" spans="137:138" x14ac:dyDescent="0.25">
      <c r="EG52" s="101"/>
      <c r="EH52" s="101"/>
    </row>
    <row r="53" spans="137:138" x14ac:dyDescent="0.25">
      <c r="EG53" s="101"/>
      <c r="EH53" s="101"/>
    </row>
    <row r="54" spans="137:138" x14ac:dyDescent="0.25">
      <c r="EG54" s="101"/>
      <c r="EH54" s="101"/>
    </row>
    <row r="55" spans="137:138" x14ac:dyDescent="0.25">
      <c r="EG55" s="101"/>
      <c r="EH55" s="101"/>
    </row>
  </sheetData>
  <mergeCells count="136"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Y3"/>
    <mergeCell ref="DZ3:EA3"/>
    <mergeCell ref="EB3:EC3"/>
    <mergeCell ref="ED3:EE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Z4:EA4"/>
    <mergeCell ref="EB4:EC4"/>
    <mergeCell ref="ED4:ED5"/>
    <mergeCell ref="EE4:EE5"/>
    <mergeCell ref="DH4:DI4"/>
    <mergeCell ref="DJ4:DK4"/>
    <mergeCell ref="DL4:DM4"/>
    <mergeCell ref="DN4:DO4"/>
    <mergeCell ref="DP4:DQ4"/>
    <mergeCell ref="DR4:DS4"/>
    <mergeCell ref="DT4:DU4"/>
    <mergeCell ref="DV4:DW4"/>
    <mergeCell ref="DX4:DY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workbookViewId="0">
      <selection activeCell="N84" sqref="N84"/>
    </sheetView>
  </sheetViews>
  <sheetFormatPr defaultColWidth="8.85546875" defaultRowHeight="12.75" x14ac:dyDescent="0.2"/>
  <cols>
    <col min="1" max="1" width="22.42578125" style="1" customWidth="1"/>
    <col min="2" max="2" width="12" style="1" customWidth="1"/>
    <col min="3" max="3" width="12.140625" style="1" customWidth="1"/>
    <col min="4" max="4" width="11.42578125" style="1" customWidth="1"/>
    <col min="5" max="5" width="11.28515625" style="1" customWidth="1"/>
    <col min="6" max="6" width="10.85546875" style="1" customWidth="1"/>
    <col min="7" max="8" width="10.5703125" style="1" customWidth="1"/>
    <col min="9" max="9" width="10.7109375" style="1" customWidth="1"/>
    <col min="10" max="10" width="10.42578125" style="1" customWidth="1"/>
    <col min="11" max="11" width="11.42578125" style="1" customWidth="1"/>
    <col min="12" max="12" width="12.28515625" style="1" customWidth="1"/>
    <col min="13" max="14" width="11.42578125" style="1" customWidth="1"/>
    <col min="15" max="15" width="11" style="1" customWidth="1"/>
    <col min="16" max="16" width="10.28515625" style="1" customWidth="1"/>
    <col min="17" max="17" width="10.85546875" style="1" customWidth="1"/>
    <col min="18" max="18" width="11.28515625" style="1" customWidth="1"/>
    <col min="19" max="19" width="11.7109375" style="1" customWidth="1"/>
    <col min="20" max="21" width="11.140625" style="1" customWidth="1"/>
    <col min="22" max="22" width="11" style="1" customWidth="1"/>
    <col min="23" max="23" width="10.7109375" style="1" customWidth="1"/>
    <col min="24" max="24" width="11.140625" style="1" customWidth="1"/>
    <col min="25" max="25" width="10.7109375" style="1" customWidth="1"/>
    <col min="26" max="26" width="11.5703125" style="1" customWidth="1"/>
    <col min="27" max="27" width="12.7109375" style="1" customWidth="1"/>
    <col min="28" max="30" width="11.28515625" style="1" customWidth="1"/>
    <col min="31" max="31" width="10.7109375" style="1" customWidth="1"/>
    <col min="32" max="32" width="11.28515625" style="1" customWidth="1"/>
    <col min="33" max="16384" width="8.85546875" style="1"/>
  </cols>
  <sheetData>
    <row r="1" spans="1:32" ht="20.100000000000001" customHeight="1" x14ac:dyDescent="0.2">
      <c r="A1" s="131"/>
      <c r="B1" s="131"/>
      <c r="C1" s="291" t="s">
        <v>24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20.100000000000001" customHeight="1" x14ac:dyDescent="0.2">
      <c r="A2" s="16"/>
      <c r="B2" s="16"/>
      <c r="C2" s="307" t="s">
        <v>186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13.5" thickBot="1" x14ac:dyDescent="0.25">
      <c r="AF3" s="15" t="s">
        <v>25</v>
      </c>
    </row>
    <row r="4" spans="1:32" ht="19.149999999999999" customHeight="1" thickBot="1" x14ac:dyDescent="0.25">
      <c r="A4" s="292" t="s">
        <v>0</v>
      </c>
      <c r="B4" s="294" t="s">
        <v>187</v>
      </c>
      <c r="C4" s="357" t="s">
        <v>8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9"/>
      <c r="R4" s="357" t="s">
        <v>8</v>
      </c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9"/>
    </row>
    <row r="5" spans="1:32" s="132" customFormat="1" ht="18.600000000000001" customHeight="1" x14ac:dyDescent="0.25">
      <c r="A5" s="293"/>
      <c r="B5" s="295"/>
      <c r="C5" s="360" t="s">
        <v>188</v>
      </c>
      <c r="D5" s="362" t="s">
        <v>9</v>
      </c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3"/>
      <c r="R5" s="364" t="s">
        <v>189</v>
      </c>
      <c r="S5" s="362" t="s">
        <v>23</v>
      </c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3"/>
    </row>
    <row r="6" spans="1:32" s="132" customFormat="1" ht="19.899999999999999" customHeight="1" x14ac:dyDescent="0.2">
      <c r="A6" s="293"/>
      <c r="B6" s="295"/>
      <c r="C6" s="361"/>
      <c r="D6" s="369" t="s">
        <v>10</v>
      </c>
      <c r="E6" s="371" t="s">
        <v>22</v>
      </c>
      <c r="F6" s="372"/>
      <c r="G6" s="372"/>
      <c r="H6" s="372"/>
      <c r="I6" s="372"/>
      <c r="J6" s="373"/>
      <c r="K6" s="367" t="s">
        <v>21</v>
      </c>
      <c r="L6" s="367" t="s">
        <v>16</v>
      </c>
      <c r="M6" s="366" t="s">
        <v>22</v>
      </c>
      <c r="N6" s="366"/>
      <c r="O6" s="366"/>
      <c r="P6" s="366"/>
      <c r="Q6" s="368"/>
      <c r="R6" s="365"/>
      <c r="S6" s="367" t="s">
        <v>10</v>
      </c>
      <c r="T6" s="366" t="s">
        <v>22</v>
      </c>
      <c r="U6" s="366"/>
      <c r="V6" s="366"/>
      <c r="W6" s="366"/>
      <c r="X6" s="366"/>
      <c r="Y6" s="366"/>
      <c r="Z6" s="367" t="s">
        <v>21</v>
      </c>
      <c r="AA6" s="367" t="s">
        <v>16</v>
      </c>
      <c r="AB6" s="366" t="s">
        <v>22</v>
      </c>
      <c r="AC6" s="366"/>
      <c r="AD6" s="366"/>
      <c r="AE6" s="366"/>
      <c r="AF6" s="368"/>
    </row>
    <row r="7" spans="1:32" s="132" customFormat="1" ht="39.6" customHeight="1" x14ac:dyDescent="0.2">
      <c r="A7" s="293"/>
      <c r="B7" s="295"/>
      <c r="C7" s="361"/>
      <c r="D7" s="370"/>
      <c r="E7" s="133" t="s">
        <v>11</v>
      </c>
      <c r="F7" s="133" t="s">
        <v>12</v>
      </c>
      <c r="G7" s="133" t="s">
        <v>13</v>
      </c>
      <c r="H7" s="133" t="s">
        <v>14</v>
      </c>
      <c r="I7" s="133" t="s">
        <v>15</v>
      </c>
      <c r="J7" s="133" t="s">
        <v>26</v>
      </c>
      <c r="K7" s="367"/>
      <c r="L7" s="367"/>
      <c r="M7" s="133" t="s">
        <v>17</v>
      </c>
      <c r="N7" s="133" t="s">
        <v>18</v>
      </c>
      <c r="O7" s="133" t="s">
        <v>19</v>
      </c>
      <c r="P7" s="133" t="s">
        <v>20</v>
      </c>
      <c r="Q7" s="134" t="s">
        <v>27</v>
      </c>
      <c r="R7" s="365"/>
      <c r="S7" s="367"/>
      <c r="T7" s="133" t="s">
        <v>11</v>
      </c>
      <c r="U7" s="133" t="s">
        <v>12</v>
      </c>
      <c r="V7" s="133" t="s">
        <v>13</v>
      </c>
      <c r="W7" s="133" t="s">
        <v>14</v>
      </c>
      <c r="X7" s="133" t="s">
        <v>15</v>
      </c>
      <c r="Y7" s="133" t="s">
        <v>26</v>
      </c>
      <c r="Z7" s="367"/>
      <c r="AA7" s="367"/>
      <c r="AB7" s="133" t="s">
        <v>17</v>
      </c>
      <c r="AC7" s="133" t="s">
        <v>18</v>
      </c>
      <c r="AD7" s="133" t="s">
        <v>19</v>
      </c>
      <c r="AE7" s="133" t="s">
        <v>20</v>
      </c>
      <c r="AF7" s="134" t="s">
        <v>27</v>
      </c>
    </row>
    <row r="8" spans="1:32" ht="15.75" thickBot="1" x14ac:dyDescent="0.25">
      <c r="A8" s="135">
        <v>1</v>
      </c>
      <c r="B8" s="136">
        <v>2</v>
      </c>
      <c r="C8" s="137">
        <v>3</v>
      </c>
      <c r="D8" s="138">
        <f>C8+1</f>
        <v>4</v>
      </c>
      <c r="E8" s="138">
        <f t="shared" ref="E8:Q8" si="0">D8+1</f>
        <v>5</v>
      </c>
      <c r="F8" s="138">
        <f>E8+1</f>
        <v>6</v>
      </c>
      <c r="G8" s="138">
        <f>F8+1</f>
        <v>7</v>
      </c>
      <c r="H8" s="138">
        <f>G8+1</f>
        <v>8</v>
      </c>
      <c r="I8" s="138">
        <f t="shared" si="0"/>
        <v>9</v>
      </c>
      <c r="J8" s="138">
        <f t="shared" si="0"/>
        <v>10</v>
      </c>
      <c r="K8" s="138">
        <f>J8+1</f>
        <v>11</v>
      </c>
      <c r="L8" s="138">
        <f>K8+1</f>
        <v>12</v>
      </c>
      <c r="M8" s="138">
        <f t="shared" si="0"/>
        <v>13</v>
      </c>
      <c r="N8" s="138">
        <f t="shared" si="0"/>
        <v>14</v>
      </c>
      <c r="O8" s="138">
        <f t="shared" si="0"/>
        <v>15</v>
      </c>
      <c r="P8" s="138">
        <f t="shared" si="0"/>
        <v>16</v>
      </c>
      <c r="Q8" s="139">
        <f t="shared" si="0"/>
        <v>17</v>
      </c>
      <c r="R8" s="140">
        <v>18</v>
      </c>
      <c r="S8" s="138">
        <v>19</v>
      </c>
      <c r="T8" s="138">
        <f>S8+1</f>
        <v>20</v>
      </c>
      <c r="U8" s="138">
        <f t="shared" ref="U8:AF8" si="1">T8+1</f>
        <v>21</v>
      </c>
      <c r="V8" s="138">
        <f t="shared" si="1"/>
        <v>22</v>
      </c>
      <c r="W8" s="138">
        <f t="shared" si="1"/>
        <v>23</v>
      </c>
      <c r="X8" s="138">
        <f t="shared" si="1"/>
        <v>24</v>
      </c>
      <c r="Y8" s="138">
        <f t="shared" si="1"/>
        <v>25</v>
      </c>
      <c r="Z8" s="138">
        <f t="shared" si="1"/>
        <v>26</v>
      </c>
      <c r="AA8" s="138">
        <f>Z8+1</f>
        <v>27</v>
      </c>
      <c r="AB8" s="138">
        <f t="shared" si="1"/>
        <v>28</v>
      </c>
      <c r="AC8" s="138">
        <f t="shared" si="1"/>
        <v>29</v>
      </c>
      <c r="AD8" s="138">
        <f t="shared" si="1"/>
        <v>30</v>
      </c>
      <c r="AE8" s="138">
        <f t="shared" si="1"/>
        <v>31</v>
      </c>
      <c r="AF8" s="139">
        <f t="shared" si="1"/>
        <v>32</v>
      </c>
    </row>
    <row r="9" spans="1:32" ht="15" hidden="1" x14ac:dyDescent="0.25">
      <c r="A9" s="141" t="s">
        <v>190</v>
      </c>
      <c r="B9" s="142">
        <v>1078729.2</v>
      </c>
      <c r="C9" s="143">
        <f t="shared" ref="C9:C69" si="2">D9+K9+L9</f>
        <v>3375872.2</v>
      </c>
      <c r="D9" s="144">
        <v>800961.64099999995</v>
      </c>
      <c r="E9" s="144">
        <v>40292.300000000003</v>
      </c>
      <c r="F9" s="145">
        <v>617616.19999999995</v>
      </c>
      <c r="G9" s="145">
        <v>20786.8</v>
      </c>
      <c r="H9" s="145">
        <v>42139</v>
      </c>
      <c r="I9" s="145">
        <v>56602.5</v>
      </c>
      <c r="J9" s="144">
        <f>D9-E9-F9-G9-H9-I9</f>
        <v>23524.840999999942</v>
      </c>
      <c r="K9" s="144">
        <v>207094.05900000001</v>
      </c>
      <c r="L9" s="144">
        <v>2367816.5</v>
      </c>
      <c r="M9" s="144">
        <v>502276.8</v>
      </c>
      <c r="N9" s="144">
        <v>485609.2</v>
      </c>
      <c r="O9" s="144">
        <v>1354753.7</v>
      </c>
      <c r="P9" s="144">
        <v>27565.200000000001</v>
      </c>
      <c r="Q9" s="146">
        <f>L9-M9-N9-O9-P9</f>
        <v>-2388.3999999999542</v>
      </c>
      <c r="R9" s="147">
        <f t="shared" ref="R9:R69" si="3">S9+Z9+AA9</f>
        <v>3331426.7</v>
      </c>
      <c r="S9" s="148">
        <v>821682.90113000013</v>
      </c>
      <c r="T9" s="145">
        <v>45992.1</v>
      </c>
      <c r="U9" s="145">
        <v>628586.80000000005</v>
      </c>
      <c r="V9" s="145">
        <v>20224.099999999999</v>
      </c>
      <c r="W9" s="145">
        <v>45457.9</v>
      </c>
      <c r="X9" s="145">
        <v>56790.6</v>
      </c>
      <c r="Y9" s="144">
        <f t="shared" ref="Y9:Y69" si="4">S9-T9-U9-V9-W9-X9</f>
        <v>24631.401130000108</v>
      </c>
      <c r="Z9" s="145">
        <v>231493.69886999996</v>
      </c>
      <c r="AA9" s="149">
        <v>2278250.1</v>
      </c>
      <c r="AB9" s="145">
        <v>502276.8</v>
      </c>
      <c r="AC9" s="144">
        <v>436343</v>
      </c>
      <c r="AD9" s="144">
        <v>1316050.1000000001</v>
      </c>
      <c r="AE9" s="144">
        <v>25975.7</v>
      </c>
      <c r="AF9" s="146">
        <f>AA9-AB9-AC9-AD9-AE9</f>
        <v>-2395.5000000000473</v>
      </c>
    </row>
    <row r="10" spans="1:32" ht="15" hidden="1" x14ac:dyDescent="0.25">
      <c r="A10" s="5" t="s">
        <v>191</v>
      </c>
      <c r="B10" s="142">
        <v>160067.99999999997</v>
      </c>
      <c r="C10" s="143">
        <f t="shared" si="2"/>
        <v>763933.6</v>
      </c>
      <c r="D10" s="144">
        <v>138300.45199999999</v>
      </c>
      <c r="E10" s="144">
        <v>595</v>
      </c>
      <c r="F10" s="145">
        <v>115688.9</v>
      </c>
      <c r="G10" s="145">
        <v>1201.7</v>
      </c>
      <c r="H10" s="145">
        <v>10914.8</v>
      </c>
      <c r="I10" s="145">
        <v>5685.1</v>
      </c>
      <c r="J10" s="144">
        <f>D10-E10-F10-G10-H10-I10</f>
        <v>4214.9519999999957</v>
      </c>
      <c r="K10" s="144">
        <v>18267.54800000001</v>
      </c>
      <c r="L10" s="144">
        <v>607365.6</v>
      </c>
      <c r="M10" s="144">
        <v>164350.5</v>
      </c>
      <c r="N10" s="144">
        <v>138426.4</v>
      </c>
      <c r="O10" s="144">
        <v>289499.09999999998</v>
      </c>
      <c r="P10" s="144">
        <v>12106.7</v>
      </c>
      <c r="Q10" s="150">
        <f t="shared" ref="Q10:Q69" si="5">L10-M10-N10-O10-P10</f>
        <v>2982.899999999976</v>
      </c>
      <c r="R10" s="151">
        <f t="shared" si="3"/>
        <v>746345.79999999993</v>
      </c>
      <c r="S10" s="148">
        <v>135594.57968</v>
      </c>
      <c r="T10" s="145">
        <v>583</v>
      </c>
      <c r="U10" s="145">
        <v>114416.5</v>
      </c>
      <c r="V10" s="145">
        <v>1073.3</v>
      </c>
      <c r="W10" s="145">
        <v>10509.7</v>
      </c>
      <c r="X10" s="145">
        <v>5293.9</v>
      </c>
      <c r="Y10" s="144">
        <f t="shared" si="4"/>
        <v>3718.1796799999956</v>
      </c>
      <c r="Z10" s="145">
        <v>14890.020320000011</v>
      </c>
      <c r="AA10" s="149">
        <v>595861.19999999995</v>
      </c>
      <c r="AB10" s="145">
        <v>164350.5</v>
      </c>
      <c r="AC10" s="144">
        <v>133945.29999999999</v>
      </c>
      <c r="AD10" s="144">
        <v>282865.09999999998</v>
      </c>
      <c r="AE10" s="144">
        <v>11717.3</v>
      </c>
      <c r="AF10" s="150">
        <f>AA10-AB10-AC10-AD10-AE10</f>
        <v>2982.9999999999891</v>
      </c>
    </row>
    <row r="11" spans="1:32" ht="15" hidden="1" x14ac:dyDescent="0.25">
      <c r="A11" s="5" t="s">
        <v>192</v>
      </c>
      <c r="B11" s="142">
        <v>189855.79999999996</v>
      </c>
      <c r="C11" s="143">
        <f t="shared" si="2"/>
        <v>624093.89999999991</v>
      </c>
      <c r="D11" s="144">
        <v>150277.68854999999</v>
      </c>
      <c r="E11" s="144">
        <v>24533.9</v>
      </c>
      <c r="F11" s="145">
        <v>106826.2</v>
      </c>
      <c r="G11" s="145">
        <v>691.4</v>
      </c>
      <c r="H11" s="145">
        <v>4609.7</v>
      </c>
      <c r="I11" s="145">
        <v>10116.4</v>
      </c>
      <c r="J11" s="144">
        <f t="shared" ref="J11:J69" si="6">D11-E11-F11-G11-H11-I11</f>
        <v>3500.0885499999986</v>
      </c>
      <c r="K11" s="144">
        <v>22158.611449999997</v>
      </c>
      <c r="L11" s="144">
        <v>451657.6</v>
      </c>
      <c r="M11" s="144">
        <v>130904.4</v>
      </c>
      <c r="N11" s="144">
        <v>73018.8</v>
      </c>
      <c r="O11" s="144">
        <v>239580.9</v>
      </c>
      <c r="P11" s="144">
        <v>6023.5</v>
      </c>
      <c r="Q11" s="150">
        <f t="shared" si="5"/>
        <v>2129.9999999999709</v>
      </c>
      <c r="R11" s="151">
        <f t="shared" si="3"/>
        <v>615507.80000000005</v>
      </c>
      <c r="S11" s="148">
        <v>151182.05336000002</v>
      </c>
      <c r="T11" s="145">
        <v>24679.8</v>
      </c>
      <c r="U11" s="145">
        <v>107642.9</v>
      </c>
      <c r="V11" s="145">
        <v>617.5</v>
      </c>
      <c r="W11" s="145">
        <v>4682.8</v>
      </c>
      <c r="X11" s="145">
        <v>10038.200000000001</v>
      </c>
      <c r="Y11" s="144">
        <f t="shared" si="4"/>
        <v>3520.8533600000228</v>
      </c>
      <c r="Z11" s="145">
        <v>22821.046639999986</v>
      </c>
      <c r="AA11" s="149">
        <v>441504.7</v>
      </c>
      <c r="AB11" s="145">
        <v>130904.4</v>
      </c>
      <c r="AC11" s="144">
        <v>68594.2</v>
      </c>
      <c r="AD11" s="144">
        <v>233879.8</v>
      </c>
      <c r="AE11" s="144">
        <v>5996.4</v>
      </c>
      <c r="AF11" s="150">
        <f t="shared" ref="AF11:AF69" si="7">AA11-AB11-AC11-AD11-AE11</f>
        <v>2129.9000000000469</v>
      </c>
    </row>
    <row r="12" spans="1:32" ht="15" hidden="1" x14ac:dyDescent="0.25">
      <c r="A12" s="5" t="s">
        <v>193</v>
      </c>
      <c r="B12" s="142">
        <v>540374.5</v>
      </c>
      <c r="C12" s="143">
        <f t="shared" si="2"/>
        <v>1442840.9</v>
      </c>
      <c r="D12" s="144">
        <v>431255.98800000001</v>
      </c>
      <c r="E12" s="144">
        <v>218808.8</v>
      </c>
      <c r="F12" s="145">
        <v>152000</v>
      </c>
      <c r="G12" s="145">
        <v>1513.6</v>
      </c>
      <c r="H12" s="145">
        <v>7350.8</v>
      </c>
      <c r="I12" s="145">
        <v>45188</v>
      </c>
      <c r="J12" s="144">
        <f t="shared" si="6"/>
        <v>6394.7880000000223</v>
      </c>
      <c r="K12" s="144">
        <v>84202.611999999965</v>
      </c>
      <c r="L12" s="144">
        <v>927382.3</v>
      </c>
      <c r="M12" s="144">
        <v>6943.2</v>
      </c>
      <c r="N12" s="144">
        <v>534718.4</v>
      </c>
      <c r="O12" s="144">
        <v>394925.1</v>
      </c>
      <c r="P12" s="144">
        <v>14232.5</v>
      </c>
      <c r="Q12" s="150">
        <f t="shared" si="5"/>
        <v>-23436.899999999907</v>
      </c>
      <c r="R12" s="151">
        <f t="shared" si="3"/>
        <v>1393395.7000000002</v>
      </c>
      <c r="S12" s="148">
        <v>458702.75497000001</v>
      </c>
      <c r="T12" s="145">
        <v>233496.6</v>
      </c>
      <c r="U12" s="145">
        <v>163819.9</v>
      </c>
      <c r="V12" s="145">
        <v>1351.7</v>
      </c>
      <c r="W12" s="145">
        <v>7560.7</v>
      </c>
      <c r="X12" s="145">
        <v>46017.4</v>
      </c>
      <c r="Y12" s="144">
        <f t="shared" si="4"/>
        <v>6456.4549700000134</v>
      </c>
      <c r="Z12" s="145">
        <v>88101.545030000038</v>
      </c>
      <c r="AA12" s="149">
        <v>846591.4</v>
      </c>
      <c r="AB12" s="145">
        <v>6943.2</v>
      </c>
      <c r="AC12" s="144">
        <v>469766.6</v>
      </c>
      <c r="AD12" s="144">
        <v>379156.7</v>
      </c>
      <c r="AE12" s="144">
        <v>13995.3</v>
      </c>
      <c r="AF12" s="150">
        <f t="shared" si="7"/>
        <v>-23270.399999999918</v>
      </c>
    </row>
    <row r="13" spans="1:32" ht="15" hidden="1" x14ac:dyDescent="0.25">
      <c r="A13" s="5" t="s">
        <v>194</v>
      </c>
      <c r="B13" s="142">
        <v>175079.8</v>
      </c>
      <c r="C13" s="143">
        <f t="shared" si="2"/>
        <v>1099785.8</v>
      </c>
      <c r="D13" s="144">
        <v>157317.28657</v>
      </c>
      <c r="E13" s="144">
        <v>599.70000000000005</v>
      </c>
      <c r="F13" s="145">
        <v>130657.2</v>
      </c>
      <c r="G13" s="145">
        <v>752.1</v>
      </c>
      <c r="H13" s="145">
        <v>12238.3</v>
      </c>
      <c r="I13" s="145">
        <v>6060</v>
      </c>
      <c r="J13" s="144">
        <f t="shared" si="6"/>
        <v>7009.98656999999</v>
      </c>
      <c r="K13" s="144">
        <v>23519.913430000015</v>
      </c>
      <c r="L13" s="144">
        <v>918948.6</v>
      </c>
      <c r="M13" s="144">
        <v>273327.5</v>
      </c>
      <c r="N13" s="144">
        <v>265877.8</v>
      </c>
      <c r="O13" s="144">
        <v>327797.90000000002</v>
      </c>
      <c r="P13" s="144">
        <v>56443.6</v>
      </c>
      <c r="Q13" s="150">
        <f t="shared" si="5"/>
        <v>-4498.2000000000335</v>
      </c>
      <c r="R13" s="151">
        <f t="shared" si="3"/>
        <v>1089723.6000000001</v>
      </c>
      <c r="S13" s="148">
        <v>162545.59428999998</v>
      </c>
      <c r="T13" s="145">
        <v>818.8</v>
      </c>
      <c r="U13" s="145">
        <v>138386.1</v>
      </c>
      <c r="V13" s="145">
        <v>671.7</v>
      </c>
      <c r="W13" s="145">
        <v>10520.8</v>
      </c>
      <c r="X13" s="145">
        <v>5449.9</v>
      </c>
      <c r="Y13" s="144">
        <f t="shared" si="4"/>
        <v>6698.2942899999853</v>
      </c>
      <c r="Z13" s="145">
        <v>24550.605710000033</v>
      </c>
      <c r="AA13" s="149">
        <v>902627.4</v>
      </c>
      <c r="AB13" s="145">
        <v>273327.5</v>
      </c>
      <c r="AC13" s="144">
        <v>259148</v>
      </c>
      <c r="AD13" s="144">
        <v>319050.8</v>
      </c>
      <c r="AE13" s="144">
        <v>55604.7</v>
      </c>
      <c r="AF13" s="150">
        <f t="shared" si="7"/>
        <v>-4503.5999999999622</v>
      </c>
    </row>
    <row r="14" spans="1:32" ht="15" hidden="1" x14ac:dyDescent="0.25">
      <c r="A14" s="5" t="s">
        <v>195</v>
      </c>
      <c r="B14" s="142">
        <v>580405.29999999993</v>
      </c>
      <c r="C14" s="143">
        <f t="shared" si="2"/>
        <v>2369314.4</v>
      </c>
      <c r="D14" s="144">
        <v>507659.53200999997</v>
      </c>
      <c r="E14" s="144">
        <v>4792.3999999999996</v>
      </c>
      <c r="F14" s="145">
        <v>369629.4</v>
      </c>
      <c r="G14" s="145">
        <v>21681.4</v>
      </c>
      <c r="H14" s="145">
        <v>37234</v>
      </c>
      <c r="I14" s="145">
        <v>54603.7</v>
      </c>
      <c r="J14" s="144">
        <f t="shared" si="6"/>
        <v>19718.632009999928</v>
      </c>
      <c r="K14" s="144">
        <v>62552.867990000057</v>
      </c>
      <c r="L14" s="144">
        <v>1799102</v>
      </c>
      <c r="M14" s="144">
        <v>460576.5</v>
      </c>
      <c r="N14" s="144">
        <v>297048</v>
      </c>
      <c r="O14" s="144">
        <v>1021476.5</v>
      </c>
      <c r="P14" s="144">
        <v>31261.8</v>
      </c>
      <c r="Q14" s="150">
        <f t="shared" si="5"/>
        <v>-11260.8</v>
      </c>
      <c r="R14" s="151">
        <f t="shared" si="3"/>
        <v>2364964.5</v>
      </c>
      <c r="S14" s="148">
        <v>511371.34130999999</v>
      </c>
      <c r="T14" s="145">
        <v>4708.8999999999996</v>
      </c>
      <c r="U14" s="145">
        <v>379878.7</v>
      </c>
      <c r="V14" s="145">
        <v>21094.5</v>
      </c>
      <c r="W14" s="145">
        <v>37701.5</v>
      </c>
      <c r="X14" s="145">
        <v>48017.8</v>
      </c>
      <c r="Y14" s="144">
        <f t="shared" si="4"/>
        <v>19969.941309999951</v>
      </c>
      <c r="Z14" s="145">
        <v>64563.958690000058</v>
      </c>
      <c r="AA14" s="149">
        <v>1789029.2</v>
      </c>
      <c r="AB14" s="145">
        <v>460576.5</v>
      </c>
      <c r="AC14" s="144">
        <v>293823</v>
      </c>
      <c r="AD14" s="144">
        <v>1018506.2</v>
      </c>
      <c r="AE14" s="144">
        <v>27384.1</v>
      </c>
      <c r="AF14" s="150">
        <f t="shared" si="7"/>
        <v>-11260.599999999999</v>
      </c>
    </row>
    <row r="15" spans="1:32" ht="15" hidden="1" x14ac:dyDescent="0.25">
      <c r="A15" s="5" t="s">
        <v>196</v>
      </c>
      <c r="B15" s="152">
        <v>17184600</v>
      </c>
      <c r="C15" s="143">
        <f t="shared" si="2"/>
        <v>38411983.5</v>
      </c>
      <c r="D15" s="144">
        <v>14929737.939999999</v>
      </c>
      <c r="E15" s="144">
        <v>2506534.2999999998</v>
      </c>
      <c r="F15" s="145">
        <v>9554281.6999999993</v>
      </c>
      <c r="G15" s="145">
        <v>583431.19999999995</v>
      </c>
      <c r="H15" s="145">
        <v>683351.3</v>
      </c>
      <c r="I15" s="145">
        <v>1330911.1000000001</v>
      </c>
      <c r="J15" s="144">
        <f t="shared" si="6"/>
        <v>271228.34000000102</v>
      </c>
      <c r="K15" s="144">
        <v>1973928.7599999998</v>
      </c>
      <c r="L15" s="144">
        <v>21508316.800000001</v>
      </c>
      <c r="M15" s="144">
        <v>3000000</v>
      </c>
      <c r="N15" s="144">
        <v>6148397.2999999998</v>
      </c>
      <c r="O15" s="144">
        <v>10498683</v>
      </c>
      <c r="P15" s="144">
        <v>1885744.4</v>
      </c>
      <c r="Q15" s="150">
        <f t="shared" si="5"/>
        <v>-24507.899999999907</v>
      </c>
      <c r="R15" s="151">
        <f t="shared" si="3"/>
        <v>37495920.200000003</v>
      </c>
      <c r="S15" s="148">
        <v>14624208.25413</v>
      </c>
      <c r="T15" s="145">
        <v>2261698.2999999998</v>
      </c>
      <c r="U15" s="145">
        <v>9724795.5</v>
      </c>
      <c r="V15" s="145">
        <v>521003.3</v>
      </c>
      <c r="W15" s="145">
        <v>734089.6</v>
      </c>
      <c r="X15" s="145">
        <v>1124591.3</v>
      </c>
      <c r="Y15" s="144">
        <f t="shared" si="4"/>
        <v>258030.25413000141</v>
      </c>
      <c r="Z15" s="145">
        <v>1705431.7458699998</v>
      </c>
      <c r="AA15" s="149">
        <v>21166280.199999999</v>
      </c>
      <c r="AB15" s="145">
        <v>3000000</v>
      </c>
      <c r="AC15" s="144">
        <v>5988485.7000000002</v>
      </c>
      <c r="AD15" s="144">
        <v>10355746.800000001</v>
      </c>
      <c r="AE15" s="144">
        <v>1841858.8</v>
      </c>
      <c r="AF15" s="150">
        <f t="shared" si="7"/>
        <v>-19811.100000000792</v>
      </c>
    </row>
    <row r="16" spans="1:32" ht="15" hidden="1" x14ac:dyDescent="0.25">
      <c r="A16" s="5" t="s">
        <v>197</v>
      </c>
      <c r="B16" s="142">
        <v>618930.79999999993</v>
      </c>
      <c r="C16" s="143">
        <f t="shared" si="2"/>
        <v>2383838.6</v>
      </c>
      <c r="D16" s="144">
        <v>446303.2</v>
      </c>
      <c r="E16" s="144">
        <v>13064</v>
      </c>
      <c r="F16" s="145">
        <v>343460.1</v>
      </c>
      <c r="G16" s="145">
        <v>20206.099999999999</v>
      </c>
      <c r="H16" s="145">
        <v>28475.4</v>
      </c>
      <c r="I16" s="145">
        <v>29998.6</v>
      </c>
      <c r="J16" s="144">
        <f t="shared" si="6"/>
        <v>11099.000000000029</v>
      </c>
      <c r="K16" s="144">
        <v>104059.79999999999</v>
      </c>
      <c r="L16" s="144">
        <v>1833475.6</v>
      </c>
      <c r="M16" s="144">
        <v>518442.6</v>
      </c>
      <c r="N16" s="144">
        <v>475311.6</v>
      </c>
      <c r="O16" s="144">
        <v>819082.3</v>
      </c>
      <c r="P16" s="144">
        <v>25711.8</v>
      </c>
      <c r="Q16" s="150">
        <f t="shared" si="5"/>
        <v>-5072.7000000000226</v>
      </c>
      <c r="R16" s="151">
        <f t="shared" si="3"/>
        <v>2333948.5999999996</v>
      </c>
      <c r="S16" s="148">
        <v>442835.99192999996</v>
      </c>
      <c r="T16" s="145">
        <v>11729.5</v>
      </c>
      <c r="U16" s="145">
        <v>343699.6</v>
      </c>
      <c r="V16" s="145">
        <v>20230.7</v>
      </c>
      <c r="W16" s="145">
        <v>28679.5</v>
      </c>
      <c r="X16" s="145">
        <v>26704.400000000001</v>
      </c>
      <c r="Y16" s="144">
        <f t="shared" si="4"/>
        <v>11792.291929999985</v>
      </c>
      <c r="Z16" s="145">
        <v>116951.20806999999</v>
      </c>
      <c r="AA16" s="149">
        <v>1774161.4</v>
      </c>
      <c r="AB16" s="145">
        <v>518442.6</v>
      </c>
      <c r="AC16" s="144">
        <v>445376.5</v>
      </c>
      <c r="AD16" s="144">
        <v>791996.1</v>
      </c>
      <c r="AE16" s="144">
        <v>24388.1</v>
      </c>
      <c r="AF16" s="150">
        <f t="shared" si="7"/>
        <v>-6041.9000000001615</v>
      </c>
    </row>
    <row r="17" spans="1:32" s="132" customFormat="1" ht="15" hidden="1" x14ac:dyDescent="0.25">
      <c r="A17" s="153" t="s">
        <v>198</v>
      </c>
      <c r="B17" s="142">
        <v>435974.70000000007</v>
      </c>
      <c r="C17" s="154">
        <f t="shared" si="2"/>
        <v>2696805.1</v>
      </c>
      <c r="D17" s="144">
        <v>402056.66865999997</v>
      </c>
      <c r="E17" s="144">
        <v>11550</v>
      </c>
      <c r="F17" s="145">
        <v>291945</v>
      </c>
      <c r="G17" s="145">
        <v>21570.5</v>
      </c>
      <c r="H17" s="145">
        <v>29522.1</v>
      </c>
      <c r="I17" s="145">
        <v>32654</v>
      </c>
      <c r="J17" s="155">
        <f t="shared" si="6"/>
        <v>14815.068659999968</v>
      </c>
      <c r="K17" s="144">
        <v>54104.43134000001</v>
      </c>
      <c r="L17" s="144">
        <v>2240644</v>
      </c>
      <c r="M17" s="144">
        <v>494427.8</v>
      </c>
      <c r="N17" s="144">
        <v>730081.3</v>
      </c>
      <c r="O17" s="144">
        <v>998296.5</v>
      </c>
      <c r="P17" s="144">
        <v>20516.3</v>
      </c>
      <c r="Q17" s="156">
        <f t="shared" si="5"/>
        <v>-2677.9000000000924</v>
      </c>
      <c r="R17" s="157">
        <f t="shared" si="3"/>
        <v>2664563.6</v>
      </c>
      <c r="S17" s="148">
        <v>405379.69001999992</v>
      </c>
      <c r="T17" s="145">
        <v>12058</v>
      </c>
      <c r="U17" s="145">
        <v>294790.3</v>
      </c>
      <c r="V17" s="145">
        <v>21175</v>
      </c>
      <c r="W17" s="145">
        <v>29787.8</v>
      </c>
      <c r="X17" s="145">
        <v>32993.5</v>
      </c>
      <c r="Y17" s="155">
        <f t="shared" si="4"/>
        <v>14575.090019999931</v>
      </c>
      <c r="Z17" s="145">
        <v>56678.709980000101</v>
      </c>
      <c r="AA17" s="149">
        <v>2202505.2000000002</v>
      </c>
      <c r="AB17" s="145">
        <v>494427.8</v>
      </c>
      <c r="AC17" s="144">
        <v>694803.2</v>
      </c>
      <c r="AD17" s="144">
        <v>995988.9</v>
      </c>
      <c r="AE17" s="144">
        <v>19963</v>
      </c>
      <c r="AF17" s="156">
        <f t="shared" si="7"/>
        <v>-2677.699999999837</v>
      </c>
    </row>
    <row r="18" spans="1:32" ht="15" hidden="1" x14ac:dyDescent="0.25">
      <c r="A18" s="5" t="s">
        <v>199</v>
      </c>
      <c r="B18" s="142">
        <v>391074.30000000005</v>
      </c>
      <c r="C18" s="143">
        <f t="shared" si="2"/>
        <v>1482537.3</v>
      </c>
      <c r="D18" s="144">
        <v>338414.55710000003</v>
      </c>
      <c r="E18" s="144">
        <v>38790.5</v>
      </c>
      <c r="F18" s="145">
        <v>216439.8</v>
      </c>
      <c r="G18" s="145">
        <v>21032.1</v>
      </c>
      <c r="H18" s="145">
        <v>12682.9</v>
      </c>
      <c r="I18" s="145">
        <v>37459.1</v>
      </c>
      <c r="J18" s="144">
        <f t="shared" si="6"/>
        <v>12010.157100000048</v>
      </c>
      <c r="K18" s="144">
        <v>39265.642899999977</v>
      </c>
      <c r="L18" s="144">
        <v>1104857.1000000001</v>
      </c>
      <c r="M18" s="144">
        <v>229191.7</v>
      </c>
      <c r="N18" s="144">
        <v>240676.1</v>
      </c>
      <c r="O18" s="144">
        <v>550074.9</v>
      </c>
      <c r="P18" s="144">
        <v>83505.3</v>
      </c>
      <c r="Q18" s="150">
        <f t="shared" si="5"/>
        <v>1409.1000000001368</v>
      </c>
      <c r="R18" s="151">
        <f t="shared" si="3"/>
        <v>1454685.5</v>
      </c>
      <c r="S18" s="148">
        <v>323760.34782999998</v>
      </c>
      <c r="T18" s="145">
        <v>38675.300000000003</v>
      </c>
      <c r="U18" s="145">
        <v>204340.8</v>
      </c>
      <c r="V18" s="145">
        <v>19945.7</v>
      </c>
      <c r="W18" s="145">
        <v>12340.2</v>
      </c>
      <c r="X18" s="145">
        <v>36529.699999999997</v>
      </c>
      <c r="Y18" s="144">
        <f t="shared" si="4"/>
        <v>11928.647830000016</v>
      </c>
      <c r="Z18" s="145">
        <v>38322.152170000016</v>
      </c>
      <c r="AA18" s="149">
        <v>1092603</v>
      </c>
      <c r="AB18" s="145">
        <v>229191.7</v>
      </c>
      <c r="AC18" s="144">
        <v>232469.3</v>
      </c>
      <c r="AD18" s="144">
        <v>546855.1</v>
      </c>
      <c r="AE18" s="144">
        <v>82677.7</v>
      </c>
      <c r="AF18" s="150">
        <f t="shared" si="7"/>
        <v>1409.2000000000262</v>
      </c>
    </row>
    <row r="19" spans="1:32" ht="15" hidden="1" x14ac:dyDescent="0.25">
      <c r="A19" s="5" t="s">
        <v>200</v>
      </c>
      <c r="B19" s="152">
        <v>10413887.300000001</v>
      </c>
      <c r="C19" s="143">
        <f t="shared" si="2"/>
        <v>19493893.399999999</v>
      </c>
      <c r="D19" s="144">
        <v>9548807.4000000004</v>
      </c>
      <c r="E19" s="144">
        <v>5224582.3</v>
      </c>
      <c r="F19" s="145">
        <v>4038198.3</v>
      </c>
      <c r="G19" s="145">
        <v>20127.7</v>
      </c>
      <c r="H19" s="145">
        <v>90217.600000000006</v>
      </c>
      <c r="I19" s="145">
        <v>112011.4</v>
      </c>
      <c r="J19" s="144">
        <f t="shared" si="6"/>
        <v>63670.100000000733</v>
      </c>
      <c r="K19" s="144">
        <v>1583629.7999999989</v>
      </c>
      <c r="L19" s="144">
        <v>8361456.2000000002</v>
      </c>
      <c r="M19" s="144">
        <v>0</v>
      </c>
      <c r="N19" s="144">
        <v>1972424</v>
      </c>
      <c r="O19" s="144">
        <v>6200129.5999999996</v>
      </c>
      <c r="P19" s="144">
        <v>109327.3</v>
      </c>
      <c r="Q19" s="150">
        <f t="shared" si="5"/>
        <v>79575.300000000556</v>
      </c>
      <c r="R19" s="151">
        <f t="shared" si="3"/>
        <v>20656721.199999999</v>
      </c>
      <c r="S19" s="148">
        <v>10739548.43218</v>
      </c>
      <c r="T19" s="145">
        <v>6235583.2000000002</v>
      </c>
      <c r="U19" s="145">
        <v>4216110.5999999996</v>
      </c>
      <c r="V19" s="145">
        <v>19582.7</v>
      </c>
      <c r="W19" s="145">
        <v>96337.5</v>
      </c>
      <c r="X19" s="145">
        <v>106531.2</v>
      </c>
      <c r="Y19" s="144">
        <f t="shared" si="4"/>
        <v>65403.232180000647</v>
      </c>
      <c r="Z19" s="145">
        <v>1712339.1678199992</v>
      </c>
      <c r="AA19" s="149">
        <v>8204833.5999999996</v>
      </c>
      <c r="AB19" s="145">
        <v>0</v>
      </c>
      <c r="AC19" s="144">
        <v>1890333.1</v>
      </c>
      <c r="AD19" s="144">
        <v>6130804.7000000002</v>
      </c>
      <c r="AE19" s="144">
        <v>97620.3</v>
      </c>
      <c r="AF19" s="150">
        <f t="shared" si="7"/>
        <v>86075.499999999811</v>
      </c>
    </row>
    <row r="20" spans="1:32" ht="15" hidden="1" x14ac:dyDescent="0.25">
      <c r="A20" s="5" t="s">
        <v>201</v>
      </c>
      <c r="B20" s="142">
        <v>190590.5</v>
      </c>
      <c r="C20" s="143">
        <f t="shared" si="2"/>
        <v>997697.39999999991</v>
      </c>
      <c r="D20" s="144">
        <v>161624.49405000001</v>
      </c>
      <c r="E20" s="144">
        <v>3678.4</v>
      </c>
      <c r="F20" s="145">
        <v>111213.1</v>
      </c>
      <c r="G20" s="145">
        <v>171</v>
      </c>
      <c r="H20" s="145">
        <v>14932.5</v>
      </c>
      <c r="I20" s="145">
        <v>24935.9</v>
      </c>
      <c r="J20" s="144">
        <f t="shared" si="6"/>
        <v>6693.594050000007</v>
      </c>
      <c r="K20" s="144">
        <v>28025.205950000003</v>
      </c>
      <c r="L20" s="144">
        <v>808047.7</v>
      </c>
      <c r="M20" s="144">
        <v>218297.4</v>
      </c>
      <c r="N20" s="144">
        <v>109504</v>
      </c>
      <c r="O20" s="144">
        <v>467946.4</v>
      </c>
      <c r="P20" s="144">
        <v>14284.1</v>
      </c>
      <c r="Q20" s="150">
        <f t="shared" si="5"/>
        <v>-1984.2000000000935</v>
      </c>
      <c r="R20" s="151">
        <f t="shared" si="3"/>
        <v>980469.5</v>
      </c>
      <c r="S20" s="148">
        <v>161097.27786999996</v>
      </c>
      <c r="T20" s="145">
        <v>4502.8999999999996</v>
      </c>
      <c r="U20" s="145">
        <v>113490.5</v>
      </c>
      <c r="V20" s="145">
        <v>152.69999999999999</v>
      </c>
      <c r="W20" s="145">
        <v>11294.1</v>
      </c>
      <c r="X20" s="145">
        <v>24902</v>
      </c>
      <c r="Y20" s="144">
        <f t="shared" si="4"/>
        <v>6755.0778699999719</v>
      </c>
      <c r="Z20" s="145">
        <v>28841.822130000044</v>
      </c>
      <c r="AA20" s="149">
        <v>790530.4</v>
      </c>
      <c r="AB20" s="145">
        <v>218297.4</v>
      </c>
      <c r="AC20" s="144">
        <v>102600.2</v>
      </c>
      <c r="AD20" s="144">
        <v>457955.2</v>
      </c>
      <c r="AE20" s="144">
        <v>13661.9</v>
      </c>
      <c r="AF20" s="150">
        <f t="shared" si="7"/>
        <v>-1984.3000000000229</v>
      </c>
    </row>
    <row r="21" spans="1:32" ht="15" hidden="1" x14ac:dyDescent="0.25">
      <c r="A21" s="5" t="s">
        <v>202</v>
      </c>
      <c r="B21" s="142">
        <v>208889.2</v>
      </c>
      <c r="C21" s="143">
        <f t="shared" si="2"/>
        <v>1330603.7999999998</v>
      </c>
      <c r="D21" s="144">
        <v>181886.8</v>
      </c>
      <c r="E21" s="144">
        <v>1200</v>
      </c>
      <c r="F21" s="145">
        <v>124004.1</v>
      </c>
      <c r="G21" s="145">
        <v>1962.3</v>
      </c>
      <c r="H21" s="145">
        <v>20236.400000000001</v>
      </c>
      <c r="I21" s="145">
        <v>23980</v>
      </c>
      <c r="J21" s="144">
        <f t="shared" si="6"/>
        <v>10503.999999999978</v>
      </c>
      <c r="K21" s="144">
        <v>25390.100000000006</v>
      </c>
      <c r="L21" s="144">
        <v>1123326.8999999999</v>
      </c>
      <c r="M21" s="144">
        <v>391611.8</v>
      </c>
      <c r="N21" s="144">
        <v>198472</v>
      </c>
      <c r="O21" s="144">
        <v>519597.2</v>
      </c>
      <c r="P21" s="144">
        <v>13323</v>
      </c>
      <c r="Q21" s="150">
        <f t="shared" si="5"/>
        <v>322.89999999984866</v>
      </c>
      <c r="R21" s="151">
        <f t="shared" si="3"/>
        <v>1333226.3999999999</v>
      </c>
      <c r="S21" s="148">
        <v>193654.74632000003</v>
      </c>
      <c r="T21" s="145">
        <v>1340.1</v>
      </c>
      <c r="U21" s="145">
        <v>134282.6</v>
      </c>
      <c r="V21" s="145">
        <v>1752.4</v>
      </c>
      <c r="W21" s="145">
        <v>20515.8</v>
      </c>
      <c r="X21" s="145">
        <v>24771.3</v>
      </c>
      <c r="Y21" s="144">
        <f t="shared" si="4"/>
        <v>10992.546320000027</v>
      </c>
      <c r="Z21" s="145">
        <v>26395.653679999959</v>
      </c>
      <c r="AA21" s="149">
        <v>1113176</v>
      </c>
      <c r="AB21" s="145">
        <v>391611.8</v>
      </c>
      <c r="AC21" s="144">
        <v>193194.1</v>
      </c>
      <c r="AD21" s="144">
        <v>519040.1</v>
      </c>
      <c r="AE21" s="144">
        <v>12831</v>
      </c>
      <c r="AF21" s="150">
        <f t="shared" si="7"/>
        <v>-3501</v>
      </c>
    </row>
    <row r="22" spans="1:32" ht="15" hidden="1" x14ac:dyDescent="0.25">
      <c r="A22" s="5" t="s">
        <v>203</v>
      </c>
      <c r="B22" s="142">
        <v>108150.7</v>
      </c>
      <c r="C22" s="143">
        <f t="shared" si="2"/>
        <v>1136822.3</v>
      </c>
      <c r="D22" s="144">
        <v>87147.145230000009</v>
      </c>
      <c r="E22" s="144">
        <v>50</v>
      </c>
      <c r="F22" s="145">
        <v>49047.9</v>
      </c>
      <c r="G22" s="145">
        <v>2851.6</v>
      </c>
      <c r="H22" s="145">
        <v>27917.599999999999</v>
      </c>
      <c r="I22" s="145">
        <v>4050.7</v>
      </c>
      <c r="J22" s="144">
        <f t="shared" si="6"/>
        <v>3229.3452300000108</v>
      </c>
      <c r="K22" s="144">
        <v>27696.954769999997</v>
      </c>
      <c r="L22" s="144">
        <v>1021978.2</v>
      </c>
      <c r="M22" s="144">
        <v>401690.4</v>
      </c>
      <c r="N22" s="144">
        <v>188045.7</v>
      </c>
      <c r="O22" s="144">
        <v>416584.6</v>
      </c>
      <c r="P22" s="144">
        <v>10243.9</v>
      </c>
      <c r="Q22" s="150">
        <f t="shared" si="5"/>
        <v>5413.5999999999422</v>
      </c>
      <c r="R22" s="151">
        <f t="shared" si="3"/>
        <v>1111625.4000000001</v>
      </c>
      <c r="S22" s="148">
        <v>87567.24235</v>
      </c>
      <c r="T22" s="145">
        <v>49.5</v>
      </c>
      <c r="U22" s="145">
        <v>48966.6</v>
      </c>
      <c r="V22" s="145">
        <v>2546.5</v>
      </c>
      <c r="W22" s="145">
        <v>28646.400000000001</v>
      </c>
      <c r="X22" s="145">
        <v>4239.6000000000004</v>
      </c>
      <c r="Y22" s="144">
        <f t="shared" si="4"/>
        <v>3118.6423500000001</v>
      </c>
      <c r="Z22" s="145">
        <v>26774.857650000005</v>
      </c>
      <c r="AA22" s="149">
        <v>997283.3</v>
      </c>
      <c r="AB22" s="145">
        <v>401690.4</v>
      </c>
      <c r="AC22" s="144">
        <v>169711.6</v>
      </c>
      <c r="AD22" s="144">
        <v>416421.4</v>
      </c>
      <c r="AE22" s="144">
        <v>9680</v>
      </c>
      <c r="AF22" s="150">
        <f t="shared" si="7"/>
        <v>-220.09999999997672</v>
      </c>
    </row>
    <row r="23" spans="1:32" ht="15" hidden="1" x14ac:dyDescent="0.25">
      <c r="A23" s="5" t="s">
        <v>204</v>
      </c>
      <c r="B23" s="142">
        <v>121197.3</v>
      </c>
      <c r="C23" s="143">
        <f t="shared" si="2"/>
        <v>729340.39999999991</v>
      </c>
      <c r="D23" s="144">
        <v>83899.814879999991</v>
      </c>
      <c r="E23" s="144">
        <v>44.6</v>
      </c>
      <c r="F23" s="145">
        <v>67992.2</v>
      </c>
      <c r="G23" s="145">
        <v>2184</v>
      </c>
      <c r="H23" s="145">
        <v>4709.8</v>
      </c>
      <c r="I23" s="145">
        <v>8953.7999999999993</v>
      </c>
      <c r="J23" s="144">
        <f t="shared" si="6"/>
        <v>15.414879999989353</v>
      </c>
      <c r="K23" s="144">
        <v>43202.385120000006</v>
      </c>
      <c r="L23" s="144">
        <v>602238.19999999995</v>
      </c>
      <c r="M23" s="144">
        <v>217195.6</v>
      </c>
      <c r="N23" s="144">
        <v>74428.899999999994</v>
      </c>
      <c r="O23" s="144">
        <v>303472.7</v>
      </c>
      <c r="P23" s="144">
        <v>7720.5</v>
      </c>
      <c r="Q23" s="150">
        <f t="shared" si="5"/>
        <v>-579.50000000005821</v>
      </c>
      <c r="R23" s="151">
        <f t="shared" si="3"/>
        <v>696461.2</v>
      </c>
      <c r="S23" s="148">
        <v>72626.141499999998</v>
      </c>
      <c r="T23" s="145">
        <v>531.70000000000005</v>
      </c>
      <c r="U23" s="145">
        <v>57179.9</v>
      </c>
      <c r="V23" s="145">
        <v>1950.3</v>
      </c>
      <c r="W23" s="145">
        <v>4065.7</v>
      </c>
      <c r="X23" s="145">
        <v>8884.6</v>
      </c>
      <c r="Y23" s="144">
        <f t="shared" si="4"/>
        <v>13.941499999998996</v>
      </c>
      <c r="Z23" s="145">
        <v>44875.558499999999</v>
      </c>
      <c r="AA23" s="149">
        <v>578959.5</v>
      </c>
      <c r="AB23" s="145">
        <v>217195.6</v>
      </c>
      <c r="AC23" s="144">
        <v>62924</v>
      </c>
      <c r="AD23" s="144">
        <v>292268.59999999998</v>
      </c>
      <c r="AE23" s="144">
        <v>7146.8</v>
      </c>
      <c r="AF23" s="150">
        <f t="shared" si="7"/>
        <v>-575.49999999995362</v>
      </c>
    </row>
    <row r="24" spans="1:32" ht="15" hidden="1" x14ac:dyDescent="0.25">
      <c r="A24" s="5" t="s">
        <v>205</v>
      </c>
      <c r="B24" s="142">
        <v>140104.5</v>
      </c>
      <c r="C24" s="143">
        <f t="shared" si="2"/>
        <v>1168991.3999999999</v>
      </c>
      <c r="D24" s="144">
        <v>125217.47467</v>
      </c>
      <c r="E24" s="144">
        <v>9050</v>
      </c>
      <c r="F24" s="145">
        <v>81288.800000000003</v>
      </c>
      <c r="G24" s="145">
        <v>2746.6</v>
      </c>
      <c r="H24" s="145">
        <v>17034.8</v>
      </c>
      <c r="I24" s="145">
        <v>12309.8</v>
      </c>
      <c r="J24" s="144">
        <f t="shared" si="6"/>
        <v>2787.474669999996</v>
      </c>
      <c r="K24" s="144">
        <v>26141.225330000016</v>
      </c>
      <c r="L24" s="144">
        <v>1017632.7</v>
      </c>
      <c r="M24" s="144">
        <v>417836.79999999999</v>
      </c>
      <c r="N24" s="144">
        <v>222697.5</v>
      </c>
      <c r="O24" s="144">
        <v>366847.2</v>
      </c>
      <c r="P24" s="144">
        <v>9766.9</v>
      </c>
      <c r="Q24" s="150">
        <f t="shared" si="5"/>
        <v>484.29999999989559</v>
      </c>
      <c r="R24" s="151">
        <f t="shared" si="3"/>
        <v>1156754.2</v>
      </c>
      <c r="S24" s="148">
        <v>130549.63271999999</v>
      </c>
      <c r="T24" s="145">
        <v>11069.7</v>
      </c>
      <c r="U24" s="145">
        <v>86382.9</v>
      </c>
      <c r="V24" s="145">
        <v>2452.9</v>
      </c>
      <c r="W24" s="145">
        <v>15919.8</v>
      </c>
      <c r="X24" s="145">
        <v>12249.1</v>
      </c>
      <c r="Y24" s="144">
        <f t="shared" si="4"/>
        <v>2475.2327200000018</v>
      </c>
      <c r="Z24" s="145">
        <v>22402.76728</v>
      </c>
      <c r="AA24" s="149">
        <v>1003801.8</v>
      </c>
      <c r="AB24" s="145">
        <v>417836.79999999999</v>
      </c>
      <c r="AC24" s="144">
        <v>215759.2</v>
      </c>
      <c r="AD24" s="144">
        <v>359949.4</v>
      </c>
      <c r="AE24" s="144">
        <v>9766.7999999999993</v>
      </c>
      <c r="AF24" s="150">
        <f t="shared" si="7"/>
        <v>489.5999999999658</v>
      </c>
    </row>
    <row r="25" spans="1:32" ht="15" hidden="1" x14ac:dyDescent="0.25">
      <c r="A25" s="5" t="s">
        <v>206</v>
      </c>
      <c r="B25" s="142">
        <v>400640.10000000003</v>
      </c>
      <c r="C25" s="143">
        <f t="shared" si="2"/>
        <v>1383077.2</v>
      </c>
      <c r="D25" s="144">
        <v>343339.21068000008</v>
      </c>
      <c r="E25" s="144">
        <v>15199.6</v>
      </c>
      <c r="F25" s="145">
        <v>182355.1</v>
      </c>
      <c r="G25" s="145">
        <v>3104.5</v>
      </c>
      <c r="H25" s="145">
        <v>57156</v>
      </c>
      <c r="I25" s="145">
        <v>77231.7</v>
      </c>
      <c r="J25" s="144">
        <f t="shared" si="6"/>
        <v>8292.3106800000969</v>
      </c>
      <c r="K25" s="144">
        <v>73929.289319999923</v>
      </c>
      <c r="L25" s="144">
        <v>965808.7</v>
      </c>
      <c r="M25" s="144">
        <v>228354.8</v>
      </c>
      <c r="N25" s="144">
        <v>195323</v>
      </c>
      <c r="O25" s="144">
        <v>521518.2</v>
      </c>
      <c r="P25" s="144">
        <v>16228.4</v>
      </c>
      <c r="Q25" s="150">
        <f t="shared" si="5"/>
        <v>4384.2999999998956</v>
      </c>
      <c r="R25" s="151">
        <f t="shared" si="3"/>
        <v>1368193.6</v>
      </c>
      <c r="S25" s="148">
        <v>345887.42290000006</v>
      </c>
      <c r="T25" s="145">
        <v>15199.6</v>
      </c>
      <c r="U25" s="145">
        <v>184032.6</v>
      </c>
      <c r="V25" s="145">
        <v>2865.9</v>
      </c>
      <c r="W25" s="145">
        <v>57123.1</v>
      </c>
      <c r="X25" s="145">
        <v>78373.3</v>
      </c>
      <c r="Y25" s="144">
        <f t="shared" si="4"/>
        <v>8292.9229000000778</v>
      </c>
      <c r="Z25" s="145">
        <v>68856.077099999937</v>
      </c>
      <c r="AA25" s="149">
        <v>953450.1</v>
      </c>
      <c r="AB25" s="145">
        <v>228354.8</v>
      </c>
      <c r="AC25" s="144">
        <v>187147.1</v>
      </c>
      <c r="AD25" s="144">
        <v>517334.7</v>
      </c>
      <c r="AE25" s="144">
        <v>16228.4</v>
      </c>
      <c r="AF25" s="150">
        <f t="shared" si="7"/>
        <v>4385.1000000000586</v>
      </c>
    </row>
    <row r="26" spans="1:32" ht="15" hidden="1" x14ac:dyDescent="0.25">
      <c r="A26" s="5" t="s">
        <v>207</v>
      </c>
      <c r="B26" s="142">
        <v>64700.000000000007</v>
      </c>
      <c r="C26" s="143">
        <f t="shared" si="2"/>
        <v>700515.5</v>
      </c>
      <c r="D26" s="144">
        <v>47055.897250000002</v>
      </c>
      <c r="E26" s="144">
        <v>464</v>
      </c>
      <c r="F26" s="145">
        <v>31629</v>
      </c>
      <c r="G26" s="145">
        <v>1138.2</v>
      </c>
      <c r="H26" s="145">
        <v>9313.5</v>
      </c>
      <c r="I26" s="145">
        <v>3266.3</v>
      </c>
      <c r="J26" s="144">
        <f t="shared" si="6"/>
        <v>1244.8972500000009</v>
      </c>
      <c r="K26" s="144">
        <v>14908.00275</v>
      </c>
      <c r="L26" s="144">
        <v>638551.6</v>
      </c>
      <c r="M26" s="144">
        <v>234022.2</v>
      </c>
      <c r="N26" s="144">
        <v>177858.2</v>
      </c>
      <c r="O26" s="144">
        <v>218961.7</v>
      </c>
      <c r="P26" s="144">
        <v>7839.4</v>
      </c>
      <c r="Q26" s="150">
        <f t="shared" si="5"/>
        <v>-129.90000000005784</v>
      </c>
      <c r="R26" s="151">
        <f t="shared" si="3"/>
        <v>696536.2</v>
      </c>
      <c r="S26" s="148">
        <v>48956.723579999998</v>
      </c>
      <c r="T26" s="145">
        <v>465.2</v>
      </c>
      <c r="U26" s="145">
        <v>32991.1</v>
      </c>
      <c r="V26" s="145">
        <v>1068.4000000000001</v>
      </c>
      <c r="W26" s="145">
        <v>9764.2999999999993</v>
      </c>
      <c r="X26" s="145">
        <v>3420.5</v>
      </c>
      <c r="Y26" s="144">
        <f t="shared" si="4"/>
        <v>1247.2235800000035</v>
      </c>
      <c r="Z26" s="145">
        <v>13544.776420000002</v>
      </c>
      <c r="AA26" s="149">
        <v>634034.69999999995</v>
      </c>
      <c r="AB26" s="145">
        <v>234022.2</v>
      </c>
      <c r="AC26" s="144">
        <v>175729.3</v>
      </c>
      <c r="AD26" s="144">
        <v>217331.5</v>
      </c>
      <c r="AE26" s="144">
        <v>7081.5</v>
      </c>
      <c r="AF26" s="150">
        <f t="shared" si="7"/>
        <v>-129.80000000004657</v>
      </c>
    </row>
    <row r="27" spans="1:32" ht="15" hidden="1" x14ac:dyDescent="0.25">
      <c r="A27" s="5" t="s">
        <v>208</v>
      </c>
      <c r="B27" s="142">
        <v>39329.299999999996</v>
      </c>
      <c r="C27" s="143">
        <f t="shared" si="2"/>
        <v>565222.20000000007</v>
      </c>
      <c r="D27" s="144">
        <v>31646.095690000002</v>
      </c>
      <c r="E27" s="144">
        <v>19.8</v>
      </c>
      <c r="F27" s="145">
        <v>22536.400000000001</v>
      </c>
      <c r="G27" s="145">
        <v>1550.4</v>
      </c>
      <c r="H27" s="145">
        <v>4159.8999999999996</v>
      </c>
      <c r="I27" s="145">
        <v>3349.8</v>
      </c>
      <c r="J27" s="144">
        <f t="shared" si="6"/>
        <v>29.795690000001741</v>
      </c>
      <c r="K27" s="144">
        <v>5670.3043099999995</v>
      </c>
      <c r="L27" s="144">
        <v>527905.80000000005</v>
      </c>
      <c r="M27" s="144">
        <v>279891.40000000002</v>
      </c>
      <c r="N27" s="144">
        <v>41537.599999999999</v>
      </c>
      <c r="O27" s="144">
        <v>200134.39999999999</v>
      </c>
      <c r="P27" s="144">
        <v>5699.4</v>
      </c>
      <c r="Q27" s="150">
        <f t="shared" si="5"/>
        <v>643.00000000002365</v>
      </c>
      <c r="R27" s="151">
        <f t="shared" si="3"/>
        <v>562959.5</v>
      </c>
      <c r="S27" s="148">
        <v>31464.540320000004</v>
      </c>
      <c r="T27" s="145">
        <v>21.4</v>
      </c>
      <c r="U27" s="145">
        <v>22530.2</v>
      </c>
      <c r="V27" s="145">
        <v>1384.5</v>
      </c>
      <c r="W27" s="145">
        <v>4359.7</v>
      </c>
      <c r="X27" s="145">
        <v>3133.7</v>
      </c>
      <c r="Y27" s="144">
        <f t="shared" si="4"/>
        <v>35.040320000001884</v>
      </c>
      <c r="Z27" s="145">
        <v>5822.4596799999963</v>
      </c>
      <c r="AA27" s="149">
        <v>525672.5</v>
      </c>
      <c r="AB27" s="145">
        <v>279891.40000000002</v>
      </c>
      <c r="AC27" s="144">
        <v>40649.699999999997</v>
      </c>
      <c r="AD27" s="144">
        <v>199029.4</v>
      </c>
      <c r="AE27" s="144">
        <v>5470.3</v>
      </c>
      <c r="AF27" s="150">
        <f t="shared" si="7"/>
        <v>631.69999999997071</v>
      </c>
    </row>
    <row r="28" spans="1:32" ht="15" hidden="1" x14ac:dyDescent="0.25">
      <c r="A28" s="5" t="s">
        <v>209</v>
      </c>
      <c r="B28" s="142">
        <v>627221.70000000007</v>
      </c>
      <c r="C28" s="143">
        <f t="shared" si="2"/>
        <v>2325679.7000000002</v>
      </c>
      <c r="D28" s="144">
        <v>497360.26335999998</v>
      </c>
      <c r="E28" s="144">
        <v>31470</v>
      </c>
      <c r="F28" s="145">
        <v>352940.2</v>
      </c>
      <c r="G28" s="145">
        <v>3709.8</v>
      </c>
      <c r="H28" s="145">
        <v>78916</v>
      </c>
      <c r="I28" s="145">
        <v>24818.6</v>
      </c>
      <c r="J28" s="144">
        <f t="shared" si="6"/>
        <v>5505.6633599999695</v>
      </c>
      <c r="K28" s="144">
        <v>108122.13664000004</v>
      </c>
      <c r="L28" s="144">
        <v>1720197.3</v>
      </c>
      <c r="M28" s="144">
        <v>576184.69999999995</v>
      </c>
      <c r="N28" s="144">
        <v>157559</v>
      </c>
      <c r="O28" s="144">
        <v>966854.8</v>
      </c>
      <c r="P28" s="144">
        <v>22169.200000000001</v>
      </c>
      <c r="Q28" s="150">
        <f t="shared" si="5"/>
        <v>-2570.3999999999542</v>
      </c>
      <c r="R28" s="151">
        <f t="shared" si="3"/>
        <v>2313280.4</v>
      </c>
      <c r="S28" s="148">
        <v>505795.3738900001</v>
      </c>
      <c r="T28" s="145">
        <v>32760.400000000001</v>
      </c>
      <c r="U28" s="145">
        <v>357974.9</v>
      </c>
      <c r="V28" s="145">
        <v>3380</v>
      </c>
      <c r="W28" s="145">
        <v>80956.7</v>
      </c>
      <c r="X28" s="145">
        <v>25240.799999999999</v>
      </c>
      <c r="Y28" s="144">
        <f t="shared" si="4"/>
        <v>5482.5738900000615</v>
      </c>
      <c r="Z28" s="145">
        <v>109464.1261099999</v>
      </c>
      <c r="AA28" s="149">
        <v>1698020.9</v>
      </c>
      <c r="AB28" s="145">
        <v>576184.69999999995</v>
      </c>
      <c r="AC28" s="144">
        <v>150649.29999999999</v>
      </c>
      <c r="AD28" s="144">
        <v>953680.2</v>
      </c>
      <c r="AE28" s="144">
        <v>20077.099999999999</v>
      </c>
      <c r="AF28" s="150">
        <f t="shared" si="7"/>
        <v>-2570.4000000000451</v>
      </c>
    </row>
    <row r="29" spans="1:32" ht="15" hidden="1" x14ac:dyDescent="0.25">
      <c r="A29" s="5" t="s">
        <v>210</v>
      </c>
      <c r="B29" s="142">
        <v>114405.40000000001</v>
      </c>
      <c r="C29" s="143">
        <f t="shared" si="2"/>
        <v>812941.7</v>
      </c>
      <c r="D29" s="144">
        <v>92620.63</v>
      </c>
      <c r="E29" s="144">
        <v>135</v>
      </c>
      <c r="F29" s="145">
        <v>65437.8</v>
      </c>
      <c r="G29" s="145">
        <v>3798.8</v>
      </c>
      <c r="H29" s="145">
        <v>14998.2</v>
      </c>
      <c r="I29" s="145">
        <v>5926.5</v>
      </c>
      <c r="J29" s="144">
        <f t="shared" si="6"/>
        <v>2324.3300000000017</v>
      </c>
      <c r="K29" s="144">
        <v>15049.069999999992</v>
      </c>
      <c r="L29" s="144">
        <v>705272</v>
      </c>
      <c r="M29" s="144">
        <v>292886.40000000002</v>
      </c>
      <c r="N29" s="144">
        <v>89301.4</v>
      </c>
      <c r="O29" s="144">
        <v>315383.09999999998</v>
      </c>
      <c r="P29" s="144">
        <v>8828.7999999999993</v>
      </c>
      <c r="Q29" s="150">
        <f t="shared" si="5"/>
        <v>-1127.7000000000226</v>
      </c>
      <c r="R29" s="151">
        <f t="shared" si="3"/>
        <v>803130.9</v>
      </c>
      <c r="S29" s="148">
        <v>94038.14784000002</v>
      </c>
      <c r="T29" s="145">
        <v>149.1</v>
      </c>
      <c r="U29" s="145">
        <v>66179.8</v>
      </c>
      <c r="V29" s="145">
        <v>3535.2</v>
      </c>
      <c r="W29" s="145">
        <v>15898.9</v>
      </c>
      <c r="X29" s="145">
        <v>5924.6</v>
      </c>
      <c r="Y29" s="144">
        <f t="shared" si="4"/>
        <v>2350.5478400000102</v>
      </c>
      <c r="Z29" s="145">
        <v>16285.952159999986</v>
      </c>
      <c r="AA29" s="149">
        <v>692806.8</v>
      </c>
      <c r="AB29" s="145">
        <v>292886.40000000002</v>
      </c>
      <c r="AC29" s="144">
        <v>81918.100000000006</v>
      </c>
      <c r="AD29" s="144">
        <v>311111.2</v>
      </c>
      <c r="AE29" s="144">
        <v>8048.2</v>
      </c>
      <c r="AF29" s="150">
        <f t="shared" si="7"/>
        <v>-1157.0999999999649</v>
      </c>
    </row>
    <row r="30" spans="1:32" ht="15" hidden="1" x14ac:dyDescent="0.25">
      <c r="A30" s="5" t="s">
        <v>211</v>
      </c>
      <c r="B30" s="142">
        <v>240857.5</v>
      </c>
      <c r="C30" s="143">
        <f t="shared" si="2"/>
        <v>614847.5</v>
      </c>
      <c r="D30" s="144">
        <v>207686.61027</v>
      </c>
      <c r="E30" s="144">
        <v>23545</v>
      </c>
      <c r="F30" s="145">
        <v>142212.6</v>
      </c>
      <c r="G30" s="145">
        <v>1166</v>
      </c>
      <c r="H30" s="145">
        <v>4493.6000000000004</v>
      </c>
      <c r="I30" s="145">
        <v>34919.5</v>
      </c>
      <c r="J30" s="144">
        <f t="shared" si="6"/>
        <v>1349.9102700000003</v>
      </c>
      <c r="K30" s="144">
        <v>9842.9897300000011</v>
      </c>
      <c r="L30" s="144">
        <v>397317.9</v>
      </c>
      <c r="M30" s="144">
        <v>168961.1</v>
      </c>
      <c r="N30" s="144">
        <v>43848.4</v>
      </c>
      <c r="O30" s="144">
        <v>180746.6</v>
      </c>
      <c r="P30" s="144">
        <v>4838.7</v>
      </c>
      <c r="Q30" s="150">
        <f t="shared" si="5"/>
        <v>-1076.8999999999824</v>
      </c>
      <c r="R30" s="151">
        <f t="shared" si="3"/>
        <v>608038.80000000005</v>
      </c>
      <c r="S30" s="148">
        <v>208584.66206999999</v>
      </c>
      <c r="T30" s="145">
        <v>25011.7</v>
      </c>
      <c r="U30" s="145">
        <v>141822.39999999999</v>
      </c>
      <c r="V30" s="145">
        <v>1164.4000000000001</v>
      </c>
      <c r="W30" s="145">
        <v>4617.2</v>
      </c>
      <c r="X30" s="145">
        <v>34631.699999999997</v>
      </c>
      <c r="Y30" s="144">
        <f t="shared" si="4"/>
        <v>1337.2620699999898</v>
      </c>
      <c r="Z30" s="145">
        <v>10187.637929999997</v>
      </c>
      <c r="AA30" s="149">
        <v>389266.5</v>
      </c>
      <c r="AB30" s="145">
        <v>168961.1</v>
      </c>
      <c r="AC30" s="144">
        <v>40171.199999999997</v>
      </c>
      <c r="AD30" s="144">
        <v>176560.9</v>
      </c>
      <c r="AE30" s="144">
        <v>4650.2</v>
      </c>
      <c r="AF30" s="150">
        <f t="shared" si="7"/>
        <v>-1076.8999999999824</v>
      </c>
    </row>
    <row r="31" spans="1:32" ht="15" hidden="1" x14ac:dyDescent="0.25">
      <c r="A31" s="5" t="s">
        <v>212</v>
      </c>
      <c r="B31" s="142">
        <v>72929.099999999991</v>
      </c>
      <c r="C31" s="143">
        <f t="shared" si="2"/>
        <v>728995.29999999993</v>
      </c>
      <c r="D31" s="144">
        <v>61844.588339999995</v>
      </c>
      <c r="E31" s="144">
        <v>179.7</v>
      </c>
      <c r="F31" s="145">
        <v>37627.9</v>
      </c>
      <c r="G31" s="145">
        <v>2470.9</v>
      </c>
      <c r="H31" s="145">
        <v>16225.4</v>
      </c>
      <c r="I31" s="145">
        <v>3978.3</v>
      </c>
      <c r="J31" s="144">
        <f t="shared" si="6"/>
        <v>1362.388339999995</v>
      </c>
      <c r="K31" s="144">
        <v>10521.011660000011</v>
      </c>
      <c r="L31" s="144">
        <v>656629.69999999995</v>
      </c>
      <c r="M31" s="144">
        <v>261120.8</v>
      </c>
      <c r="N31" s="144">
        <v>96690.6</v>
      </c>
      <c r="O31" s="144">
        <v>285812.8</v>
      </c>
      <c r="P31" s="144">
        <v>13010.2</v>
      </c>
      <c r="Q31" s="150">
        <f t="shared" si="5"/>
        <v>-4.7000000000589353</v>
      </c>
      <c r="R31" s="151">
        <f t="shared" si="3"/>
        <v>724632.3</v>
      </c>
      <c r="S31" s="148">
        <v>62173.001790000009</v>
      </c>
      <c r="T31" s="145">
        <v>179.6</v>
      </c>
      <c r="U31" s="145">
        <v>38313.4</v>
      </c>
      <c r="V31" s="145">
        <v>2206.5</v>
      </c>
      <c r="W31" s="145">
        <v>16545.7</v>
      </c>
      <c r="X31" s="145">
        <v>3565.8</v>
      </c>
      <c r="Y31" s="144">
        <f t="shared" si="4"/>
        <v>1362.0017900000084</v>
      </c>
      <c r="Z31" s="145">
        <v>10209.998209999991</v>
      </c>
      <c r="AA31" s="149">
        <v>652249.30000000005</v>
      </c>
      <c r="AB31" s="145">
        <v>261120.8</v>
      </c>
      <c r="AC31" s="144">
        <v>94393.5</v>
      </c>
      <c r="AD31" s="144">
        <v>284265.3</v>
      </c>
      <c r="AE31" s="144">
        <v>12474.5</v>
      </c>
      <c r="AF31" s="150">
        <f t="shared" si="7"/>
        <v>-4.7999999999301508</v>
      </c>
    </row>
    <row r="32" spans="1:32" ht="15" hidden="1" x14ac:dyDescent="0.25">
      <c r="A32" s="5" t="s">
        <v>213</v>
      </c>
      <c r="B32" s="142">
        <v>889961.80000000016</v>
      </c>
      <c r="C32" s="143">
        <f t="shared" si="2"/>
        <v>2026920.3</v>
      </c>
      <c r="D32" s="144">
        <v>754973.04200000002</v>
      </c>
      <c r="E32" s="144">
        <v>28798.400000000001</v>
      </c>
      <c r="F32" s="145">
        <v>405393.4</v>
      </c>
      <c r="G32" s="145">
        <v>6800.9</v>
      </c>
      <c r="H32" s="145">
        <v>107715.4</v>
      </c>
      <c r="I32" s="145">
        <v>194507.5</v>
      </c>
      <c r="J32" s="144">
        <f t="shared" si="6"/>
        <v>11757.441999999952</v>
      </c>
      <c r="K32" s="144">
        <v>138497.75800000003</v>
      </c>
      <c r="L32" s="144">
        <v>1133449.5</v>
      </c>
      <c r="M32" s="144">
        <v>134892</v>
      </c>
      <c r="N32" s="144">
        <v>211772.1</v>
      </c>
      <c r="O32" s="144">
        <v>739649.1</v>
      </c>
      <c r="P32" s="144">
        <v>47432.800000000003</v>
      </c>
      <c r="Q32" s="150">
        <f t="shared" si="5"/>
        <v>-296.49999999995634</v>
      </c>
      <c r="R32" s="151">
        <f t="shared" si="3"/>
        <v>1964644.6</v>
      </c>
      <c r="S32" s="148">
        <v>754058.04882999999</v>
      </c>
      <c r="T32" s="145">
        <v>27388.5</v>
      </c>
      <c r="U32" s="145">
        <v>408757.9</v>
      </c>
      <c r="V32" s="145">
        <v>6303.4</v>
      </c>
      <c r="W32" s="145">
        <v>112898.8</v>
      </c>
      <c r="X32" s="145">
        <v>186051.1</v>
      </c>
      <c r="Y32" s="144">
        <f t="shared" si="4"/>
        <v>12658.348829999944</v>
      </c>
      <c r="Z32" s="145">
        <v>110279.85117000004</v>
      </c>
      <c r="AA32" s="149">
        <v>1100306.7</v>
      </c>
      <c r="AB32" s="145">
        <v>134892</v>
      </c>
      <c r="AC32" s="144">
        <v>192510.1</v>
      </c>
      <c r="AD32" s="144">
        <v>726466.5</v>
      </c>
      <c r="AE32" s="144">
        <v>46806.2</v>
      </c>
      <c r="AF32" s="150">
        <f t="shared" si="7"/>
        <v>-368.10000000002037</v>
      </c>
    </row>
    <row r="33" spans="1:32" ht="15.6" hidden="1" customHeight="1" x14ac:dyDescent="0.25">
      <c r="A33" s="5" t="s">
        <v>214</v>
      </c>
      <c r="B33" s="142">
        <v>191262.2</v>
      </c>
      <c r="C33" s="143">
        <f t="shared" si="2"/>
        <v>2228011.6</v>
      </c>
      <c r="D33" s="144">
        <v>125370.63510000001</v>
      </c>
      <c r="E33" s="144">
        <v>2300</v>
      </c>
      <c r="F33" s="145">
        <v>93477.8</v>
      </c>
      <c r="G33" s="145">
        <v>3302.2</v>
      </c>
      <c r="H33" s="145">
        <v>19634.7</v>
      </c>
      <c r="I33" s="145">
        <v>6301.8</v>
      </c>
      <c r="J33" s="144">
        <f t="shared" si="6"/>
        <v>354.13510000000952</v>
      </c>
      <c r="K33" s="144">
        <v>49870.76489999998</v>
      </c>
      <c r="L33" s="144">
        <v>2052770.2</v>
      </c>
      <c r="M33" s="144">
        <v>825394.4</v>
      </c>
      <c r="N33" s="144">
        <v>132427.70000000001</v>
      </c>
      <c r="O33" s="144">
        <v>1078520</v>
      </c>
      <c r="P33" s="144">
        <v>20773.900000000001</v>
      </c>
      <c r="Q33" s="150">
        <f t="shared" si="5"/>
        <v>-4345.8000000001412</v>
      </c>
      <c r="R33" s="151">
        <f t="shared" si="3"/>
        <v>2191772.4</v>
      </c>
      <c r="S33" s="148">
        <v>122661.22066000001</v>
      </c>
      <c r="T33" s="145">
        <v>2247.3000000000002</v>
      </c>
      <c r="U33" s="145">
        <v>95476.1</v>
      </c>
      <c r="V33" s="145">
        <v>2948.9</v>
      </c>
      <c r="W33" s="145">
        <v>19554.599999999999</v>
      </c>
      <c r="X33" s="145">
        <v>2067.9</v>
      </c>
      <c r="Y33" s="144">
        <f t="shared" si="4"/>
        <v>366.4206599999975</v>
      </c>
      <c r="Z33" s="145">
        <v>44055.479340000005</v>
      </c>
      <c r="AA33" s="149">
        <v>2025055.7</v>
      </c>
      <c r="AB33" s="145">
        <v>825394.4</v>
      </c>
      <c r="AC33" s="144">
        <v>125419.8</v>
      </c>
      <c r="AD33" s="144">
        <v>1061422.3</v>
      </c>
      <c r="AE33" s="144">
        <v>17165</v>
      </c>
      <c r="AF33" s="150">
        <f t="shared" si="7"/>
        <v>-4345.8000000002794</v>
      </c>
    </row>
    <row r="34" spans="1:32" ht="15" x14ac:dyDescent="0.25">
      <c r="A34" s="5" t="s">
        <v>1</v>
      </c>
      <c r="B34" s="142">
        <v>96303.500000000029</v>
      </c>
      <c r="C34" s="143">
        <f t="shared" si="2"/>
        <v>1138293.4000000001</v>
      </c>
      <c r="D34" s="144">
        <v>83368.727579999992</v>
      </c>
      <c r="E34" s="144">
        <v>323.5</v>
      </c>
      <c r="F34" s="145">
        <v>56554.2</v>
      </c>
      <c r="G34" s="145">
        <v>2364.3000000000002</v>
      </c>
      <c r="H34" s="145">
        <v>13749.6</v>
      </c>
      <c r="I34" s="145">
        <v>7500.2</v>
      </c>
      <c r="J34" s="144">
        <f t="shared" si="6"/>
        <v>2876.927579999995</v>
      </c>
      <c r="K34" s="144">
        <v>17740.872420000014</v>
      </c>
      <c r="L34" s="144">
        <v>1037183.8</v>
      </c>
      <c r="M34" s="144">
        <v>382722.4</v>
      </c>
      <c r="N34" s="144">
        <v>166977.79999999999</v>
      </c>
      <c r="O34" s="144">
        <v>458783.9</v>
      </c>
      <c r="P34" s="144">
        <v>27964.5</v>
      </c>
      <c r="Q34" s="150">
        <f t="shared" si="5"/>
        <v>735.20000000001164</v>
      </c>
      <c r="R34" s="151">
        <f t="shared" si="3"/>
        <v>1112659.2</v>
      </c>
      <c r="S34" s="148">
        <v>83792.425759999998</v>
      </c>
      <c r="T34" s="145">
        <v>318.89999999999998</v>
      </c>
      <c r="U34" s="145">
        <v>57878.400000000001</v>
      </c>
      <c r="V34" s="145">
        <v>2111.3000000000002</v>
      </c>
      <c r="W34" s="145">
        <v>13359.1</v>
      </c>
      <c r="X34" s="145">
        <v>7381</v>
      </c>
      <c r="Y34" s="144">
        <f t="shared" si="4"/>
        <v>2743.725760000003</v>
      </c>
      <c r="Z34" s="145">
        <v>12825.274239999999</v>
      </c>
      <c r="AA34" s="149">
        <v>1016041.5</v>
      </c>
      <c r="AB34" s="145">
        <v>382722.4</v>
      </c>
      <c r="AC34" s="144">
        <v>157252.9</v>
      </c>
      <c r="AD34" s="144">
        <v>448940.1</v>
      </c>
      <c r="AE34" s="144">
        <v>26390.9</v>
      </c>
      <c r="AF34" s="150">
        <f t="shared" si="7"/>
        <v>735.19999999997526</v>
      </c>
    </row>
    <row r="35" spans="1:32" ht="15" x14ac:dyDescent="0.25">
      <c r="A35" s="5" t="s">
        <v>2</v>
      </c>
      <c r="B35" s="142">
        <v>57084.100000000006</v>
      </c>
      <c r="C35" s="143">
        <f t="shared" si="2"/>
        <v>756579.8</v>
      </c>
      <c r="D35" s="144">
        <v>48632.568889999995</v>
      </c>
      <c r="E35" s="144">
        <v>2.5</v>
      </c>
      <c r="F35" s="145">
        <v>33192.5</v>
      </c>
      <c r="G35" s="145">
        <v>1966.4</v>
      </c>
      <c r="H35" s="145">
        <v>7694.6</v>
      </c>
      <c r="I35" s="145">
        <v>4181.7</v>
      </c>
      <c r="J35" s="144">
        <f t="shared" si="6"/>
        <v>1594.8688899999952</v>
      </c>
      <c r="K35" s="144">
        <v>8411.7311100000079</v>
      </c>
      <c r="L35" s="144">
        <v>699535.5</v>
      </c>
      <c r="M35" s="144">
        <v>310187</v>
      </c>
      <c r="N35" s="144">
        <v>92065</v>
      </c>
      <c r="O35" s="144">
        <v>287043.59999999998</v>
      </c>
      <c r="P35" s="144">
        <v>9763.2000000000007</v>
      </c>
      <c r="Q35" s="150">
        <f t="shared" si="5"/>
        <v>476.70000000002256</v>
      </c>
      <c r="R35" s="151">
        <f t="shared" si="3"/>
        <v>732411.3</v>
      </c>
      <c r="S35" s="148">
        <v>49916.994549999996</v>
      </c>
      <c r="T35" s="145">
        <v>2.5</v>
      </c>
      <c r="U35" s="145">
        <v>34697.300000000003</v>
      </c>
      <c r="V35" s="145">
        <v>1885.4</v>
      </c>
      <c r="W35" s="145">
        <v>8056.2</v>
      </c>
      <c r="X35" s="145">
        <v>3717.7</v>
      </c>
      <c r="Y35" s="144">
        <f t="shared" si="4"/>
        <v>1557.8945499999936</v>
      </c>
      <c r="Z35" s="145">
        <v>7529.9054500000057</v>
      </c>
      <c r="AA35" s="149">
        <v>674964.4</v>
      </c>
      <c r="AB35" s="145">
        <v>310187</v>
      </c>
      <c r="AC35" s="144">
        <v>70657.2</v>
      </c>
      <c r="AD35" s="144">
        <v>284677.7</v>
      </c>
      <c r="AE35" s="144">
        <v>9003.2999999999993</v>
      </c>
      <c r="AF35" s="150">
        <f t="shared" si="7"/>
        <v>439.20000000000073</v>
      </c>
    </row>
    <row r="36" spans="1:32" ht="15" hidden="1" x14ac:dyDescent="0.25">
      <c r="A36" s="5" t="s">
        <v>215</v>
      </c>
      <c r="B36" s="142">
        <v>165860.6</v>
      </c>
      <c r="C36" s="143">
        <f t="shared" si="2"/>
        <v>1101786.8</v>
      </c>
      <c r="D36" s="144">
        <v>145838.17396000001</v>
      </c>
      <c r="E36" s="144">
        <v>629</v>
      </c>
      <c r="F36" s="145">
        <v>119780.7</v>
      </c>
      <c r="G36" s="145">
        <v>2473.6</v>
      </c>
      <c r="H36" s="145">
        <v>13555.4</v>
      </c>
      <c r="I36" s="145">
        <v>6646.7</v>
      </c>
      <c r="J36" s="144">
        <f t="shared" si="6"/>
        <v>2752.7739600000195</v>
      </c>
      <c r="K36" s="144">
        <v>47808.126039999974</v>
      </c>
      <c r="L36" s="144">
        <v>908140.5</v>
      </c>
      <c r="M36" s="144">
        <v>328684.79999999999</v>
      </c>
      <c r="N36" s="144">
        <v>174401.8</v>
      </c>
      <c r="O36" s="144">
        <v>395685.5</v>
      </c>
      <c r="P36" s="144">
        <v>11092.3</v>
      </c>
      <c r="Q36" s="150">
        <f t="shared" si="5"/>
        <v>-1723.9000000000342</v>
      </c>
      <c r="R36" s="151">
        <f t="shared" si="3"/>
        <v>1083909.8999999999</v>
      </c>
      <c r="S36" s="148">
        <v>147240.77815999999</v>
      </c>
      <c r="T36" s="145">
        <v>619.70000000000005</v>
      </c>
      <c r="U36" s="145">
        <v>119249.1</v>
      </c>
      <c r="V36" s="145">
        <v>2475</v>
      </c>
      <c r="W36" s="145">
        <v>14828.4</v>
      </c>
      <c r="X36" s="145">
        <v>7061.2</v>
      </c>
      <c r="Y36" s="144">
        <f t="shared" si="4"/>
        <v>3007.3781599999702</v>
      </c>
      <c r="Z36" s="145">
        <v>45044.121840000007</v>
      </c>
      <c r="AA36" s="149">
        <v>891625</v>
      </c>
      <c r="AB36" s="145">
        <v>328684.79999999999</v>
      </c>
      <c r="AC36" s="144">
        <v>167969.1</v>
      </c>
      <c r="AD36" s="144">
        <v>388345.4</v>
      </c>
      <c r="AE36" s="144">
        <v>9511.9</v>
      </c>
      <c r="AF36" s="150">
        <f t="shared" si="7"/>
        <v>-2886.2000000000462</v>
      </c>
    </row>
    <row r="37" spans="1:32" ht="14.45" hidden="1" customHeight="1" x14ac:dyDescent="0.25">
      <c r="A37" s="5" t="s">
        <v>216</v>
      </c>
      <c r="B37" s="142">
        <v>98437.300000000017</v>
      </c>
      <c r="C37" s="143">
        <f t="shared" si="2"/>
        <v>959492.2</v>
      </c>
      <c r="D37" s="144">
        <v>72893.251999999993</v>
      </c>
      <c r="E37" s="144">
        <v>3141</v>
      </c>
      <c r="F37" s="145">
        <v>50951.8</v>
      </c>
      <c r="G37" s="145">
        <v>2234.6</v>
      </c>
      <c r="H37" s="145">
        <v>9729.9</v>
      </c>
      <c r="I37" s="145">
        <v>5432.9</v>
      </c>
      <c r="J37" s="144">
        <f t="shared" si="6"/>
        <v>1403.0519999999924</v>
      </c>
      <c r="K37" s="144">
        <v>25199.848000000013</v>
      </c>
      <c r="L37" s="144">
        <v>861399.1</v>
      </c>
      <c r="M37" s="144">
        <v>358309.1</v>
      </c>
      <c r="N37" s="144">
        <v>114246.6</v>
      </c>
      <c r="O37" s="144">
        <v>381369.9</v>
      </c>
      <c r="P37" s="144">
        <v>11312.2</v>
      </c>
      <c r="Q37" s="150">
        <f t="shared" si="5"/>
        <v>-3838.7000000000007</v>
      </c>
      <c r="R37" s="151">
        <f t="shared" si="3"/>
        <v>958196.29999999993</v>
      </c>
      <c r="S37" s="148">
        <v>74570.069790000009</v>
      </c>
      <c r="T37" s="145">
        <v>4064.4</v>
      </c>
      <c r="U37" s="145">
        <v>52282.5</v>
      </c>
      <c r="V37" s="145">
        <v>1995.5</v>
      </c>
      <c r="W37" s="145">
        <v>10025.6</v>
      </c>
      <c r="X37" s="145">
        <v>4758.7</v>
      </c>
      <c r="Y37" s="144">
        <f t="shared" si="4"/>
        <v>1443.3697900000143</v>
      </c>
      <c r="Z37" s="145">
        <v>26282.030209999997</v>
      </c>
      <c r="AA37" s="149">
        <v>857344.2</v>
      </c>
      <c r="AB37" s="145">
        <v>358309.1</v>
      </c>
      <c r="AC37" s="144">
        <v>110983.1</v>
      </c>
      <c r="AD37" s="144">
        <v>380918.7</v>
      </c>
      <c r="AE37" s="144">
        <v>10931.8</v>
      </c>
      <c r="AF37" s="150">
        <f t="shared" si="7"/>
        <v>-3798.5000000000109</v>
      </c>
    </row>
    <row r="38" spans="1:32" ht="15" hidden="1" x14ac:dyDescent="0.25">
      <c r="A38" s="5" t="s">
        <v>217</v>
      </c>
      <c r="B38" s="142">
        <v>53626.799999999996</v>
      </c>
      <c r="C38" s="143">
        <f t="shared" si="2"/>
        <v>721082.9</v>
      </c>
      <c r="D38" s="144">
        <v>43291.289830000002</v>
      </c>
      <c r="E38" s="144">
        <v>323.89999999999998</v>
      </c>
      <c r="F38" s="145">
        <v>30228.3</v>
      </c>
      <c r="G38" s="145">
        <v>1401.8</v>
      </c>
      <c r="H38" s="145">
        <v>6612.7</v>
      </c>
      <c r="I38" s="145">
        <v>3195.8</v>
      </c>
      <c r="J38" s="144">
        <f t="shared" si="6"/>
        <v>1528.7898300000015</v>
      </c>
      <c r="K38" s="144">
        <v>9502.7101699999985</v>
      </c>
      <c r="L38" s="144">
        <v>668288.9</v>
      </c>
      <c r="M38" s="144">
        <v>326705.40000000002</v>
      </c>
      <c r="N38" s="144">
        <v>111329.4</v>
      </c>
      <c r="O38" s="144">
        <v>222661.5</v>
      </c>
      <c r="P38" s="144">
        <v>6406.1</v>
      </c>
      <c r="Q38" s="150">
        <f t="shared" si="5"/>
        <v>1186.5000000000055</v>
      </c>
      <c r="R38" s="151">
        <f t="shared" si="3"/>
        <v>718544.3</v>
      </c>
      <c r="S38" s="148">
        <v>43225.296249999999</v>
      </c>
      <c r="T38" s="145">
        <v>323.89999999999998</v>
      </c>
      <c r="U38" s="145">
        <v>30195</v>
      </c>
      <c r="V38" s="145">
        <v>1380.4</v>
      </c>
      <c r="W38" s="145">
        <v>6612.7</v>
      </c>
      <c r="X38" s="145">
        <v>3190.7</v>
      </c>
      <c r="Y38" s="144">
        <f t="shared" si="4"/>
        <v>1522.5962499999987</v>
      </c>
      <c r="Z38" s="145">
        <v>9507.603750000002</v>
      </c>
      <c r="AA38" s="149">
        <v>665811.4</v>
      </c>
      <c r="AB38" s="145">
        <v>326705.40000000002</v>
      </c>
      <c r="AC38" s="144">
        <v>110170.1</v>
      </c>
      <c r="AD38" s="144">
        <v>221852.1</v>
      </c>
      <c r="AE38" s="144">
        <v>5921.1</v>
      </c>
      <c r="AF38" s="150">
        <f t="shared" si="7"/>
        <v>1162.699999999988</v>
      </c>
    </row>
    <row r="39" spans="1:32" ht="15" hidden="1" x14ac:dyDescent="0.25">
      <c r="A39" s="5" t="s">
        <v>218</v>
      </c>
      <c r="B39" s="142">
        <v>132360.9</v>
      </c>
      <c r="C39" s="143">
        <f t="shared" si="2"/>
        <v>1217566.7</v>
      </c>
      <c r="D39" s="144">
        <v>115571.65956999999</v>
      </c>
      <c r="E39" s="144">
        <v>1400</v>
      </c>
      <c r="F39" s="145">
        <v>74536.3</v>
      </c>
      <c r="G39" s="145">
        <v>2811.5</v>
      </c>
      <c r="H39" s="145">
        <v>22629.7</v>
      </c>
      <c r="I39" s="145">
        <v>14076.5</v>
      </c>
      <c r="J39" s="144">
        <f t="shared" si="6"/>
        <v>117.65956999998525</v>
      </c>
      <c r="K39" s="144">
        <v>18267.140429999999</v>
      </c>
      <c r="L39" s="144">
        <v>1083727.8999999999</v>
      </c>
      <c r="M39" s="144">
        <v>368240.1</v>
      </c>
      <c r="N39" s="144">
        <v>111560.2</v>
      </c>
      <c r="O39" s="144">
        <v>559772.69999999995</v>
      </c>
      <c r="P39" s="144">
        <v>43218.9</v>
      </c>
      <c r="Q39" s="150">
        <f t="shared" si="5"/>
        <v>936.00000000002183</v>
      </c>
      <c r="R39" s="151">
        <f t="shared" si="3"/>
        <v>1195694.9000000001</v>
      </c>
      <c r="S39" s="148">
        <v>114457.89007000001</v>
      </c>
      <c r="T39" s="145">
        <v>1297.7</v>
      </c>
      <c r="U39" s="145">
        <v>78925</v>
      </c>
      <c r="V39" s="145">
        <v>2597.4</v>
      </c>
      <c r="W39" s="145">
        <v>17468.2</v>
      </c>
      <c r="X39" s="145">
        <v>14078.1</v>
      </c>
      <c r="Y39" s="144">
        <f t="shared" si="4"/>
        <v>91.490070000008927</v>
      </c>
      <c r="Z39" s="145">
        <v>19316.709929999997</v>
      </c>
      <c r="AA39" s="149">
        <v>1061920.3</v>
      </c>
      <c r="AB39" s="145">
        <v>368240.1</v>
      </c>
      <c r="AC39" s="144">
        <v>106143.9</v>
      </c>
      <c r="AD39" s="144">
        <v>546234.19999999995</v>
      </c>
      <c r="AE39" s="144">
        <v>40482.6</v>
      </c>
      <c r="AF39" s="150">
        <f t="shared" si="7"/>
        <v>819.50000000009459</v>
      </c>
    </row>
    <row r="40" spans="1:32" ht="15" x14ac:dyDescent="0.25">
      <c r="A40" s="5" t="s">
        <v>3</v>
      </c>
      <c r="B40" s="142">
        <v>74460.800000000003</v>
      </c>
      <c r="C40" s="143">
        <f t="shared" si="2"/>
        <v>897433.8</v>
      </c>
      <c r="D40" s="144">
        <v>66703.798519999997</v>
      </c>
      <c r="E40" s="144">
        <v>970</v>
      </c>
      <c r="F40" s="145">
        <v>43994.8</v>
      </c>
      <c r="G40" s="145">
        <v>2681.5</v>
      </c>
      <c r="H40" s="145">
        <v>8577.4</v>
      </c>
      <c r="I40" s="145">
        <v>9076.2999999999993</v>
      </c>
      <c r="J40" s="144">
        <f t="shared" si="6"/>
        <v>1403.7985199999948</v>
      </c>
      <c r="K40" s="144">
        <v>6032.7014800000034</v>
      </c>
      <c r="L40" s="144">
        <v>824697.3</v>
      </c>
      <c r="M40" s="144">
        <v>376578</v>
      </c>
      <c r="N40" s="144">
        <v>109936.7</v>
      </c>
      <c r="O40" s="144">
        <v>322978.8</v>
      </c>
      <c r="P40" s="144">
        <v>15850</v>
      </c>
      <c r="Q40" s="150">
        <f t="shared" si="5"/>
        <v>-646.19999999995343</v>
      </c>
      <c r="R40" s="151">
        <f t="shared" si="3"/>
        <v>896002.89999999991</v>
      </c>
      <c r="S40" s="148">
        <v>68830.790260000009</v>
      </c>
      <c r="T40" s="145">
        <v>1295.9000000000001</v>
      </c>
      <c r="U40" s="145">
        <v>45478.8</v>
      </c>
      <c r="V40" s="145">
        <v>2452.9</v>
      </c>
      <c r="W40" s="145">
        <v>8854.7000000000007</v>
      </c>
      <c r="X40" s="145">
        <v>9216.1</v>
      </c>
      <c r="Y40" s="144">
        <f t="shared" si="4"/>
        <v>1532.3902600000092</v>
      </c>
      <c r="Z40" s="145">
        <v>7389.4097399999882</v>
      </c>
      <c r="AA40" s="149">
        <v>819782.7</v>
      </c>
      <c r="AB40" s="145">
        <v>376578</v>
      </c>
      <c r="AC40" s="144">
        <v>106595.1</v>
      </c>
      <c r="AD40" s="144">
        <v>322102.2</v>
      </c>
      <c r="AE40" s="144">
        <v>15241.6</v>
      </c>
      <c r="AF40" s="150">
        <f t="shared" si="7"/>
        <v>-734.20000000003529</v>
      </c>
    </row>
    <row r="41" spans="1:32" ht="15" hidden="1" x14ac:dyDescent="0.25">
      <c r="A41" s="5" t="s">
        <v>219</v>
      </c>
      <c r="B41" s="142">
        <v>442635.60000000009</v>
      </c>
      <c r="C41" s="143">
        <f t="shared" si="2"/>
        <v>1451570.8</v>
      </c>
      <c r="D41" s="144">
        <v>399973.49815999996</v>
      </c>
      <c r="E41" s="144">
        <v>159890</v>
      </c>
      <c r="F41" s="145">
        <v>191484.3</v>
      </c>
      <c r="G41" s="145">
        <v>1770.8</v>
      </c>
      <c r="H41" s="145">
        <v>28721.9</v>
      </c>
      <c r="I41" s="145">
        <v>13655.7</v>
      </c>
      <c r="J41" s="144">
        <f t="shared" si="6"/>
        <v>4450.7981599999657</v>
      </c>
      <c r="K41" s="144">
        <v>81171.701840000052</v>
      </c>
      <c r="L41" s="144">
        <v>970425.6</v>
      </c>
      <c r="M41" s="144">
        <v>338791</v>
      </c>
      <c r="N41" s="144">
        <v>124237.5</v>
      </c>
      <c r="O41" s="144">
        <v>480681.8</v>
      </c>
      <c r="P41" s="144">
        <v>10432.9</v>
      </c>
      <c r="Q41" s="150">
        <f t="shared" si="5"/>
        <v>16282.399999999989</v>
      </c>
      <c r="R41" s="151">
        <f t="shared" si="3"/>
        <v>1438482.5</v>
      </c>
      <c r="S41" s="148">
        <v>410519.28318999993</v>
      </c>
      <c r="T41" s="145">
        <v>159544.4</v>
      </c>
      <c r="U41" s="145">
        <v>199654.2</v>
      </c>
      <c r="V41" s="145">
        <v>1599.7</v>
      </c>
      <c r="W41" s="145">
        <v>29803.200000000001</v>
      </c>
      <c r="X41" s="145">
        <v>15361.6</v>
      </c>
      <c r="Y41" s="144">
        <f t="shared" si="4"/>
        <v>4556.1831899999252</v>
      </c>
      <c r="Z41" s="145">
        <v>84254.616810000094</v>
      </c>
      <c r="AA41" s="149">
        <v>943708.6</v>
      </c>
      <c r="AB41" s="145">
        <v>338791</v>
      </c>
      <c r="AC41" s="144">
        <v>122091.6</v>
      </c>
      <c r="AD41" s="144">
        <v>473769.2</v>
      </c>
      <c r="AE41" s="144">
        <v>10125.299999999999</v>
      </c>
      <c r="AF41" s="150">
        <f t="shared" si="7"/>
        <v>-1068.5000000000109</v>
      </c>
    </row>
    <row r="42" spans="1:32" ht="15" hidden="1" x14ac:dyDescent="0.25">
      <c r="A42" s="5" t="s">
        <v>220</v>
      </c>
      <c r="B42" s="142">
        <v>91917.1</v>
      </c>
      <c r="C42" s="143">
        <f t="shared" si="2"/>
        <v>730384.10000000009</v>
      </c>
      <c r="D42" s="144">
        <v>85433.261169999983</v>
      </c>
      <c r="E42" s="144">
        <v>425.7</v>
      </c>
      <c r="F42" s="145">
        <v>62253.2</v>
      </c>
      <c r="G42" s="145">
        <v>1450.4</v>
      </c>
      <c r="H42" s="145">
        <v>11110.4</v>
      </c>
      <c r="I42" s="145">
        <v>7546.2</v>
      </c>
      <c r="J42" s="144">
        <f t="shared" si="6"/>
        <v>2647.3611699999883</v>
      </c>
      <c r="K42" s="144">
        <v>11457.03883000002</v>
      </c>
      <c r="L42" s="144">
        <v>633493.80000000005</v>
      </c>
      <c r="M42" s="144">
        <v>261945</v>
      </c>
      <c r="N42" s="144">
        <v>67301.2</v>
      </c>
      <c r="O42" s="144">
        <v>291868.59999999998</v>
      </c>
      <c r="P42" s="144">
        <v>12789.2</v>
      </c>
      <c r="Q42" s="150">
        <f t="shared" si="5"/>
        <v>-410.19999999994252</v>
      </c>
      <c r="R42" s="151">
        <f t="shared" si="3"/>
        <v>711884.9</v>
      </c>
      <c r="S42" s="148">
        <v>81098.410019999996</v>
      </c>
      <c r="T42" s="145">
        <v>419.7</v>
      </c>
      <c r="U42" s="145">
        <v>58023.5</v>
      </c>
      <c r="V42" s="145">
        <v>1441.2</v>
      </c>
      <c r="W42" s="145">
        <v>11085.4</v>
      </c>
      <c r="X42" s="145">
        <v>7510.2</v>
      </c>
      <c r="Y42" s="144">
        <f t="shared" si="4"/>
        <v>2618.4100199999984</v>
      </c>
      <c r="Z42" s="145">
        <v>11335.389980000007</v>
      </c>
      <c r="AA42" s="149">
        <v>619451.1</v>
      </c>
      <c r="AB42" s="145">
        <v>261945</v>
      </c>
      <c r="AC42" s="144">
        <v>56653.9</v>
      </c>
      <c r="AD42" s="144">
        <v>289129.40000000002</v>
      </c>
      <c r="AE42" s="144">
        <v>12133.1</v>
      </c>
      <c r="AF42" s="150">
        <f t="shared" si="7"/>
        <v>-410.30000000007021</v>
      </c>
    </row>
    <row r="43" spans="1:32" ht="15" x14ac:dyDescent="0.25">
      <c r="A43" s="5" t="s">
        <v>4</v>
      </c>
      <c r="B43" s="142">
        <v>78730.5</v>
      </c>
      <c r="C43" s="143">
        <f t="shared" si="2"/>
        <v>835912.7</v>
      </c>
      <c r="D43" s="144">
        <v>67516.536670000001</v>
      </c>
      <c r="E43" s="144">
        <v>68</v>
      </c>
      <c r="F43" s="145">
        <v>49774</v>
      </c>
      <c r="G43" s="145">
        <v>1832.4</v>
      </c>
      <c r="H43" s="145">
        <v>7164</v>
      </c>
      <c r="I43" s="145">
        <v>7089.2</v>
      </c>
      <c r="J43" s="144">
        <f t="shared" si="6"/>
        <v>1588.9366700000019</v>
      </c>
      <c r="K43" s="144">
        <v>8714.4633299999987</v>
      </c>
      <c r="L43" s="144">
        <v>759681.7</v>
      </c>
      <c r="M43" s="144">
        <v>334742.90000000002</v>
      </c>
      <c r="N43" s="144">
        <v>96587.4</v>
      </c>
      <c r="O43" s="144">
        <v>323360.90000000002</v>
      </c>
      <c r="P43" s="144">
        <v>7598</v>
      </c>
      <c r="Q43" s="150">
        <f t="shared" si="5"/>
        <v>-2607.5000000001164</v>
      </c>
      <c r="R43" s="151">
        <f t="shared" si="3"/>
        <v>802745.3</v>
      </c>
      <c r="S43" s="148">
        <v>70908.260680000007</v>
      </c>
      <c r="T43" s="145">
        <v>66.900000000000006</v>
      </c>
      <c r="U43" s="145">
        <v>53523.3</v>
      </c>
      <c r="V43" s="145">
        <v>1650.6</v>
      </c>
      <c r="W43" s="145">
        <v>6930.8</v>
      </c>
      <c r="X43" s="145">
        <v>7085.7</v>
      </c>
      <c r="Y43" s="144">
        <f t="shared" si="4"/>
        <v>1650.9606800000083</v>
      </c>
      <c r="Z43" s="145">
        <v>9387.1393199999875</v>
      </c>
      <c r="AA43" s="149">
        <v>722449.9</v>
      </c>
      <c r="AB43" s="145">
        <v>334742.90000000002</v>
      </c>
      <c r="AC43" s="144">
        <v>79068.800000000003</v>
      </c>
      <c r="AD43" s="144">
        <v>304498.09999999998</v>
      </c>
      <c r="AE43" s="144">
        <v>6747.6</v>
      </c>
      <c r="AF43" s="150">
        <f t="shared" si="7"/>
        <v>-2607.4999999999654</v>
      </c>
    </row>
    <row r="44" spans="1:32" ht="15" x14ac:dyDescent="0.25">
      <c r="A44" s="5" t="s">
        <v>5</v>
      </c>
      <c r="B44" s="142">
        <v>307896.19999999995</v>
      </c>
      <c r="C44" s="143">
        <f t="shared" si="2"/>
        <v>2013557.5</v>
      </c>
      <c r="D44" s="144">
        <v>258019.78628999996</v>
      </c>
      <c r="E44" s="144">
        <v>1342</v>
      </c>
      <c r="F44" s="145">
        <v>172760.8</v>
      </c>
      <c r="G44" s="145">
        <v>7800.8</v>
      </c>
      <c r="H44" s="145">
        <v>50023.1</v>
      </c>
      <c r="I44" s="145">
        <v>19875.3</v>
      </c>
      <c r="J44" s="144">
        <f t="shared" si="6"/>
        <v>6217.7862899999709</v>
      </c>
      <c r="K44" s="144">
        <v>27557.113710000063</v>
      </c>
      <c r="L44" s="144">
        <v>1727980.6</v>
      </c>
      <c r="M44" s="144">
        <v>613558.6</v>
      </c>
      <c r="N44" s="144">
        <v>216855.8</v>
      </c>
      <c r="O44" s="144">
        <v>880642.7</v>
      </c>
      <c r="P44" s="144">
        <v>19679.099999999999</v>
      </c>
      <c r="Q44" s="150">
        <f t="shared" si="5"/>
        <v>-2755.5999999999985</v>
      </c>
      <c r="R44" s="151">
        <f t="shared" si="3"/>
        <v>1989368.1</v>
      </c>
      <c r="S44" s="148">
        <v>259912.27765999996</v>
      </c>
      <c r="T44" s="145">
        <v>1556</v>
      </c>
      <c r="U44" s="145">
        <v>176367</v>
      </c>
      <c r="V44" s="145">
        <v>6966.1</v>
      </c>
      <c r="W44" s="145">
        <v>49666.3</v>
      </c>
      <c r="X44" s="145">
        <v>18915.400000000001</v>
      </c>
      <c r="Y44" s="144">
        <f t="shared" si="4"/>
        <v>6441.4776599999532</v>
      </c>
      <c r="Z44" s="145">
        <v>26240.222340000037</v>
      </c>
      <c r="AA44" s="149">
        <v>1703215.6</v>
      </c>
      <c r="AB44" s="145">
        <v>613558.6</v>
      </c>
      <c r="AC44" s="144">
        <v>200670.2</v>
      </c>
      <c r="AD44" s="144">
        <v>873165.9</v>
      </c>
      <c r="AE44" s="144">
        <v>18576.3</v>
      </c>
      <c r="AF44" s="150">
        <f t="shared" si="7"/>
        <v>-2755.399999999976</v>
      </c>
    </row>
    <row r="45" spans="1:32" ht="15" hidden="1" x14ac:dyDescent="0.25">
      <c r="A45" s="5" t="s">
        <v>221</v>
      </c>
      <c r="B45" s="142">
        <v>92072.200000000012</v>
      </c>
      <c r="C45" s="143">
        <f>D45+K45+L45</f>
        <v>838301.4</v>
      </c>
      <c r="D45" s="144">
        <v>73988.92959</v>
      </c>
      <c r="E45" s="144">
        <v>1509.4</v>
      </c>
      <c r="F45" s="145">
        <v>43802.6</v>
      </c>
      <c r="G45" s="145">
        <v>3639.5</v>
      </c>
      <c r="H45" s="145">
        <v>13008.7</v>
      </c>
      <c r="I45" s="145">
        <v>9505.2999999999993</v>
      </c>
      <c r="J45" s="144">
        <f t="shared" si="6"/>
        <v>2523.429590000007</v>
      </c>
      <c r="K45" s="144">
        <v>11653.370410000003</v>
      </c>
      <c r="L45" s="144">
        <v>752659.1</v>
      </c>
      <c r="M45" s="144">
        <v>291500.40000000002</v>
      </c>
      <c r="N45" s="144">
        <v>153738.6</v>
      </c>
      <c r="O45" s="144">
        <v>286763.90000000002</v>
      </c>
      <c r="P45" s="144">
        <v>20705.5</v>
      </c>
      <c r="Q45" s="150">
        <f t="shared" si="5"/>
        <v>-49.300000000046566</v>
      </c>
      <c r="R45" s="151">
        <f t="shared" si="3"/>
        <v>831550.6</v>
      </c>
      <c r="S45" s="148">
        <v>76152.096320000011</v>
      </c>
      <c r="T45" s="145">
        <v>1517.6</v>
      </c>
      <c r="U45" s="145">
        <v>46023.199999999997</v>
      </c>
      <c r="V45" s="145">
        <v>3340.6</v>
      </c>
      <c r="W45" s="145">
        <v>13029.8</v>
      </c>
      <c r="X45" s="145">
        <v>9763.1</v>
      </c>
      <c r="Y45" s="144">
        <f t="shared" si="4"/>
        <v>2477.7963200000104</v>
      </c>
      <c r="Z45" s="145">
        <v>11748.003679999994</v>
      </c>
      <c r="AA45" s="149">
        <v>743650.5</v>
      </c>
      <c r="AB45" s="145">
        <v>291500.40000000002</v>
      </c>
      <c r="AC45" s="144">
        <v>148342.70000000001</v>
      </c>
      <c r="AD45" s="144">
        <v>283339.5</v>
      </c>
      <c r="AE45" s="144">
        <v>20517.099999999999</v>
      </c>
      <c r="AF45" s="150">
        <f t="shared" si="7"/>
        <v>-49.200000000033469</v>
      </c>
    </row>
    <row r="46" spans="1:32" ht="15" x14ac:dyDescent="0.25">
      <c r="A46" s="5" t="s">
        <v>6</v>
      </c>
      <c r="B46" s="142">
        <v>155043.19999999998</v>
      </c>
      <c r="C46" s="143">
        <f t="shared" si="2"/>
        <v>1307291.2000000002</v>
      </c>
      <c r="D46" s="144">
        <v>122565.21094999999</v>
      </c>
      <c r="E46" s="144">
        <v>926.3</v>
      </c>
      <c r="F46" s="145">
        <v>83440.399999999994</v>
      </c>
      <c r="G46" s="145">
        <v>2229.5</v>
      </c>
      <c r="H46" s="145">
        <v>14862.1</v>
      </c>
      <c r="I46" s="145">
        <v>20973.200000000001</v>
      </c>
      <c r="J46" s="144">
        <f t="shared" si="6"/>
        <v>133.71094999999696</v>
      </c>
      <c r="K46" s="144">
        <v>35402.389050000013</v>
      </c>
      <c r="L46" s="144">
        <v>1149323.6000000001</v>
      </c>
      <c r="M46" s="144">
        <v>495185.4</v>
      </c>
      <c r="N46" s="144">
        <v>105380.9</v>
      </c>
      <c r="O46" s="144">
        <v>531546.69999999995</v>
      </c>
      <c r="P46" s="144">
        <v>31271.3</v>
      </c>
      <c r="Q46" s="150">
        <f t="shared" si="5"/>
        <v>-14060.699999999906</v>
      </c>
      <c r="R46" s="151">
        <f t="shared" si="3"/>
        <v>1295432</v>
      </c>
      <c r="S46" s="148">
        <v>123339.33642000001</v>
      </c>
      <c r="T46" s="145">
        <v>946.8</v>
      </c>
      <c r="U46" s="145">
        <v>82773.2</v>
      </c>
      <c r="V46" s="145">
        <v>2074.3000000000002</v>
      </c>
      <c r="W46" s="145">
        <v>14953.9</v>
      </c>
      <c r="X46" s="145">
        <v>22478.799999999999</v>
      </c>
      <c r="Y46" s="144">
        <f t="shared" si="4"/>
        <v>112.33642000000327</v>
      </c>
      <c r="Z46" s="145">
        <v>37202.763579999999</v>
      </c>
      <c r="AA46" s="149">
        <v>1134889.8999999999</v>
      </c>
      <c r="AB46" s="145">
        <v>495185.4</v>
      </c>
      <c r="AC46" s="144">
        <v>99358.5</v>
      </c>
      <c r="AD46" s="144">
        <v>526189</v>
      </c>
      <c r="AE46" s="144">
        <v>28226.2</v>
      </c>
      <c r="AF46" s="150">
        <f t="shared" si="7"/>
        <v>-14069.200000000117</v>
      </c>
    </row>
    <row r="47" spans="1:32" ht="15" hidden="1" x14ac:dyDescent="0.25">
      <c r="A47" s="5" t="s">
        <v>222</v>
      </c>
      <c r="B47" s="142">
        <v>629118.1</v>
      </c>
      <c r="C47" s="143">
        <f t="shared" si="2"/>
        <v>1318031.8999999999</v>
      </c>
      <c r="D47" s="144">
        <v>476385.48285000003</v>
      </c>
      <c r="E47" s="144">
        <v>216045.9</v>
      </c>
      <c r="F47" s="145">
        <v>231435.8</v>
      </c>
      <c r="G47" s="145">
        <v>2514</v>
      </c>
      <c r="H47" s="145">
        <v>14893.8</v>
      </c>
      <c r="I47" s="145">
        <v>9478.7000000000007</v>
      </c>
      <c r="J47" s="144">
        <f t="shared" si="6"/>
        <v>2017.2828500000469</v>
      </c>
      <c r="K47" s="144">
        <v>64506.917149999994</v>
      </c>
      <c r="L47" s="144">
        <v>777139.5</v>
      </c>
      <c r="M47" s="144">
        <v>105276.4</v>
      </c>
      <c r="N47" s="144">
        <v>304331.3</v>
      </c>
      <c r="O47" s="144">
        <v>362490.7</v>
      </c>
      <c r="P47" s="144">
        <v>12532.5</v>
      </c>
      <c r="Q47" s="150">
        <f t="shared" si="5"/>
        <v>-7491.4000000000233</v>
      </c>
      <c r="R47" s="151">
        <f t="shared" si="3"/>
        <v>1294796.7000000002</v>
      </c>
      <c r="S47" s="148">
        <v>474096.05616000004</v>
      </c>
      <c r="T47" s="145">
        <v>221098.2</v>
      </c>
      <c r="U47" s="145">
        <v>221857.2</v>
      </c>
      <c r="V47" s="145">
        <v>2249.1999999999998</v>
      </c>
      <c r="W47" s="145">
        <v>17188.400000000001</v>
      </c>
      <c r="X47" s="145">
        <v>9650.2000000000007</v>
      </c>
      <c r="Y47" s="144">
        <f t="shared" si="4"/>
        <v>2052.8561600000103</v>
      </c>
      <c r="Z47" s="145">
        <v>62578.74384000001</v>
      </c>
      <c r="AA47" s="149">
        <v>758121.9</v>
      </c>
      <c r="AB47" s="145">
        <v>105276.4</v>
      </c>
      <c r="AC47" s="144">
        <v>291489.59999999998</v>
      </c>
      <c r="AD47" s="144">
        <v>357921.4</v>
      </c>
      <c r="AE47" s="144">
        <v>11638</v>
      </c>
      <c r="AF47" s="150">
        <f t="shared" si="7"/>
        <v>-8203.5</v>
      </c>
    </row>
    <row r="48" spans="1:32" ht="15" hidden="1" x14ac:dyDescent="0.25">
      <c r="A48" s="5" t="s">
        <v>223</v>
      </c>
      <c r="B48" s="142">
        <v>141754.29999999999</v>
      </c>
      <c r="C48" s="143">
        <f t="shared" si="2"/>
        <v>1158702</v>
      </c>
      <c r="D48" s="144">
        <v>112234.23594000001</v>
      </c>
      <c r="E48" s="144">
        <v>6200</v>
      </c>
      <c r="F48" s="145">
        <v>79219.5</v>
      </c>
      <c r="G48" s="145">
        <v>2229.1999999999998</v>
      </c>
      <c r="H48" s="145">
        <v>5754.9</v>
      </c>
      <c r="I48" s="145">
        <v>18812.400000000001</v>
      </c>
      <c r="J48" s="144">
        <f t="shared" si="6"/>
        <v>18.235940000013215</v>
      </c>
      <c r="K48" s="144">
        <v>22772.764059999987</v>
      </c>
      <c r="L48" s="144">
        <v>1023695</v>
      </c>
      <c r="M48" s="144">
        <v>447465.2</v>
      </c>
      <c r="N48" s="144">
        <v>135732.1</v>
      </c>
      <c r="O48" s="144">
        <v>425186</v>
      </c>
      <c r="P48" s="144">
        <v>14325.5</v>
      </c>
      <c r="Q48" s="150">
        <f t="shared" si="5"/>
        <v>986.20000000006985</v>
      </c>
      <c r="R48" s="151">
        <f t="shared" si="3"/>
        <v>1144258</v>
      </c>
      <c r="S48" s="148">
        <v>112296.13965</v>
      </c>
      <c r="T48" s="145">
        <v>6960.1</v>
      </c>
      <c r="U48" s="145">
        <v>78733</v>
      </c>
      <c r="V48" s="145">
        <v>2227.9</v>
      </c>
      <c r="W48" s="145">
        <v>5761</v>
      </c>
      <c r="X48" s="145">
        <v>18592.599999999999</v>
      </c>
      <c r="Y48" s="144">
        <f t="shared" si="4"/>
        <v>21.539649999991525</v>
      </c>
      <c r="Z48" s="145">
        <v>22028.560350000014</v>
      </c>
      <c r="AA48" s="149">
        <v>1009933.3</v>
      </c>
      <c r="AB48" s="145">
        <v>447465.2</v>
      </c>
      <c r="AC48" s="144">
        <v>126076.4</v>
      </c>
      <c r="AD48" s="144">
        <v>423550.4</v>
      </c>
      <c r="AE48" s="144">
        <v>11854.9</v>
      </c>
      <c r="AF48" s="150">
        <f t="shared" si="7"/>
        <v>986.40000000004693</v>
      </c>
    </row>
    <row r="49" spans="1:32" ht="15" hidden="1" x14ac:dyDescent="0.25">
      <c r="A49" s="5" t="s">
        <v>224</v>
      </c>
      <c r="B49" s="142">
        <v>179629.90000000002</v>
      </c>
      <c r="C49" s="143">
        <f t="shared" si="2"/>
        <v>1191996.6000000001</v>
      </c>
      <c r="D49" s="144">
        <v>154126.46779</v>
      </c>
      <c r="E49" s="144">
        <v>316</v>
      </c>
      <c r="F49" s="145">
        <v>119314.4</v>
      </c>
      <c r="G49" s="145">
        <v>4557.3</v>
      </c>
      <c r="H49" s="145">
        <v>22138.2</v>
      </c>
      <c r="I49" s="145">
        <v>4856.8</v>
      </c>
      <c r="J49" s="144">
        <f t="shared" si="6"/>
        <v>2943.7677900000008</v>
      </c>
      <c r="K49" s="144">
        <v>24737.832209999993</v>
      </c>
      <c r="L49" s="144">
        <v>1013132.3</v>
      </c>
      <c r="M49" s="144">
        <v>386252.6</v>
      </c>
      <c r="N49" s="144">
        <v>125871.9</v>
      </c>
      <c r="O49" s="144">
        <v>487152.6</v>
      </c>
      <c r="P49" s="144">
        <v>13966.5</v>
      </c>
      <c r="Q49" s="150">
        <f t="shared" si="5"/>
        <v>-111.29999999993015</v>
      </c>
      <c r="R49" s="151">
        <f t="shared" si="3"/>
        <v>1178619.7</v>
      </c>
      <c r="S49" s="148">
        <v>152767.14133999997</v>
      </c>
      <c r="T49" s="145">
        <v>-2053.1</v>
      </c>
      <c r="U49" s="145">
        <v>121357.9</v>
      </c>
      <c r="V49" s="145">
        <v>3931</v>
      </c>
      <c r="W49" s="145">
        <v>22009.5</v>
      </c>
      <c r="X49" s="145">
        <v>4629</v>
      </c>
      <c r="Y49" s="144">
        <f t="shared" si="4"/>
        <v>2892.8413399999845</v>
      </c>
      <c r="Z49" s="145">
        <v>23651.458660000033</v>
      </c>
      <c r="AA49" s="149">
        <v>1002201.1</v>
      </c>
      <c r="AB49" s="145">
        <v>386252.6</v>
      </c>
      <c r="AC49" s="144">
        <v>118949.3</v>
      </c>
      <c r="AD49" s="144">
        <v>484927.2</v>
      </c>
      <c r="AE49" s="144">
        <v>12181.1</v>
      </c>
      <c r="AF49" s="150">
        <f t="shared" si="7"/>
        <v>-109.10000000000036</v>
      </c>
    </row>
    <row r="50" spans="1:32" ht="15" hidden="1" x14ac:dyDescent="0.25">
      <c r="A50" s="5" t="s">
        <v>225</v>
      </c>
      <c r="B50" s="142">
        <v>70168.600000000006</v>
      </c>
      <c r="C50" s="143">
        <f t="shared" si="2"/>
        <v>900011.6</v>
      </c>
      <c r="D50" s="144">
        <v>60703.212619999998</v>
      </c>
      <c r="E50" s="144">
        <v>308</v>
      </c>
      <c r="F50" s="145">
        <v>42682</v>
      </c>
      <c r="G50" s="145">
        <v>2097.3000000000002</v>
      </c>
      <c r="H50" s="145">
        <v>7484.3</v>
      </c>
      <c r="I50" s="145">
        <v>6732.1</v>
      </c>
      <c r="J50" s="144">
        <f t="shared" si="6"/>
        <v>1399.5126199999986</v>
      </c>
      <c r="K50" s="144">
        <v>10883.287380000002</v>
      </c>
      <c r="L50" s="144">
        <v>828425.1</v>
      </c>
      <c r="M50" s="144">
        <v>376257.1</v>
      </c>
      <c r="N50" s="144">
        <v>147663.20000000001</v>
      </c>
      <c r="O50" s="144">
        <v>300718.7</v>
      </c>
      <c r="P50" s="144">
        <v>7147.5</v>
      </c>
      <c r="Q50" s="150">
        <f t="shared" si="5"/>
        <v>-3361.4000000000233</v>
      </c>
      <c r="R50" s="151">
        <f t="shared" si="3"/>
        <v>905812.7</v>
      </c>
      <c r="S50" s="148">
        <v>66309.102960000004</v>
      </c>
      <c r="T50" s="145">
        <v>336.4</v>
      </c>
      <c r="U50" s="145">
        <v>47016.5</v>
      </c>
      <c r="V50" s="145">
        <v>2056.1999999999998</v>
      </c>
      <c r="W50" s="145">
        <v>8316.4</v>
      </c>
      <c r="X50" s="145">
        <v>7027.6</v>
      </c>
      <c r="Y50" s="144">
        <f t="shared" si="4"/>
        <v>1556.0029600000089</v>
      </c>
      <c r="Z50" s="145">
        <v>12182.597039999993</v>
      </c>
      <c r="AA50" s="149">
        <v>827321</v>
      </c>
      <c r="AB50" s="145">
        <v>376257.1</v>
      </c>
      <c r="AC50" s="144">
        <v>147523.79999999999</v>
      </c>
      <c r="AD50" s="144">
        <v>299753.8</v>
      </c>
      <c r="AE50" s="144">
        <v>7147.4</v>
      </c>
      <c r="AF50" s="150">
        <f t="shared" si="7"/>
        <v>-3361.0999999999531</v>
      </c>
    </row>
    <row r="51" spans="1:32" ht="15" hidden="1" x14ac:dyDescent="0.25">
      <c r="A51" s="5" t="s">
        <v>226</v>
      </c>
      <c r="B51" s="142">
        <v>79677.5</v>
      </c>
      <c r="C51" s="143">
        <f t="shared" si="2"/>
        <v>566630.5</v>
      </c>
      <c r="D51" s="144">
        <v>52077.678759999995</v>
      </c>
      <c r="E51" s="144">
        <v>-705</v>
      </c>
      <c r="F51" s="145">
        <v>40150.199999999997</v>
      </c>
      <c r="G51" s="145">
        <v>3376.7</v>
      </c>
      <c r="H51" s="145">
        <v>6411.5</v>
      </c>
      <c r="I51" s="145">
        <v>1623.9</v>
      </c>
      <c r="J51" s="144">
        <f t="shared" si="6"/>
        <v>1220.3787599999973</v>
      </c>
      <c r="K51" s="144">
        <v>14959.321240000005</v>
      </c>
      <c r="L51" s="144">
        <v>499593.5</v>
      </c>
      <c r="M51" s="144">
        <v>207630.4</v>
      </c>
      <c r="N51" s="144">
        <v>63932.6</v>
      </c>
      <c r="O51" s="144">
        <v>211678.3</v>
      </c>
      <c r="P51" s="144">
        <v>17400</v>
      </c>
      <c r="Q51" s="150">
        <f t="shared" si="5"/>
        <v>-1047.8000000000175</v>
      </c>
      <c r="R51" s="151">
        <f t="shared" si="3"/>
        <v>550751.5</v>
      </c>
      <c r="S51" s="148">
        <v>51108.417710000002</v>
      </c>
      <c r="T51" s="145">
        <v>-637.20000000000005</v>
      </c>
      <c r="U51" s="145">
        <v>39519.800000000003</v>
      </c>
      <c r="V51" s="145">
        <v>3015.4</v>
      </c>
      <c r="W51" s="145">
        <v>6363.6</v>
      </c>
      <c r="X51" s="145">
        <v>1631.6</v>
      </c>
      <c r="Y51" s="144">
        <f t="shared" si="4"/>
        <v>1215.2177099999958</v>
      </c>
      <c r="Z51" s="145">
        <v>16276.182290000004</v>
      </c>
      <c r="AA51" s="149">
        <v>483366.9</v>
      </c>
      <c r="AB51" s="145">
        <v>207630.4</v>
      </c>
      <c r="AC51" s="144">
        <v>47890.1</v>
      </c>
      <c r="AD51" s="144">
        <v>211650.5</v>
      </c>
      <c r="AE51" s="144">
        <v>17243.7</v>
      </c>
      <c r="AF51" s="150">
        <f t="shared" si="7"/>
        <v>-1047.8000000000065</v>
      </c>
    </row>
    <row r="52" spans="1:32" ht="15" hidden="1" x14ac:dyDescent="0.25">
      <c r="A52" s="5" t="s">
        <v>227</v>
      </c>
      <c r="B52" s="142">
        <v>57202.69999999999</v>
      </c>
      <c r="C52" s="143">
        <f t="shared" si="2"/>
        <v>575267.89999999991</v>
      </c>
      <c r="D52" s="144">
        <v>40765.918740000001</v>
      </c>
      <c r="E52" s="144">
        <v>306.60000000000002</v>
      </c>
      <c r="F52" s="145">
        <v>26357.3</v>
      </c>
      <c r="G52" s="145">
        <v>1083.7</v>
      </c>
      <c r="H52" s="145">
        <v>10523.3</v>
      </c>
      <c r="I52" s="145">
        <v>1724.3</v>
      </c>
      <c r="J52" s="144">
        <f t="shared" si="6"/>
        <v>770.71874000000321</v>
      </c>
      <c r="K52" s="144">
        <v>8381.2812599999961</v>
      </c>
      <c r="L52" s="144">
        <v>526120.69999999995</v>
      </c>
      <c r="M52" s="144">
        <v>249418.2</v>
      </c>
      <c r="N52" s="144">
        <v>73881.100000000006</v>
      </c>
      <c r="O52" s="144">
        <v>190608.2</v>
      </c>
      <c r="P52" s="144">
        <v>11172</v>
      </c>
      <c r="Q52" s="150">
        <f t="shared" si="5"/>
        <v>1041.1999999999243</v>
      </c>
      <c r="R52" s="151">
        <f t="shared" si="3"/>
        <v>572833.69999999995</v>
      </c>
      <c r="S52" s="148">
        <v>41996.713349999991</v>
      </c>
      <c r="T52" s="145">
        <v>449.3</v>
      </c>
      <c r="U52" s="145">
        <v>27700.3</v>
      </c>
      <c r="V52" s="145">
        <v>1047</v>
      </c>
      <c r="W52" s="145">
        <v>10381.799999999999</v>
      </c>
      <c r="X52" s="145">
        <v>1704.1</v>
      </c>
      <c r="Y52" s="144">
        <f t="shared" si="4"/>
        <v>714.21334999998953</v>
      </c>
      <c r="Z52" s="145">
        <v>7770.6866500000106</v>
      </c>
      <c r="AA52" s="149">
        <v>523066.3</v>
      </c>
      <c r="AB52" s="145">
        <v>249418.2</v>
      </c>
      <c r="AC52" s="144">
        <v>72323.899999999994</v>
      </c>
      <c r="AD52" s="144">
        <v>190450.3</v>
      </c>
      <c r="AE52" s="144">
        <v>9827.6</v>
      </c>
      <c r="AF52" s="150">
        <f t="shared" si="7"/>
        <v>1046.2999999999938</v>
      </c>
    </row>
    <row r="53" spans="1:32" ht="15" hidden="1" x14ac:dyDescent="0.25">
      <c r="A53" s="5" t="s">
        <v>228</v>
      </c>
      <c r="B53" s="142">
        <v>279698.40000000008</v>
      </c>
      <c r="C53" s="143">
        <f t="shared" si="2"/>
        <v>1638905.4</v>
      </c>
      <c r="D53" s="144">
        <v>246916.98282999999</v>
      </c>
      <c r="E53" s="144">
        <v>23706.1</v>
      </c>
      <c r="F53" s="145">
        <v>181984.6</v>
      </c>
      <c r="G53" s="145">
        <v>3073.4</v>
      </c>
      <c r="H53" s="145">
        <v>16626</v>
      </c>
      <c r="I53" s="145">
        <v>16132.9</v>
      </c>
      <c r="J53" s="144">
        <f t="shared" si="6"/>
        <v>5393.9828299999808</v>
      </c>
      <c r="K53" s="144">
        <v>53680.617169999983</v>
      </c>
      <c r="L53" s="144">
        <v>1338307.8</v>
      </c>
      <c r="M53" s="144">
        <v>509231.6</v>
      </c>
      <c r="N53" s="144">
        <v>159019.5</v>
      </c>
      <c r="O53" s="144">
        <v>627446.19999999995</v>
      </c>
      <c r="P53" s="144">
        <v>59849.4</v>
      </c>
      <c r="Q53" s="150">
        <f t="shared" si="5"/>
        <v>-17238.899999999885</v>
      </c>
      <c r="R53" s="151">
        <f t="shared" si="3"/>
        <v>1620380</v>
      </c>
      <c r="S53" s="148">
        <v>250124.50497999997</v>
      </c>
      <c r="T53" s="145">
        <v>28020.9</v>
      </c>
      <c r="U53" s="145">
        <v>181396.8</v>
      </c>
      <c r="V53" s="145">
        <v>2744.4</v>
      </c>
      <c r="W53" s="145">
        <v>16802.3</v>
      </c>
      <c r="X53" s="145">
        <v>15744.8</v>
      </c>
      <c r="Y53" s="144">
        <f t="shared" si="4"/>
        <v>5415.3049799999862</v>
      </c>
      <c r="Z53" s="145">
        <v>54388.79502000002</v>
      </c>
      <c r="AA53" s="149">
        <v>1315866.7</v>
      </c>
      <c r="AB53" s="145">
        <v>509231.6</v>
      </c>
      <c r="AC53" s="144">
        <v>141920.20000000001</v>
      </c>
      <c r="AD53" s="144">
        <v>624139.1</v>
      </c>
      <c r="AE53" s="144">
        <v>57814.7</v>
      </c>
      <c r="AF53" s="150">
        <f t="shared" si="7"/>
        <v>-17238.900000000067</v>
      </c>
    </row>
    <row r="54" spans="1:32" ht="15" hidden="1" x14ac:dyDescent="0.25">
      <c r="A54" s="5" t="s">
        <v>229</v>
      </c>
      <c r="B54" s="142">
        <v>62000.299999999996</v>
      </c>
      <c r="C54" s="143">
        <f t="shared" si="2"/>
        <v>695717.4</v>
      </c>
      <c r="D54" s="144">
        <v>50950.112000000001</v>
      </c>
      <c r="E54" s="144">
        <v>154</v>
      </c>
      <c r="F54" s="145">
        <v>34645.9</v>
      </c>
      <c r="G54" s="145">
        <v>1719.7</v>
      </c>
      <c r="H54" s="145">
        <v>8025</v>
      </c>
      <c r="I54" s="145">
        <v>5068.5</v>
      </c>
      <c r="J54" s="144">
        <f t="shared" si="6"/>
        <v>1337.0119999999988</v>
      </c>
      <c r="K54" s="144">
        <v>11954.987999999998</v>
      </c>
      <c r="L54" s="144">
        <v>632812.30000000005</v>
      </c>
      <c r="M54" s="144">
        <v>298188.09999999998</v>
      </c>
      <c r="N54" s="144">
        <v>59434.8</v>
      </c>
      <c r="O54" s="144">
        <v>268149.3</v>
      </c>
      <c r="P54" s="144">
        <v>6775.8</v>
      </c>
      <c r="Q54" s="150">
        <f t="shared" si="5"/>
        <v>264.30000000009295</v>
      </c>
      <c r="R54" s="151">
        <f t="shared" si="3"/>
        <v>688467.5</v>
      </c>
      <c r="S54" s="148">
        <v>50676.948100000001</v>
      </c>
      <c r="T54" s="145">
        <v>153.30000000000001</v>
      </c>
      <c r="U54" s="145">
        <v>35596.300000000003</v>
      </c>
      <c r="V54" s="145">
        <v>1535.6</v>
      </c>
      <c r="W54" s="145">
        <v>7555.6</v>
      </c>
      <c r="X54" s="145">
        <v>4588.3999999999996</v>
      </c>
      <c r="Y54" s="144">
        <f t="shared" si="4"/>
        <v>1247.7480999999952</v>
      </c>
      <c r="Z54" s="145">
        <v>9937.7518999999957</v>
      </c>
      <c r="AA54" s="149">
        <v>627852.80000000005</v>
      </c>
      <c r="AB54" s="145">
        <v>298188.09999999998</v>
      </c>
      <c r="AC54" s="144">
        <v>55041.4</v>
      </c>
      <c r="AD54" s="144">
        <v>267674.8</v>
      </c>
      <c r="AE54" s="144">
        <v>6687.9</v>
      </c>
      <c r="AF54" s="150">
        <f t="shared" si="7"/>
        <v>260.60000000005857</v>
      </c>
    </row>
    <row r="55" spans="1:32" ht="15" hidden="1" x14ac:dyDescent="0.25">
      <c r="A55" s="5" t="s">
        <v>230</v>
      </c>
      <c r="B55" s="142">
        <v>1685087.5000000002</v>
      </c>
      <c r="C55" s="143">
        <f t="shared" si="2"/>
        <v>3225369.4</v>
      </c>
      <c r="D55" s="144">
        <v>2475498.2069800003</v>
      </c>
      <c r="E55" s="144">
        <v>1792804.8</v>
      </c>
      <c r="F55" s="145">
        <v>659430</v>
      </c>
      <c r="G55" s="145">
        <v>1340.1</v>
      </c>
      <c r="H55" s="145">
        <v>15419.3</v>
      </c>
      <c r="I55" s="145">
        <v>4829.5</v>
      </c>
      <c r="J55" s="144">
        <f t="shared" si="6"/>
        <v>1674.5069800002057</v>
      </c>
      <c r="K55" s="144">
        <v>104724.59301999956</v>
      </c>
      <c r="L55" s="144">
        <v>645146.6</v>
      </c>
      <c r="M55" s="144">
        <v>199999</v>
      </c>
      <c r="N55" s="144">
        <v>71986.5</v>
      </c>
      <c r="O55" s="144">
        <v>366446.2</v>
      </c>
      <c r="P55" s="144">
        <v>6170.5</v>
      </c>
      <c r="Q55" s="150">
        <f t="shared" si="5"/>
        <v>544.39999999996508</v>
      </c>
      <c r="R55" s="151">
        <f t="shared" si="3"/>
        <v>3226980.1999999997</v>
      </c>
      <c r="S55" s="148">
        <v>2495271.15447</v>
      </c>
      <c r="T55" s="145">
        <v>1802656.5</v>
      </c>
      <c r="U55" s="145">
        <v>672150.1</v>
      </c>
      <c r="V55" s="145">
        <v>1357.4</v>
      </c>
      <c r="W55" s="145">
        <v>14656.2</v>
      </c>
      <c r="X55" s="145">
        <v>2808.3</v>
      </c>
      <c r="Y55" s="144">
        <f t="shared" si="4"/>
        <v>1642.6544699999713</v>
      </c>
      <c r="Z55" s="145">
        <v>105789.14552999986</v>
      </c>
      <c r="AA55" s="149">
        <v>625919.9</v>
      </c>
      <c r="AB55" s="145">
        <v>199999</v>
      </c>
      <c r="AC55" s="144">
        <v>68635.7</v>
      </c>
      <c r="AD55" s="144">
        <v>351344.2</v>
      </c>
      <c r="AE55" s="144">
        <v>5396.6</v>
      </c>
      <c r="AF55" s="150">
        <f t="shared" si="7"/>
        <v>544.39999999999964</v>
      </c>
    </row>
    <row r="56" spans="1:32" ht="15" hidden="1" x14ac:dyDescent="0.25">
      <c r="A56" s="5" t="s">
        <v>231</v>
      </c>
      <c r="B56" s="142">
        <v>114283.7</v>
      </c>
      <c r="C56" s="143">
        <f t="shared" si="2"/>
        <v>1089469.6000000001</v>
      </c>
      <c r="D56" s="144">
        <v>103069.64898</v>
      </c>
      <c r="E56" s="144">
        <v>4683.7</v>
      </c>
      <c r="F56" s="145">
        <v>63083.199999999997</v>
      </c>
      <c r="G56" s="145">
        <v>3868.7</v>
      </c>
      <c r="H56" s="145">
        <v>17554.900000000001</v>
      </c>
      <c r="I56" s="145">
        <v>10569.4</v>
      </c>
      <c r="J56" s="144">
        <f t="shared" si="6"/>
        <v>3309.7489800000021</v>
      </c>
      <c r="K56" s="144">
        <v>17971.651020000005</v>
      </c>
      <c r="L56" s="144">
        <v>968428.3</v>
      </c>
      <c r="M56" s="144">
        <v>327119.8</v>
      </c>
      <c r="N56" s="144">
        <v>208288.9</v>
      </c>
      <c r="O56" s="144">
        <v>433785.3</v>
      </c>
      <c r="P56" s="144">
        <v>10509.4</v>
      </c>
      <c r="Q56" s="150">
        <f t="shared" si="5"/>
        <v>-11275.100000000011</v>
      </c>
      <c r="R56" s="151">
        <f t="shared" si="3"/>
        <v>1060981.3999999999</v>
      </c>
      <c r="S56" s="148">
        <v>101635.35987999999</v>
      </c>
      <c r="T56" s="145">
        <v>4683.7</v>
      </c>
      <c r="U56" s="145">
        <v>61867.1</v>
      </c>
      <c r="V56" s="145">
        <v>3454.7</v>
      </c>
      <c r="W56" s="145">
        <v>17649.8</v>
      </c>
      <c r="X56" s="145">
        <v>10652.8</v>
      </c>
      <c r="Y56" s="144">
        <f t="shared" si="4"/>
        <v>3327.2598799999942</v>
      </c>
      <c r="Z56" s="145">
        <v>18168.340120000008</v>
      </c>
      <c r="AA56" s="149">
        <v>941177.7</v>
      </c>
      <c r="AB56" s="145">
        <v>327119.8</v>
      </c>
      <c r="AC56" s="144">
        <v>186578.8</v>
      </c>
      <c r="AD56" s="144">
        <v>429618.7</v>
      </c>
      <c r="AE56" s="144">
        <v>9135.5</v>
      </c>
      <c r="AF56" s="150">
        <f t="shared" si="7"/>
        <v>-11275.100000000093</v>
      </c>
    </row>
    <row r="57" spans="1:32" ht="15" hidden="1" x14ac:dyDescent="0.25">
      <c r="A57" s="5" t="s">
        <v>232</v>
      </c>
      <c r="B57" s="142">
        <v>58508.700000000004</v>
      </c>
      <c r="C57" s="143">
        <f t="shared" si="2"/>
        <v>625466.70000000007</v>
      </c>
      <c r="D57" s="144">
        <v>51420.705529999999</v>
      </c>
      <c r="E57" s="144">
        <v>111.7</v>
      </c>
      <c r="F57" s="145">
        <v>30287</v>
      </c>
      <c r="G57" s="145">
        <v>1720.7</v>
      </c>
      <c r="H57" s="145">
        <v>13052.1</v>
      </c>
      <c r="I57" s="145">
        <v>5301.9</v>
      </c>
      <c r="J57" s="144">
        <f t="shared" si="6"/>
        <v>947.30553000000145</v>
      </c>
      <c r="K57" s="144">
        <v>7036.6944700000022</v>
      </c>
      <c r="L57" s="144">
        <v>567009.30000000005</v>
      </c>
      <c r="M57" s="144">
        <v>250942.4</v>
      </c>
      <c r="N57" s="144">
        <v>66046.899999999994</v>
      </c>
      <c r="O57" s="144">
        <v>243063.3</v>
      </c>
      <c r="P57" s="144">
        <v>7153.8</v>
      </c>
      <c r="Q57" s="150">
        <f t="shared" si="5"/>
        <v>-197.09999999995944</v>
      </c>
      <c r="R57" s="151">
        <f t="shared" si="3"/>
        <v>612901.9</v>
      </c>
      <c r="S57" s="148">
        <v>51769.042150000001</v>
      </c>
      <c r="T57" s="145">
        <v>104.3</v>
      </c>
      <c r="U57" s="145">
        <v>30420.5</v>
      </c>
      <c r="V57" s="145">
        <v>1536.4</v>
      </c>
      <c r="W57" s="145">
        <v>13376</v>
      </c>
      <c r="X57" s="145">
        <v>5373.1</v>
      </c>
      <c r="Y57" s="144">
        <f t="shared" si="4"/>
        <v>958.7421499999964</v>
      </c>
      <c r="Z57" s="145">
        <v>7146.7578500000018</v>
      </c>
      <c r="AA57" s="149">
        <v>553986.1</v>
      </c>
      <c r="AB57" s="145">
        <v>250942.4</v>
      </c>
      <c r="AC57" s="144">
        <v>60163</v>
      </c>
      <c r="AD57" s="144">
        <v>235909.1</v>
      </c>
      <c r="AE57" s="144">
        <v>7153.7</v>
      </c>
      <c r="AF57" s="150">
        <f t="shared" si="7"/>
        <v>-182.1000000000522</v>
      </c>
    </row>
    <row r="58" spans="1:32" ht="15" hidden="1" x14ac:dyDescent="0.25">
      <c r="A58" s="5" t="s">
        <v>233</v>
      </c>
      <c r="B58" s="152">
        <v>1924369.8000000003</v>
      </c>
      <c r="C58" s="143">
        <f t="shared" si="2"/>
        <v>4199263.7</v>
      </c>
      <c r="D58" s="144">
        <v>1433849.0013900001</v>
      </c>
      <c r="E58" s="144">
        <v>786685.5</v>
      </c>
      <c r="F58" s="145">
        <v>617633</v>
      </c>
      <c r="G58" s="145">
        <v>2619</v>
      </c>
      <c r="H58" s="145">
        <v>15563.4</v>
      </c>
      <c r="I58" s="145">
        <v>9387.6</v>
      </c>
      <c r="J58" s="144">
        <f t="shared" si="6"/>
        <v>1960.5013900001068</v>
      </c>
      <c r="K58" s="144">
        <v>368576.09860999999</v>
      </c>
      <c r="L58" s="144">
        <v>2396838.6</v>
      </c>
      <c r="M58" s="144">
        <v>324403.7</v>
      </c>
      <c r="N58" s="144">
        <v>207137</v>
      </c>
      <c r="O58" s="144">
        <v>1773231.8</v>
      </c>
      <c r="P58" s="144">
        <v>13391.4</v>
      </c>
      <c r="Q58" s="150">
        <f t="shared" si="5"/>
        <v>78674.700000000099</v>
      </c>
      <c r="R58" s="151">
        <f t="shared" si="3"/>
        <v>3860620.8</v>
      </c>
      <c r="S58" s="148">
        <v>1096833.2896799999</v>
      </c>
      <c r="T58" s="145">
        <v>391314.9</v>
      </c>
      <c r="U58" s="145">
        <v>673444.2</v>
      </c>
      <c r="V58" s="145">
        <v>2338.6999999999998</v>
      </c>
      <c r="W58" s="145">
        <v>17528.8</v>
      </c>
      <c r="X58" s="145">
        <v>9142.7000000000007</v>
      </c>
      <c r="Y58" s="144">
        <f t="shared" si="4"/>
        <v>3063.9896799999515</v>
      </c>
      <c r="Z58" s="145">
        <v>450975.21032000007</v>
      </c>
      <c r="AA58" s="149">
        <v>2312812.2999999998</v>
      </c>
      <c r="AB58" s="145">
        <v>324403.7</v>
      </c>
      <c r="AC58" s="144">
        <v>183754.2</v>
      </c>
      <c r="AD58" s="144">
        <v>1769730.8</v>
      </c>
      <c r="AE58" s="144">
        <v>11299.2</v>
      </c>
      <c r="AF58" s="150">
        <f t="shared" si="7"/>
        <v>23624.39999999986</v>
      </c>
    </row>
    <row r="59" spans="1:32" ht="15" hidden="1" x14ac:dyDescent="0.25">
      <c r="A59" s="5" t="s">
        <v>234</v>
      </c>
      <c r="B59" s="142">
        <v>33614</v>
      </c>
      <c r="C59" s="143">
        <f t="shared" si="2"/>
        <v>494968.4</v>
      </c>
      <c r="D59" s="144">
        <v>28420.304599999999</v>
      </c>
      <c r="E59" s="144">
        <v>35</v>
      </c>
      <c r="F59" s="145">
        <v>19734.099999999999</v>
      </c>
      <c r="G59" s="145">
        <v>963.6</v>
      </c>
      <c r="H59" s="145">
        <v>5559.1</v>
      </c>
      <c r="I59" s="145">
        <v>1622.8</v>
      </c>
      <c r="J59" s="144">
        <f t="shared" si="6"/>
        <v>505.70460000000026</v>
      </c>
      <c r="K59" s="144">
        <v>6645.8953999999976</v>
      </c>
      <c r="L59" s="144">
        <v>459902.2</v>
      </c>
      <c r="M59" s="144">
        <v>235575.1</v>
      </c>
      <c r="N59" s="144">
        <v>42096.5</v>
      </c>
      <c r="O59" s="144">
        <v>174663.6</v>
      </c>
      <c r="P59" s="144">
        <v>7033.5</v>
      </c>
      <c r="Q59" s="150">
        <f t="shared" si="5"/>
        <v>533.5</v>
      </c>
      <c r="R59" s="151">
        <f t="shared" si="3"/>
        <v>489687.69999999995</v>
      </c>
      <c r="S59" s="148">
        <v>28443.832890000001</v>
      </c>
      <c r="T59" s="145">
        <v>34.4</v>
      </c>
      <c r="U59" s="145">
        <v>19636.3</v>
      </c>
      <c r="V59" s="145">
        <v>935.3</v>
      </c>
      <c r="W59" s="145">
        <v>5865</v>
      </c>
      <c r="X59" s="145">
        <v>1465.1</v>
      </c>
      <c r="Y59" s="144">
        <f t="shared" si="4"/>
        <v>507.73289000000068</v>
      </c>
      <c r="Z59" s="145">
        <v>6701.767109999997</v>
      </c>
      <c r="AA59" s="149">
        <v>454542.1</v>
      </c>
      <c r="AB59" s="145">
        <v>235575.1</v>
      </c>
      <c r="AC59" s="144">
        <v>38432.6</v>
      </c>
      <c r="AD59" s="144">
        <v>173396.1</v>
      </c>
      <c r="AE59" s="144">
        <v>6604.8</v>
      </c>
      <c r="AF59" s="150">
        <f t="shared" si="7"/>
        <v>533.49999999995907</v>
      </c>
    </row>
    <row r="60" spans="1:32" ht="15" hidden="1" x14ac:dyDescent="0.25">
      <c r="A60" s="5" t="s">
        <v>235</v>
      </c>
      <c r="B60" s="142">
        <v>260812.9</v>
      </c>
      <c r="C60" s="143">
        <f t="shared" si="2"/>
        <v>1546607.3</v>
      </c>
      <c r="D60" s="144">
        <v>224979.05227000001</v>
      </c>
      <c r="E60" s="144">
        <v>2200</v>
      </c>
      <c r="F60" s="145">
        <v>169117.1</v>
      </c>
      <c r="G60" s="145">
        <v>3021.6</v>
      </c>
      <c r="H60" s="145">
        <v>16768.900000000001</v>
      </c>
      <c r="I60" s="145">
        <v>27450.400000000001</v>
      </c>
      <c r="J60" s="144">
        <f t="shared" si="6"/>
        <v>6421.0522700000074</v>
      </c>
      <c r="K60" s="144">
        <v>40812.947729999985</v>
      </c>
      <c r="L60" s="144">
        <v>1280815.3</v>
      </c>
      <c r="M60" s="144">
        <v>421332.6</v>
      </c>
      <c r="N60" s="144">
        <v>282313.7</v>
      </c>
      <c r="O60" s="144">
        <v>554447.80000000005</v>
      </c>
      <c r="P60" s="144">
        <v>19859.8</v>
      </c>
      <c r="Q60" s="150">
        <f t="shared" si="5"/>
        <v>2861.3999999999542</v>
      </c>
      <c r="R60" s="151">
        <f t="shared" si="3"/>
        <v>1499164.9</v>
      </c>
      <c r="S60" s="148">
        <v>231212.22143000001</v>
      </c>
      <c r="T60" s="145">
        <v>2526.1</v>
      </c>
      <c r="U60" s="145">
        <v>173181.3</v>
      </c>
      <c r="V60" s="145">
        <v>2699.2</v>
      </c>
      <c r="W60" s="145">
        <v>19493.900000000001</v>
      </c>
      <c r="X60" s="145">
        <v>26522.400000000001</v>
      </c>
      <c r="Y60" s="144">
        <f t="shared" si="4"/>
        <v>6789.3214300000109</v>
      </c>
      <c r="Z60" s="145">
        <v>42266.878569999972</v>
      </c>
      <c r="AA60" s="149">
        <v>1225685.8</v>
      </c>
      <c r="AB60" s="145">
        <v>421332.6</v>
      </c>
      <c r="AC60" s="144">
        <v>271047.09999999998</v>
      </c>
      <c r="AD60" s="144">
        <v>511775.2</v>
      </c>
      <c r="AE60" s="144">
        <v>19214</v>
      </c>
      <c r="AF60" s="150">
        <f t="shared" si="7"/>
        <v>2316.9000000000815</v>
      </c>
    </row>
    <row r="61" spans="1:32" ht="15" hidden="1" x14ac:dyDescent="0.25">
      <c r="A61" s="5" t="s">
        <v>236</v>
      </c>
      <c r="B61" s="142">
        <v>151096.4</v>
      </c>
      <c r="C61" s="143">
        <f t="shared" si="2"/>
        <v>876320.3</v>
      </c>
      <c r="D61" s="144">
        <v>145733.66488</v>
      </c>
      <c r="E61" s="144">
        <v>1177</v>
      </c>
      <c r="F61" s="145">
        <v>96752.8</v>
      </c>
      <c r="G61" s="145">
        <v>2527.5</v>
      </c>
      <c r="H61" s="145">
        <v>17828.7</v>
      </c>
      <c r="I61" s="145">
        <v>23427.8</v>
      </c>
      <c r="J61" s="144">
        <f t="shared" si="6"/>
        <v>4019.8648799999937</v>
      </c>
      <c r="K61" s="144">
        <v>18809.135119999992</v>
      </c>
      <c r="L61" s="144">
        <v>711777.5</v>
      </c>
      <c r="M61" s="144">
        <v>264295.2</v>
      </c>
      <c r="N61" s="144">
        <v>107001.1</v>
      </c>
      <c r="O61" s="144">
        <v>329834</v>
      </c>
      <c r="P61" s="144">
        <v>8976.2999999999993</v>
      </c>
      <c r="Q61" s="150">
        <f t="shared" si="5"/>
        <v>1670.8999999999542</v>
      </c>
      <c r="R61" s="151">
        <f t="shared" si="3"/>
        <v>853763.70000000007</v>
      </c>
      <c r="S61" s="148">
        <v>142202.45449</v>
      </c>
      <c r="T61" s="145">
        <v>1217.4000000000001</v>
      </c>
      <c r="U61" s="145">
        <v>94624.5</v>
      </c>
      <c r="V61" s="145">
        <v>2396.1999999999998</v>
      </c>
      <c r="W61" s="145">
        <v>18515.8</v>
      </c>
      <c r="X61" s="145">
        <v>21880.7</v>
      </c>
      <c r="Y61" s="144">
        <f t="shared" si="4"/>
        <v>3567.8544900000124</v>
      </c>
      <c r="Z61" s="145">
        <v>18656.94550999999</v>
      </c>
      <c r="AA61" s="149">
        <v>692904.3</v>
      </c>
      <c r="AB61" s="145">
        <v>264295.2</v>
      </c>
      <c r="AC61" s="144">
        <v>102092.9</v>
      </c>
      <c r="AD61" s="144">
        <v>316285.90000000002</v>
      </c>
      <c r="AE61" s="144">
        <v>8559.2999999999993</v>
      </c>
      <c r="AF61" s="150">
        <f t="shared" si="7"/>
        <v>1671.0000000000473</v>
      </c>
    </row>
    <row r="62" spans="1:32" ht="15" hidden="1" customHeight="1" x14ac:dyDescent="0.25">
      <c r="A62" s="5" t="s">
        <v>237</v>
      </c>
      <c r="B62" s="142">
        <v>421762.2</v>
      </c>
      <c r="C62" s="143">
        <f t="shared" si="2"/>
        <v>858560.8</v>
      </c>
      <c r="D62" s="144">
        <v>305898.18</v>
      </c>
      <c r="E62" s="144">
        <v>97954</v>
      </c>
      <c r="F62" s="145">
        <v>176524.1</v>
      </c>
      <c r="G62" s="145">
        <v>2421.5</v>
      </c>
      <c r="H62" s="145">
        <v>8875</v>
      </c>
      <c r="I62" s="145">
        <v>20085.8</v>
      </c>
      <c r="J62" s="144">
        <f t="shared" si="6"/>
        <v>37.779999999987922</v>
      </c>
      <c r="K62" s="144">
        <v>58835.619999999995</v>
      </c>
      <c r="L62" s="144">
        <v>493827</v>
      </c>
      <c r="M62" s="144">
        <v>13076</v>
      </c>
      <c r="N62" s="144">
        <v>140743.70000000001</v>
      </c>
      <c r="O62" s="144">
        <v>322632.09999999998</v>
      </c>
      <c r="P62" s="144">
        <v>17375.3</v>
      </c>
      <c r="Q62" s="150">
        <f t="shared" si="5"/>
        <v>-9.9999999987630872E-2</v>
      </c>
      <c r="R62" s="151">
        <f t="shared" si="3"/>
        <v>848256</v>
      </c>
      <c r="S62" s="148">
        <v>309593.54533999995</v>
      </c>
      <c r="T62" s="145">
        <v>97851.8</v>
      </c>
      <c r="U62" s="145">
        <v>179793.4</v>
      </c>
      <c r="V62" s="145">
        <v>2401.1</v>
      </c>
      <c r="W62" s="145">
        <v>9025.4</v>
      </c>
      <c r="X62" s="145">
        <v>20423.3</v>
      </c>
      <c r="Y62" s="144">
        <f t="shared" si="4"/>
        <v>98.545339999971475</v>
      </c>
      <c r="Z62" s="145">
        <v>59268.254660000035</v>
      </c>
      <c r="AA62" s="149">
        <v>479394.2</v>
      </c>
      <c r="AB62" s="145">
        <v>13076</v>
      </c>
      <c r="AC62" s="144">
        <v>130379.8</v>
      </c>
      <c r="AD62" s="144">
        <v>319995.5</v>
      </c>
      <c r="AE62" s="144">
        <v>15942.8</v>
      </c>
      <c r="AF62" s="150">
        <f t="shared" si="7"/>
        <v>0.10000000002401066</v>
      </c>
    </row>
    <row r="63" spans="1:32" ht="15" x14ac:dyDescent="0.25">
      <c r="A63" s="163" t="s">
        <v>7</v>
      </c>
      <c r="B63" s="164">
        <v>184647.39999999997</v>
      </c>
      <c r="C63" s="165">
        <f t="shared" si="2"/>
        <v>1513073.1</v>
      </c>
      <c r="D63" s="166">
        <v>173735.39937</v>
      </c>
      <c r="E63" s="166">
        <v>2654.4</v>
      </c>
      <c r="F63" s="167">
        <v>107588.5</v>
      </c>
      <c r="G63" s="167">
        <v>3127.8</v>
      </c>
      <c r="H63" s="167">
        <v>21870.7</v>
      </c>
      <c r="I63" s="167">
        <v>34024.800000000003</v>
      </c>
      <c r="J63" s="166">
        <f t="shared" si="6"/>
        <v>4469.1993700000021</v>
      </c>
      <c r="K63" s="166">
        <v>15639.400629999989</v>
      </c>
      <c r="L63" s="166">
        <v>1323698.3</v>
      </c>
      <c r="M63" s="166">
        <v>601869.1</v>
      </c>
      <c r="N63" s="166">
        <v>203956.6</v>
      </c>
      <c r="O63" s="166">
        <v>502451.7</v>
      </c>
      <c r="P63" s="166">
        <v>14348.8</v>
      </c>
      <c r="Q63" s="168">
        <f>L63-M63-N63-O63-P63</f>
        <v>1072.1000000000822</v>
      </c>
      <c r="R63" s="169">
        <f t="shared" si="3"/>
        <v>1494948.7000000002</v>
      </c>
      <c r="S63" s="170">
        <v>179730.58132</v>
      </c>
      <c r="T63" s="167">
        <v>4496.5</v>
      </c>
      <c r="U63" s="167">
        <v>112217.4</v>
      </c>
      <c r="V63" s="167">
        <v>2789.6</v>
      </c>
      <c r="W63" s="167">
        <v>22264.6</v>
      </c>
      <c r="X63" s="167">
        <v>33860.199999999997</v>
      </c>
      <c r="Y63" s="166">
        <f t="shared" si="4"/>
        <v>4102.2813200000091</v>
      </c>
      <c r="Z63" s="167">
        <v>19381.518680000008</v>
      </c>
      <c r="AA63" s="171">
        <v>1295836.6000000001</v>
      </c>
      <c r="AB63" s="167">
        <v>601869.1</v>
      </c>
      <c r="AC63" s="166">
        <v>183863.2</v>
      </c>
      <c r="AD63" s="166">
        <v>495882.4</v>
      </c>
      <c r="AE63" s="166">
        <v>13054.5</v>
      </c>
      <c r="AF63" s="168">
        <f t="shared" si="7"/>
        <v>1167.4000000000815</v>
      </c>
    </row>
    <row r="64" spans="1:32" ht="15" hidden="1" x14ac:dyDescent="0.25">
      <c r="A64" s="5" t="s">
        <v>238</v>
      </c>
      <c r="B64" s="158">
        <v>109536.1</v>
      </c>
      <c r="C64" s="143">
        <f t="shared" si="2"/>
        <v>465237.9</v>
      </c>
      <c r="D64" s="144">
        <v>98091.1</v>
      </c>
      <c r="E64" s="144">
        <v>89.5</v>
      </c>
      <c r="F64" s="145">
        <v>94027.1</v>
      </c>
      <c r="G64" s="145">
        <v>255.2</v>
      </c>
      <c r="H64" s="145">
        <v>2852.8</v>
      </c>
      <c r="I64" s="145">
        <v>809.4</v>
      </c>
      <c r="J64" s="144">
        <f t="shared" si="6"/>
        <v>57.100000000000023</v>
      </c>
      <c r="K64" s="144">
        <v>17601.099999999991</v>
      </c>
      <c r="L64" s="144">
        <v>349545.7</v>
      </c>
      <c r="M64" s="144">
        <v>154502.79999999999</v>
      </c>
      <c r="N64" s="144">
        <v>40439</v>
      </c>
      <c r="O64" s="144">
        <v>155142.1</v>
      </c>
      <c r="P64" s="144">
        <v>4708.1000000000004</v>
      </c>
      <c r="Q64" s="150">
        <f t="shared" si="5"/>
        <v>-5246.2999999999829</v>
      </c>
      <c r="R64" s="151">
        <f t="shared" si="3"/>
        <v>466034.7</v>
      </c>
      <c r="S64" s="148">
        <v>102073.78718</v>
      </c>
      <c r="T64" s="145">
        <v>89.5</v>
      </c>
      <c r="U64" s="145">
        <v>97996.5</v>
      </c>
      <c r="V64" s="145">
        <v>251.3</v>
      </c>
      <c r="W64" s="145">
        <v>2848</v>
      </c>
      <c r="X64" s="145">
        <v>831.5</v>
      </c>
      <c r="Y64" s="144">
        <f t="shared" si="4"/>
        <v>56.987179999999171</v>
      </c>
      <c r="Z64" s="145">
        <v>16509.212820000001</v>
      </c>
      <c r="AA64" s="149">
        <v>347451.7</v>
      </c>
      <c r="AB64" s="145">
        <v>154502.79999999999</v>
      </c>
      <c r="AC64" s="144">
        <v>40149.9</v>
      </c>
      <c r="AD64" s="144">
        <v>153339.5</v>
      </c>
      <c r="AE64" s="144">
        <v>4706.2</v>
      </c>
      <c r="AF64" s="150">
        <f t="shared" si="7"/>
        <v>-5246.6999999999707</v>
      </c>
    </row>
    <row r="65" spans="1:32" ht="15" hidden="1" x14ac:dyDescent="0.25">
      <c r="A65" s="5" t="s">
        <v>239</v>
      </c>
      <c r="B65" s="158">
        <v>23658.799999999999</v>
      </c>
      <c r="C65" s="143">
        <f t="shared" si="2"/>
        <v>193371.7</v>
      </c>
      <c r="D65" s="144">
        <v>11712.4</v>
      </c>
      <c r="E65" s="144">
        <v>35</v>
      </c>
      <c r="F65" s="145">
        <v>9271</v>
      </c>
      <c r="G65" s="145">
        <v>266.60000000000002</v>
      </c>
      <c r="H65" s="145">
        <v>929.8</v>
      </c>
      <c r="I65" s="145">
        <v>1210</v>
      </c>
      <c r="J65" s="144">
        <f t="shared" si="6"/>
        <v>0</v>
      </c>
      <c r="K65" s="144">
        <v>6886.1</v>
      </c>
      <c r="L65" s="144">
        <v>174773.2</v>
      </c>
      <c r="M65" s="144">
        <v>84665</v>
      </c>
      <c r="N65" s="144">
        <v>17973.5</v>
      </c>
      <c r="O65" s="144">
        <v>72246.5</v>
      </c>
      <c r="P65" s="144">
        <v>1319.6</v>
      </c>
      <c r="Q65" s="150">
        <f t="shared" si="5"/>
        <v>-1431.3999999999883</v>
      </c>
      <c r="R65" s="151">
        <f t="shared" si="3"/>
        <v>191328.30000000002</v>
      </c>
      <c r="S65" s="148">
        <v>12948.05653</v>
      </c>
      <c r="T65" s="145">
        <v>34.200000000000003</v>
      </c>
      <c r="U65" s="145">
        <v>10390.5</v>
      </c>
      <c r="V65" s="145">
        <v>276.7</v>
      </c>
      <c r="W65" s="145">
        <v>928.4</v>
      </c>
      <c r="X65" s="145">
        <v>1318.2</v>
      </c>
      <c r="Y65" s="144">
        <f t="shared" si="4"/>
        <v>5.6529999999156644E-2</v>
      </c>
      <c r="Z65" s="145">
        <v>7036.5434699999987</v>
      </c>
      <c r="AA65" s="149">
        <v>171343.7</v>
      </c>
      <c r="AB65" s="145">
        <v>84665</v>
      </c>
      <c r="AC65" s="144">
        <v>17344.599999999999</v>
      </c>
      <c r="AD65" s="144">
        <v>69445.3</v>
      </c>
      <c r="AE65" s="144">
        <v>1319.6</v>
      </c>
      <c r="AF65" s="150">
        <f t="shared" si="7"/>
        <v>-1430.799999999997</v>
      </c>
    </row>
    <row r="66" spans="1:32" ht="15.6" hidden="1" customHeight="1" x14ac:dyDescent="0.25">
      <c r="A66" s="5" t="s">
        <v>240</v>
      </c>
      <c r="B66" s="158">
        <v>1195019</v>
      </c>
      <c r="C66" s="143">
        <f t="shared" si="2"/>
        <v>3553181.4</v>
      </c>
      <c r="D66" s="144">
        <v>964177.848</v>
      </c>
      <c r="E66" s="144">
        <v>11562.4</v>
      </c>
      <c r="F66" s="145">
        <v>858972.8</v>
      </c>
      <c r="G66" s="145">
        <v>19651</v>
      </c>
      <c r="H66" s="145">
        <v>21553.8</v>
      </c>
      <c r="I66" s="145">
        <v>38412.199999999997</v>
      </c>
      <c r="J66" s="144">
        <f t="shared" si="6"/>
        <v>14025.647999999928</v>
      </c>
      <c r="K66" s="144">
        <v>142241.25200000009</v>
      </c>
      <c r="L66" s="144">
        <v>2446762.2999999998</v>
      </c>
      <c r="M66" s="144">
        <v>950094.4</v>
      </c>
      <c r="N66" s="144">
        <v>295639.2</v>
      </c>
      <c r="O66" s="144">
        <v>1183689.5</v>
      </c>
      <c r="P66" s="144">
        <v>22525.200000000001</v>
      </c>
      <c r="Q66" s="150">
        <f t="shared" si="5"/>
        <v>-5186.0000000000473</v>
      </c>
      <c r="R66" s="151">
        <f t="shared" si="3"/>
        <v>3540594.6</v>
      </c>
      <c r="S66" s="148">
        <v>958539.25206000009</v>
      </c>
      <c r="T66" s="145">
        <v>13619.1</v>
      </c>
      <c r="U66" s="145">
        <v>849616.6</v>
      </c>
      <c r="V66" s="145">
        <v>19849.599999999999</v>
      </c>
      <c r="W66" s="145">
        <v>22418.400000000001</v>
      </c>
      <c r="X66" s="145">
        <v>37781</v>
      </c>
      <c r="Y66" s="144">
        <f t="shared" si="4"/>
        <v>15254.552060000125</v>
      </c>
      <c r="Z66" s="145">
        <v>146307.64793999982</v>
      </c>
      <c r="AA66" s="149">
        <v>2435747.7000000002</v>
      </c>
      <c r="AB66" s="145">
        <v>950094.4</v>
      </c>
      <c r="AC66" s="144">
        <v>288832.3</v>
      </c>
      <c r="AD66" s="144">
        <v>1180093.1000000001</v>
      </c>
      <c r="AE66" s="144">
        <v>21914</v>
      </c>
      <c r="AF66" s="150">
        <f t="shared" si="7"/>
        <v>-5186.0999999998603</v>
      </c>
    </row>
    <row r="67" spans="1:32" ht="15.6" hidden="1" customHeight="1" x14ac:dyDescent="0.25">
      <c r="A67" s="5" t="s">
        <v>241</v>
      </c>
      <c r="B67" s="158">
        <v>615378.39999999991</v>
      </c>
      <c r="C67" s="143">
        <f t="shared" si="2"/>
        <v>2622864.1</v>
      </c>
      <c r="D67" s="144">
        <v>555519.4</v>
      </c>
      <c r="E67" s="144">
        <v>103947.5</v>
      </c>
      <c r="F67" s="145">
        <v>360543.5</v>
      </c>
      <c r="G67" s="145">
        <v>22331</v>
      </c>
      <c r="H67" s="145">
        <v>21572.1</v>
      </c>
      <c r="I67" s="145">
        <v>38790.6</v>
      </c>
      <c r="J67" s="144">
        <f t="shared" si="6"/>
        <v>8334.7000000000262</v>
      </c>
      <c r="K67" s="144">
        <v>72276.099999999977</v>
      </c>
      <c r="L67" s="144">
        <v>1995068.6</v>
      </c>
      <c r="M67" s="144">
        <v>880748</v>
      </c>
      <c r="N67" s="144">
        <v>253576.2</v>
      </c>
      <c r="O67" s="144">
        <v>853664.9</v>
      </c>
      <c r="P67" s="144">
        <v>18372.2</v>
      </c>
      <c r="Q67" s="150">
        <f t="shared" si="5"/>
        <v>-11292.699999999884</v>
      </c>
      <c r="R67" s="151">
        <f t="shared" si="3"/>
        <v>2686502.6</v>
      </c>
      <c r="S67" s="148">
        <v>616527.80241999985</v>
      </c>
      <c r="T67" s="145">
        <v>152984.4</v>
      </c>
      <c r="U67" s="145">
        <v>376230.7</v>
      </c>
      <c r="V67" s="145">
        <v>19941.599999999999</v>
      </c>
      <c r="W67" s="145">
        <v>19722.400000000001</v>
      </c>
      <c r="X67" s="145">
        <v>38870.9</v>
      </c>
      <c r="Y67" s="144">
        <f t="shared" si="4"/>
        <v>8777.8024199998035</v>
      </c>
      <c r="Z67" s="145">
        <v>80194.997580000199</v>
      </c>
      <c r="AA67" s="149">
        <v>1989779.8</v>
      </c>
      <c r="AB67" s="145">
        <v>880748</v>
      </c>
      <c r="AC67" s="144">
        <v>249592.9</v>
      </c>
      <c r="AD67" s="144">
        <v>852572.9</v>
      </c>
      <c r="AE67" s="144">
        <v>17891.2</v>
      </c>
      <c r="AF67" s="150">
        <f t="shared" si="7"/>
        <v>-11025.2</v>
      </c>
    </row>
    <row r="68" spans="1:32" ht="14.45" hidden="1" customHeight="1" x14ac:dyDescent="0.2">
      <c r="A68" s="159" t="s">
        <v>242</v>
      </c>
      <c r="B68" s="142">
        <v>1926260.6999999997</v>
      </c>
      <c r="C68" s="143">
        <f t="shared" si="2"/>
        <v>8723652.4000000004</v>
      </c>
      <c r="D68" s="144">
        <v>1250292.7082800001</v>
      </c>
      <c r="E68" s="144">
        <v>166958.1</v>
      </c>
      <c r="F68" s="145">
        <v>989206</v>
      </c>
      <c r="G68" s="145">
        <v>10605</v>
      </c>
      <c r="H68" s="145">
        <v>52163.8</v>
      </c>
      <c r="I68" s="145">
        <v>24089.599999999999</v>
      </c>
      <c r="J68" s="144">
        <f t="shared" si="6"/>
        <v>7270.2082800000426</v>
      </c>
      <c r="K68" s="144">
        <v>400128.19171999977</v>
      </c>
      <c r="L68" s="144">
        <v>7073231.5</v>
      </c>
      <c r="M68" s="144">
        <v>2872659.9</v>
      </c>
      <c r="N68" s="144">
        <v>329281.09999999998</v>
      </c>
      <c r="O68" s="144">
        <v>3855892.3</v>
      </c>
      <c r="P68" s="144">
        <v>31367.5</v>
      </c>
      <c r="Q68" s="150">
        <f t="shared" si="5"/>
        <v>-15969.300000000279</v>
      </c>
      <c r="R68" s="151">
        <f t="shared" si="3"/>
        <v>8638111.1999999993</v>
      </c>
      <c r="S68" s="148">
        <v>1230411.6519699998</v>
      </c>
      <c r="T68" s="145">
        <v>142976.29999999999</v>
      </c>
      <c r="U68" s="145">
        <v>997195.9</v>
      </c>
      <c r="V68" s="145">
        <v>10318.200000000001</v>
      </c>
      <c r="W68" s="145">
        <v>49088.1</v>
      </c>
      <c r="X68" s="145">
        <v>23517</v>
      </c>
      <c r="Y68" s="144">
        <f t="shared" si="4"/>
        <v>7316.1519699997079</v>
      </c>
      <c r="Z68" s="145">
        <v>409827.04803000018</v>
      </c>
      <c r="AA68" s="149">
        <v>6997872.5</v>
      </c>
      <c r="AB68" s="145">
        <v>2872659.9</v>
      </c>
      <c r="AC68" s="144">
        <v>314853.3</v>
      </c>
      <c r="AD68" s="144">
        <v>3795540.3</v>
      </c>
      <c r="AE68" s="144">
        <v>29122.7</v>
      </c>
      <c r="AF68" s="150">
        <f t="shared" si="7"/>
        <v>-14303.699999999535</v>
      </c>
    </row>
    <row r="69" spans="1:32" ht="15" hidden="1" customHeight="1" x14ac:dyDescent="0.25">
      <c r="A69" s="5" t="s">
        <v>243</v>
      </c>
      <c r="B69" s="142">
        <v>711501.79999999993</v>
      </c>
      <c r="C69" s="143">
        <f t="shared" si="2"/>
        <v>7665806</v>
      </c>
      <c r="D69" s="144">
        <v>593613.77795999986</v>
      </c>
      <c r="E69" s="144">
        <v>22450</v>
      </c>
      <c r="F69" s="145">
        <v>509350.2</v>
      </c>
      <c r="G69" s="145">
        <v>21460.7</v>
      </c>
      <c r="H69" s="145">
        <v>33312.9</v>
      </c>
      <c r="I69" s="145">
        <v>5149.8999999999996</v>
      </c>
      <c r="J69" s="144">
        <f t="shared" si="6"/>
        <v>1890.0779599998514</v>
      </c>
      <c r="K69" s="144">
        <v>140768.92204000009</v>
      </c>
      <c r="L69" s="144">
        <v>6931423.2999999998</v>
      </c>
      <c r="M69" s="144">
        <v>2441788.9</v>
      </c>
      <c r="N69" s="144">
        <v>841142.7</v>
      </c>
      <c r="O69" s="144">
        <v>3528679</v>
      </c>
      <c r="P69" s="144">
        <v>16162.8</v>
      </c>
      <c r="Q69" s="150">
        <f t="shared" si="5"/>
        <v>103649.90000000018</v>
      </c>
      <c r="R69" s="151">
        <f t="shared" si="3"/>
        <v>7513518.7999999998</v>
      </c>
      <c r="S69" s="148">
        <v>616003.23757000011</v>
      </c>
      <c r="T69" s="145">
        <v>22942.799999999999</v>
      </c>
      <c r="U69" s="145">
        <v>532634.19999999995</v>
      </c>
      <c r="V69" s="145">
        <v>19177.099999999999</v>
      </c>
      <c r="W69" s="145">
        <v>35165.699999999997</v>
      </c>
      <c r="X69" s="145">
        <v>4219.3999999999996</v>
      </c>
      <c r="Y69" s="144">
        <f t="shared" si="4"/>
        <v>1864.0375700001186</v>
      </c>
      <c r="Z69" s="145">
        <v>135415.56242999993</v>
      </c>
      <c r="AA69" s="149">
        <v>6762100</v>
      </c>
      <c r="AB69" s="145">
        <v>2441788.9</v>
      </c>
      <c r="AC69" s="144">
        <v>829796.4</v>
      </c>
      <c r="AD69" s="144">
        <v>3492796.9</v>
      </c>
      <c r="AE69" s="144">
        <v>13950.5</v>
      </c>
      <c r="AF69" s="150">
        <f t="shared" si="7"/>
        <v>-16232.700000000186</v>
      </c>
    </row>
    <row r="70" spans="1:32" s="162" customFormat="1" ht="18" customHeight="1" thickBot="1" x14ac:dyDescent="0.25">
      <c r="A70" s="160" t="s">
        <v>173</v>
      </c>
      <c r="B70" s="161">
        <f>B34+B35+B40+B43+B44+B46+B63</f>
        <v>954165.7</v>
      </c>
      <c r="C70" s="161">
        <f t="shared" ref="C70:AF70" si="8">C34+C35+C40+C43+C44+C46+C63</f>
        <v>8462141.5</v>
      </c>
      <c r="D70" s="161">
        <f t="shared" si="8"/>
        <v>820542.02827000001</v>
      </c>
      <c r="E70" s="161">
        <f t="shared" si="8"/>
        <v>6286.7000000000007</v>
      </c>
      <c r="F70" s="161">
        <f t="shared" si="8"/>
        <v>547305.19999999995</v>
      </c>
      <c r="G70" s="161">
        <f t="shared" si="8"/>
        <v>22002.7</v>
      </c>
      <c r="H70" s="161">
        <f t="shared" si="8"/>
        <v>123941.5</v>
      </c>
      <c r="I70" s="161">
        <f t="shared" si="8"/>
        <v>102720.7</v>
      </c>
      <c r="J70" s="161">
        <f t="shared" si="8"/>
        <v>18285.228269999956</v>
      </c>
      <c r="K70" s="161">
        <f t="shared" si="8"/>
        <v>119498.67173000009</v>
      </c>
      <c r="L70" s="161">
        <f t="shared" si="8"/>
        <v>7522100.7999999998</v>
      </c>
      <c r="M70" s="161">
        <f t="shared" si="8"/>
        <v>3114843.4</v>
      </c>
      <c r="N70" s="161">
        <f t="shared" si="8"/>
        <v>991760.2</v>
      </c>
      <c r="O70" s="161">
        <f t="shared" si="8"/>
        <v>3306808.3000000007</v>
      </c>
      <c r="P70" s="161">
        <f t="shared" si="8"/>
        <v>126474.9</v>
      </c>
      <c r="Q70" s="161">
        <f t="shared" si="8"/>
        <v>-17785.999999999858</v>
      </c>
      <c r="R70" s="161">
        <f t="shared" si="8"/>
        <v>8323567.5000000009</v>
      </c>
      <c r="S70" s="161">
        <f t="shared" si="8"/>
        <v>836430.66664999991</v>
      </c>
      <c r="T70" s="161">
        <f t="shared" si="8"/>
        <v>8683.5</v>
      </c>
      <c r="U70" s="161">
        <f t="shared" si="8"/>
        <v>562935.4</v>
      </c>
      <c r="V70" s="161">
        <f t="shared" si="8"/>
        <v>19930.2</v>
      </c>
      <c r="W70" s="161">
        <f t="shared" si="8"/>
        <v>124085.6</v>
      </c>
      <c r="X70" s="161">
        <f t="shared" si="8"/>
        <v>102654.90000000001</v>
      </c>
      <c r="Y70" s="161">
        <f t="shared" si="8"/>
        <v>18141.066649999979</v>
      </c>
      <c r="Z70" s="161">
        <f t="shared" si="8"/>
        <v>119956.23335000002</v>
      </c>
      <c r="AA70" s="161">
        <f t="shared" si="8"/>
        <v>7367180.5999999996</v>
      </c>
      <c r="AB70" s="161">
        <f t="shared" si="8"/>
        <v>3114843.4</v>
      </c>
      <c r="AC70" s="161">
        <f t="shared" si="8"/>
        <v>897465.89999999991</v>
      </c>
      <c r="AD70" s="161">
        <f t="shared" si="8"/>
        <v>3255455.4</v>
      </c>
      <c r="AE70" s="161">
        <f t="shared" si="8"/>
        <v>117240.4</v>
      </c>
      <c r="AF70" s="161">
        <f t="shared" si="8"/>
        <v>-17824.500000000036</v>
      </c>
    </row>
    <row r="77" spans="1:32" x14ac:dyDescent="0.2">
      <c r="D77" s="17"/>
    </row>
  </sheetData>
  <mergeCells count="20">
    <mergeCell ref="C1:Q1"/>
    <mergeCell ref="C2:Q2"/>
    <mergeCell ref="A4:A7"/>
    <mergeCell ref="B4:B7"/>
    <mergeCell ref="C4:Q4"/>
    <mergeCell ref="R4:AF4"/>
    <mergeCell ref="C5:C7"/>
    <mergeCell ref="D5:Q5"/>
    <mergeCell ref="R5:R7"/>
    <mergeCell ref="S5:AF5"/>
    <mergeCell ref="T6:Y6"/>
    <mergeCell ref="Z6:Z7"/>
    <mergeCell ref="AA6:AA7"/>
    <mergeCell ref="AB6:AF6"/>
    <mergeCell ref="D6:D7"/>
    <mergeCell ref="E6:J6"/>
    <mergeCell ref="K6:K7"/>
    <mergeCell ref="L6:L7"/>
    <mergeCell ref="M6:Q6"/>
    <mergeCell ref="S6:S7"/>
  </mergeCells>
  <conditionalFormatting sqref="B9:AF69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05"/>
  <sheetViews>
    <sheetView workbookViewId="0">
      <selection activeCell="EE73" sqref="EE73"/>
    </sheetView>
  </sheetViews>
  <sheetFormatPr defaultColWidth="11.7109375" defaultRowHeight="15" outlineLevelCol="1" x14ac:dyDescent="0.25"/>
  <cols>
    <col min="1" max="1" width="24" style="101" customWidth="1"/>
    <col min="2" max="2" width="11.7109375" style="101" customWidth="1"/>
    <col min="3" max="3" width="11.7109375" style="101" customWidth="1" collapsed="1"/>
    <col min="4" max="17" width="11.7109375" style="101" hidden="1" customWidth="1" outlineLevel="1"/>
    <col min="18" max="18" width="11.42578125" style="101" hidden="1" customWidth="1" outlineLevel="1"/>
    <col min="19" max="19" width="10.7109375" style="101" hidden="1" customWidth="1" outlineLevel="1"/>
    <col min="20" max="21" width="11.7109375" style="101" hidden="1" customWidth="1" outlineLevel="1"/>
    <col min="22" max="23" width="11.7109375" style="101" customWidth="1" collapsed="1"/>
    <col min="24" max="25" width="11.7109375" style="101" hidden="1" customWidth="1" outlineLevel="1"/>
    <col min="26" max="27" width="11.7109375" style="101" customWidth="1" collapsed="1"/>
    <col min="28" max="33" width="11.7109375" style="101" hidden="1" customWidth="1" outlineLevel="1"/>
    <col min="34" max="35" width="11.7109375" style="101" customWidth="1" collapsed="1"/>
    <col min="36" max="51" width="11.7109375" style="101" hidden="1" customWidth="1" outlineLevel="1"/>
    <col min="52" max="53" width="11.7109375" style="101" customWidth="1" collapsed="1"/>
    <col min="54" max="61" width="11.7109375" style="101" hidden="1" customWidth="1" outlineLevel="1"/>
    <col min="62" max="63" width="11.7109375" style="101" customWidth="1" collapsed="1"/>
    <col min="64" max="69" width="11.7109375" style="101" hidden="1" customWidth="1" outlineLevel="1"/>
    <col min="70" max="71" width="11.7109375" style="101" customWidth="1" collapsed="1"/>
    <col min="72" max="83" width="11.7109375" style="101" hidden="1" customWidth="1" outlineLevel="1"/>
    <col min="84" max="85" width="11.7109375" style="101" customWidth="1" collapsed="1"/>
    <col min="86" max="91" width="11.7109375" style="101" hidden="1" customWidth="1" outlineLevel="1"/>
    <col min="92" max="93" width="11.7109375" style="101" customWidth="1" collapsed="1"/>
    <col min="94" max="99" width="11.7109375" style="101" hidden="1" customWidth="1" outlineLevel="1"/>
    <col min="100" max="101" width="11.7109375" style="101" customWidth="1" collapsed="1"/>
    <col min="102" max="111" width="11.7109375" style="101" hidden="1" customWidth="1" outlineLevel="1"/>
    <col min="112" max="113" width="11.7109375" style="101" customWidth="1" collapsed="1"/>
    <col min="114" max="121" width="11.7109375" style="101" hidden="1" customWidth="1" outlineLevel="1"/>
    <col min="122" max="122" width="11.7109375" style="99" customWidth="1" collapsed="1"/>
    <col min="123" max="123" width="11.7109375" style="101" customWidth="1" collapsed="1"/>
    <col min="124" max="129" width="11.7109375" style="101" hidden="1" customWidth="1" outlineLevel="1"/>
    <col min="130" max="130" width="11.7109375" style="101" customWidth="1" collapsed="1"/>
    <col min="131" max="139" width="11.7109375" style="101" customWidth="1"/>
    <col min="140" max="140" width="6.42578125" style="101" customWidth="1"/>
    <col min="141" max="141" width="11.7109375" style="124" customWidth="1"/>
    <col min="142" max="16384" width="11.7109375" style="101"/>
  </cols>
  <sheetData>
    <row r="1" spans="1:142" s="99" customFormat="1" x14ac:dyDescent="0.25">
      <c r="A1" s="172" t="s">
        <v>244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  <c r="AA1" s="173"/>
      <c r="CL1" s="100"/>
      <c r="CM1" s="100"/>
      <c r="CV1" s="100"/>
      <c r="CW1" s="100"/>
    </row>
    <row r="2" spans="1:142" ht="15.75" thickBot="1" x14ac:dyDescent="0.3">
      <c r="A2" s="226"/>
      <c r="AZ2" s="102"/>
      <c r="EK2" s="101"/>
    </row>
    <row r="3" spans="1:142" s="174" customFormat="1" ht="15.6" customHeight="1" x14ac:dyDescent="0.2">
      <c r="A3" s="227"/>
      <c r="B3" s="228" t="s">
        <v>166</v>
      </c>
      <c r="C3" s="229"/>
      <c r="D3" s="230" t="s">
        <v>165</v>
      </c>
      <c r="E3" s="230"/>
      <c r="F3" s="230" t="s">
        <v>164</v>
      </c>
      <c r="G3" s="230"/>
      <c r="H3" s="230" t="s">
        <v>163</v>
      </c>
      <c r="I3" s="230"/>
      <c r="J3" s="230" t="s">
        <v>175</v>
      </c>
      <c r="K3" s="230"/>
      <c r="L3" s="230" t="s">
        <v>162</v>
      </c>
      <c r="M3" s="230"/>
      <c r="N3" s="230" t="s">
        <v>161</v>
      </c>
      <c r="O3" s="230"/>
      <c r="P3" s="230" t="s">
        <v>160</v>
      </c>
      <c r="Q3" s="230"/>
      <c r="R3" s="229" t="s">
        <v>245</v>
      </c>
      <c r="S3" s="231"/>
      <c r="T3" s="230" t="s">
        <v>159</v>
      </c>
      <c r="U3" s="232"/>
      <c r="V3" s="228" t="s">
        <v>158</v>
      </c>
      <c r="W3" s="229"/>
      <c r="X3" s="230" t="s">
        <v>157</v>
      </c>
      <c r="Y3" s="232"/>
      <c r="Z3" s="228" t="s">
        <v>156</v>
      </c>
      <c r="AA3" s="230"/>
      <c r="AB3" s="230" t="s">
        <v>155</v>
      </c>
      <c r="AC3" s="230"/>
      <c r="AD3" s="230" t="s">
        <v>154</v>
      </c>
      <c r="AE3" s="230"/>
      <c r="AF3" s="230" t="s">
        <v>153</v>
      </c>
      <c r="AG3" s="232"/>
      <c r="AH3" s="228" t="s">
        <v>152</v>
      </c>
      <c r="AI3" s="230"/>
      <c r="AJ3" s="230" t="s">
        <v>151</v>
      </c>
      <c r="AK3" s="230"/>
      <c r="AL3" s="230" t="s">
        <v>150</v>
      </c>
      <c r="AM3" s="230"/>
      <c r="AN3" s="230" t="s">
        <v>149</v>
      </c>
      <c r="AO3" s="230"/>
      <c r="AP3" s="230" t="s">
        <v>148</v>
      </c>
      <c r="AQ3" s="230"/>
      <c r="AR3" s="230" t="s">
        <v>147</v>
      </c>
      <c r="AS3" s="230"/>
      <c r="AT3" s="230" t="s">
        <v>146</v>
      </c>
      <c r="AU3" s="230"/>
      <c r="AV3" s="230" t="s">
        <v>145</v>
      </c>
      <c r="AW3" s="230"/>
      <c r="AX3" s="230" t="s">
        <v>144</v>
      </c>
      <c r="AY3" s="232"/>
      <c r="AZ3" s="228" t="s">
        <v>143</v>
      </c>
      <c r="BA3" s="230"/>
      <c r="BB3" s="230" t="s">
        <v>142</v>
      </c>
      <c r="BC3" s="230"/>
      <c r="BD3" s="230" t="s">
        <v>141</v>
      </c>
      <c r="BE3" s="230"/>
      <c r="BF3" s="230" t="s">
        <v>140</v>
      </c>
      <c r="BG3" s="230"/>
      <c r="BH3" s="230" t="s">
        <v>139</v>
      </c>
      <c r="BI3" s="232"/>
      <c r="BJ3" s="228" t="s">
        <v>138</v>
      </c>
      <c r="BK3" s="230"/>
      <c r="BL3" s="230" t="s">
        <v>137</v>
      </c>
      <c r="BM3" s="230"/>
      <c r="BN3" s="230" t="s">
        <v>136</v>
      </c>
      <c r="BO3" s="229"/>
      <c r="BP3" s="230" t="s">
        <v>135</v>
      </c>
      <c r="BQ3" s="232"/>
      <c r="BR3" s="228" t="s">
        <v>134</v>
      </c>
      <c r="BS3" s="230"/>
      <c r="BT3" s="230" t="s">
        <v>133</v>
      </c>
      <c r="BU3" s="230"/>
      <c r="BV3" s="230" t="s">
        <v>132</v>
      </c>
      <c r="BW3" s="230"/>
      <c r="BX3" s="230" t="s">
        <v>131</v>
      </c>
      <c r="BY3" s="230"/>
      <c r="BZ3" s="230" t="s">
        <v>130</v>
      </c>
      <c r="CA3" s="230"/>
      <c r="CB3" s="230" t="s">
        <v>129</v>
      </c>
      <c r="CC3" s="230"/>
      <c r="CD3" s="230" t="s">
        <v>128</v>
      </c>
      <c r="CE3" s="232"/>
      <c r="CF3" s="228" t="s">
        <v>127</v>
      </c>
      <c r="CG3" s="230"/>
      <c r="CH3" s="230" t="s">
        <v>126</v>
      </c>
      <c r="CI3" s="230"/>
      <c r="CJ3" s="230" t="s">
        <v>125</v>
      </c>
      <c r="CK3" s="230"/>
      <c r="CL3" s="230" t="s">
        <v>124</v>
      </c>
      <c r="CM3" s="232"/>
      <c r="CN3" s="228" t="s">
        <v>123</v>
      </c>
      <c r="CO3" s="229"/>
      <c r="CP3" s="230" t="s">
        <v>246</v>
      </c>
      <c r="CQ3" s="230"/>
      <c r="CR3" s="229" t="s">
        <v>247</v>
      </c>
      <c r="CS3" s="231"/>
      <c r="CT3" s="231" t="s">
        <v>122</v>
      </c>
      <c r="CU3" s="232"/>
      <c r="CV3" s="228" t="s">
        <v>121</v>
      </c>
      <c r="CW3" s="229"/>
      <c r="CX3" s="230" t="s">
        <v>120</v>
      </c>
      <c r="CY3" s="230"/>
      <c r="CZ3" s="230" t="s">
        <v>119</v>
      </c>
      <c r="DA3" s="230"/>
      <c r="DB3" s="230" t="s">
        <v>118</v>
      </c>
      <c r="DC3" s="230"/>
      <c r="DD3" s="230" t="s">
        <v>117</v>
      </c>
      <c r="DE3" s="230"/>
      <c r="DF3" s="230" t="s">
        <v>116</v>
      </c>
      <c r="DG3" s="232"/>
      <c r="DH3" s="228" t="s">
        <v>115</v>
      </c>
      <c r="DI3" s="229"/>
      <c r="DJ3" s="230" t="s">
        <v>114</v>
      </c>
      <c r="DK3" s="230"/>
      <c r="DL3" s="230" t="s">
        <v>113</v>
      </c>
      <c r="DM3" s="230"/>
      <c r="DN3" s="230" t="s">
        <v>112</v>
      </c>
      <c r="DO3" s="230"/>
      <c r="DP3" s="230" t="s">
        <v>111</v>
      </c>
      <c r="DQ3" s="232"/>
      <c r="DR3" s="228" t="s">
        <v>110</v>
      </c>
      <c r="DS3" s="230"/>
      <c r="DT3" s="229" t="s">
        <v>109</v>
      </c>
      <c r="DU3" s="231"/>
      <c r="DV3" s="230" t="s">
        <v>108</v>
      </c>
      <c r="DW3" s="230"/>
      <c r="DX3" s="230" t="s">
        <v>107</v>
      </c>
      <c r="DY3" s="232"/>
      <c r="DZ3" s="228" t="s">
        <v>106</v>
      </c>
      <c r="EA3" s="232"/>
      <c r="EB3" s="228" t="s">
        <v>105</v>
      </c>
      <c r="EC3" s="232"/>
      <c r="ED3" s="231" t="s">
        <v>104</v>
      </c>
      <c r="EE3" s="229"/>
      <c r="EF3" s="228" t="s">
        <v>103</v>
      </c>
      <c r="EG3" s="232"/>
      <c r="EH3" s="233" t="s">
        <v>102</v>
      </c>
      <c r="EI3" s="234"/>
    </row>
    <row r="4" spans="1:142" s="104" customFormat="1" ht="108.6" customHeight="1" x14ac:dyDescent="0.2">
      <c r="A4" s="374"/>
      <c r="B4" s="235" t="s">
        <v>101</v>
      </c>
      <c r="C4" s="236"/>
      <c r="D4" s="237" t="s">
        <v>100</v>
      </c>
      <c r="E4" s="237"/>
      <c r="F4" s="237" t="s">
        <v>99</v>
      </c>
      <c r="G4" s="237"/>
      <c r="H4" s="237" t="s">
        <v>98</v>
      </c>
      <c r="I4" s="237"/>
      <c r="J4" s="237" t="s">
        <v>177</v>
      </c>
      <c r="K4" s="237"/>
      <c r="L4" s="237" t="s">
        <v>97</v>
      </c>
      <c r="M4" s="237"/>
      <c r="N4" s="237" t="s">
        <v>96</v>
      </c>
      <c r="O4" s="237"/>
      <c r="P4" s="237" t="s">
        <v>95</v>
      </c>
      <c r="Q4" s="237"/>
      <c r="R4" s="236" t="s">
        <v>249</v>
      </c>
      <c r="S4" s="235"/>
      <c r="T4" s="237" t="s">
        <v>94</v>
      </c>
      <c r="U4" s="128"/>
      <c r="V4" s="127" t="s">
        <v>93</v>
      </c>
      <c r="W4" s="236"/>
      <c r="X4" s="237" t="s">
        <v>92</v>
      </c>
      <c r="Y4" s="128"/>
      <c r="Z4" s="127" t="s">
        <v>91</v>
      </c>
      <c r="AA4" s="237"/>
      <c r="AB4" s="237" t="s">
        <v>250</v>
      </c>
      <c r="AC4" s="237"/>
      <c r="AD4" s="237" t="s">
        <v>89</v>
      </c>
      <c r="AE4" s="237"/>
      <c r="AF4" s="237" t="s">
        <v>88</v>
      </c>
      <c r="AG4" s="128"/>
      <c r="AH4" s="127" t="s">
        <v>87</v>
      </c>
      <c r="AI4" s="237"/>
      <c r="AJ4" s="237" t="s">
        <v>86</v>
      </c>
      <c r="AK4" s="237"/>
      <c r="AL4" s="237" t="s">
        <v>85</v>
      </c>
      <c r="AM4" s="237"/>
      <c r="AN4" s="237" t="s">
        <v>84</v>
      </c>
      <c r="AO4" s="237"/>
      <c r="AP4" s="237" t="s">
        <v>83</v>
      </c>
      <c r="AQ4" s="237"/>
      <c r="AR4" s="237" t="s">
        <v>82</v>
      </c>
      <c r="AS4" s="237"/>
      <c r="AT4" s="237" t="s">
        <v>81</v>
      </c>
      <c r="AU4" s="237"/>
      <c r="AV4" s="237" t="s">
        <v>80</v>
      </c>
      <c r="AW4" s="237"/>
      <c r="AX4" s="237" t="s">
        <v>79</v>
      </c>
      <c r="AY4" s="128"/>
      <c r="AZ4" s="127" t="s">
        <v>78</v>
      </c>
      <c r="BA4" s="237"/>
      <c r="BB4" s="237" t="s">
        <v>77</v>
      </c>
      <c r="BC4" s="237"/>
      <c r="BD4" s="237" t="s">
        <v>76</v>
      </c>
      <c r="BE4" s="237"/>
      <c r="BF4" s="237" t="s">
        <v>75</v>
      </c>
      <c r="BG4" s="237"/>
      <c r="BH4" s="237" t="s">
        <v>74</v>
      </c>
      <c r="BI4" s="128"/>
      <c r="BJ4" s="127" t="s">
        <v>73</v>
      </c>
      <c r="BK4" s="237"/>
      <c r="BL4" s="237" t="s">
        <v>72</v>
      </c>
      <c r="BM4" s="237"/>
      <c r="BN4" s="237" t="s">
        <v>71</v>
      </c>
      <c r="BO4" s="236"/>
      <c r="BP4" s="237" t="s">
        <v>70</v>
      </c>
      <c r="BQ4" s="128"/>
      <c r="BR4" s="127" t="s">
        <v>69</v>
      </c>
      <c r="BS4" s="237"/>
      <c r="BT4" s="237" t="s">
        <v>68</v>
      </c>
      <c r="BU4" s="237"/>
      <c r="BV4" s="237" t="s">
        <v>67</v>
      </c>
      <c r="BW4" s="237"/>
      <c r="BX4" s="237" t="s">
        <v>66</v>
      </c>
      <c r="BY4" s="237"/>
      <c r="BZ4" s="237" t="s">
        <v>65</v>
      </c>
      <c r="CA4" s="237"/>
      <c r="CB4" s="237" t="s">
        <v>64</v>
      </c>
      <c r="CC4" s="237"/>
      <c r="CD4" s="237" t="s">
        <v>63</v>
      </c>
      <c r="CE4" s="128"/>
      <c r="CF4" s="127" t="s">
        <v>62</v>
      </c>
      <c r="CG4" s="237"/>
      <c r="CH4" s="237" t="s">
        <v>61</v>
      </c>
      <c r="CI4" s="237"/>
      <c r="CJ4" s="237" t="s">
        <v>60</v>
      </c>
      <c r="CK4" s="237"/>
      <c r="CL4" s="237" t="s">
        <v>59</v>
      </c>
      <c r="CM4" s="128"/>
      <c r="CN4" s="127" t="s">
        <v>58</v>
      </c>
      <c r="CO4" s="236"/>
      <c r="CP4" s="237" t="s">
        <v>57</v>
      </c>
      <c r="CQ4" s="237"/>
      <c r="CR4" s="125" t="s">
        <v>251</v>
      </c>
      <c r="CS4" s="126"/>
      <c r="CT4" s="235" t="s">
        <v>57</v>
      </c>
      <c r="CU4" s="128"/>
      <c r="CV4" s="127" t="s">
        <v>56</v>
      </c>
      <c r="CW4" s="236"/>
      <c r="CX4" s="237" t="s">
        <v>55</v>
      </c>
      <c r="CY4" s="237"/>
      <c r="CZ4" s="237" t="s">
        <v>54</v>
      </c>
      <c r="DA4" s="237"/>
      <c r="DB4" s="237" t="s">
        <v>53</v>
      </c>
      <c r="DC4" s="237"/>
      <c r="DD4" s="237" t="s">
        <v>52</v>
      </c>
      <c r="DE4" s="237"/>
      <c r="DF4" s="237" t="s">
        <v>51</v>
      </c>
      <c r="DG4" s="128"/>
      <c r="DH4" s="127" t="s">
        <v>50</v>
      </c>
      <c r="DI4" s="236"/>
      <c r="DJ4" s="237" t="s">
        <v>49</v>
      </c>
      <c r="DK4" s="237"/>
      <c r="DL4" s="237" t="s">
        <v>48</v>
      </c>
      <c r="DM4" s="237"/>
      <c r="DN4" s="237" t="s">
        <v>47</v>
      </c>
      <c r="DO4" s="237"/>
      <c r="DP4" s="237" t="s">
        <v>46</v>
      </c>
      <c r="DQ4" s="128"/>
      <c r="DR4" s="127" t="s">
        <v>45</v>
      </c>
      <c r="DS4" s="236"/>
      <c r="DT4" s="236" t="s">
        <v>44</v>
      </c>
      <c r="DU4" s="235"/>
      <c r="DV4" s="237" t="s">
        <v>43</v>
      </c>
      <c r="DW4" s="237"/>
      <c r="DX4" s="237" t="s">
        <v>42</v>
      </c>
      <c r="DY4" s="128"/>
      <c r="DZ4" s="127" t="s">
        <v>41</v>
      </c>
      <c r="EA4" s="128"/>
      <c r="EB4" s="127" t="s">
        <v>40</v>
      </c>
      <c r="EC4" s="128"/>
      <c r="ED4" s="235" t="s">
        <v>39</v>
      </c>
      <c r="EE4" s="236"/>
      <c r="EF4" s="127" t="s">
        <v>252</v>
      </c>
      <c r="EG4" s="128"/>
      <c r="EH4" s="129" t="s">
        <v>185</v>
      </c>
      <c r="EI4" s="130" t="s">
        <v>253</v>
      </c>
    </row>
    <row r="5" spans="1:142" s="174" customFormat="1" ht="14.25" customHeight="1" x14ac:dyDescent="0.2">
      <c r="A5" s="375"/>
      <c r="B5" s="179" t="s">
        <v>35</v>
      </c>
      <c r="C5" s="176" t="s">
        <v>34</v>
      </c>
      <c r="D5" s="177" t="s">
        <v>35</v>
      </c>
      <c r="E5" s="177" t="s">
        <v>34</v>
      </c>
      <c r="F5" s="177" t="s">
        <v>35</v>
      </c>
      <c r="G5" s="177" t="s">
        <v>34</v>
      </c>
      <c r="H5" s="177" t="s">
        <v>35</v>
      </c>
      <c r="I5" s="177" t="s">
        <v>34</v>
      </c>
      <c r="J5" s="177" t="s">
        <v>35</v>
      </c>
      <c r="K5" s="177" t="s">
        <v>34</v>
      </c>
      <c r="L5" s="177" t="s">
        <v>35</v>
      </c>
      <c r="M5" s="177" t="s">
        <v>34</v>
      </c>
      <c r="N5" s="177" t="s">
        <v>35</v>
      </c>
      <c r="O5" s="177" t="s">
        <v>34</v>
      </c>
      <c r="P5" s="177" t="s">
        <v>35</v>
      </c>
      <c r="Q5" s="177" t="s">
        <v>34</v>
      </c>
      <c r="R5" s="177" t="s">
        <v>35</v>
      </c>
      <c r="S5" s="177" t="s">
        <v>34</v>
      </c>
      <c r="T5" s="177" t="s">
        <v>35</v>
      </c>
      <c r="U5" s="178" t="s">
        <v>34</v>
      </c>
      <c r="V5" s="175" t="s">
        <v>35</v>
      </c>
      <c r="W5" s="176" t="s">
        <v>34</v>
      </c>
      <c r="X5" s="177" t="s">
        <v>35</v>
      </c>
      <c r="Y5" s="178" t="s">
        <v>34</v>
      </c>
      <c r="Z5" s="175" t="s">
        <v>35</v>
      </c>
      <c r="AA5" s="177" t="s">
        <v>34</v>
      </c>
      <c r="AB5" s="177" t="s">
        <v>35</v>
      </c>
      <c r="AC5" s="177" t="s">
        <v>34</v>
      </c>
      <c r="AD5" s="177" t="s">
        <v>35</v>
      </c>
      <c r="AE5" s="177" t="s">
        <v>34</v>
      </c>
      <c r="AF5" s="177" t="s">
        <v>35</v>
      </c>
      <c r="AG5" s="178" t="s">
        <v>34</v>
      </c>
      <c r="AH5" s="175" t="s">
        <v>35</v>
      </c>
      <c r="AI5" s="177" t="s">
        <v>34</v>
      </c>
      <c r="AJ5" s="177" t="s">
        <v>35</v>
      </c>
      <c r="AK5" s="177" t="s">
        <v>34</v>
      </c>
      <c r="AL5" s="177" t="s">
        <v>35</v>
      </c>
      <c r="AM5" s="177" t="s">
        <v>34</v>
      </c>
      <c r="AN5" s="177" t="s">
        <v>35</v>
      </c>
      <c r="AO5" s="177" t="s">
        <v>34</v>
      </c>
      <c r="AP5" s="177" t="s">
        <v>35</v>
      </c>
      <c r="AQ5" s="177" t="s">
        <v>34</v>
      </c>
      <c r="AR5" s="177" t="s">
        <v>35</v>
      </c>
      <c r="AS5" s="177" t="s">
        <v>34</v>
      </c>
      <c r="AT5" s="177" t="s">
        <v>35</v>
      </c>
      <c r="AU5" s="177" t="s">
        <v>34</v>
      </c>
      <c r="AV5" s="177" t="s">
        <v>35</v>
      </c>
      <c r="AW5" s="177" t="s">
        <v>34</v>
      </c>
      <c r="AX5" s="177" t="s">
        <v>35</v>
      </c>
      <c r="AY5" s="178" t="s">
        <v>34</v>
      </c>
      <c r="AZ5" s="175" t="s">
        <v>35</v>
      </c>
      <c r="BA5" s="177" t="s">
        <v>34</v>
      </c>
      <c r="BB5" s="177" t="s">
        <v>35</v>
      </c>
      <c r="BC5" s="177" t="s">
        <v>34</v>
      </c>
      <c r="BD5" s="177" t="s">
        <v>35</v>
      </c>
      <c r="BE5" s="177" t="s">
        <v>34</v>
      </c>
      <c r="BF5" s="177" t="s">
        <v>35</v>
      </c>
      <c r="BG5" s="177" t="s">
        <v>34</v>
      </c>
      <c r="BH5" s="177" t="s">
        <v>35</v>
      </c>
      <c r="BI5" s="178" t="s">
        <v>34</v>
      </c>
      <c r="BJ5" s="175" t="s">
        <v>35</v>
      </c>
      <c r="BK5" s="177" t="s">
        <v>34</v>
      </c>
      <c r="BL5" s="177" t="s">
        <v>35</v>
      </c>
      <c r="BM5" s="177" t="s">
        <v>34</v>
      </c>
      <c r="BN5" s="177" t="s">
        <v>35</v>
      </c>
      <c r="BO5" s="176" t="s">
        <v>34</v>
      </c>
      <c r="BP5" s="177" t="s">
        <v>35</v>
      </c>
      <c r="BQ5" s="178" t="s">
        <v>34</v>
      </c>
      <c r="BR5" s="175" t="s">
        <v>35</v>
      </c>
      <c r="BS5" s="177" t="s">
        <v>34</v>
      </c>
      <c r="BT5" s="177" t="s">
        <v>35</v>
      </c>
      <c r="BU5" s="177" t="s">
        <v>34</v>
      </c>
      <c r="BV5" s="177" t="s">
        <v>35</v>
      </c>
      <c r="BW5" s="177" t="s">
        <v>34</v>
      </c>
      <c r="BX5" s="177" t="s">
        <v>35</v>
      </c>
      <c r="BY5" s="177" t="s">
        <v>34</v>
      </c>
      <c r="BZ5" s="177" t="s">
        <v>35</v>
      </c>
      <c r="CA5" s="177" t="s">
        <v>34</v>
      </c>
      <c r="CB5" s="177" t="s">
        <v>35</v>
      </c>
      <c r="CC5" s="177" t="s">
        <v>34</v>
      </c>
      <c r="CD5" s="177" t="s">
        <v>35</v>
      </c>
      <c r="CE5" s="178" t="s">
        <v>34</v>
      </c>
      <c r="CF5" s="175" t="s">
        <v>35</v>
      </c>
      <c r="CG5" s="177" t="s">
        <v>34</v>
      </c>
      <c r="CH5" s="177" t="s">
        <v>35</v>
      </c>
      <c r="CI5" s="177" t="s">
        <v>34</v>
      </c>
      <c r="CJ5" s="177" t="s">
        <v>35</v>
      </c>
      <c r="CK5" s="177" t="s">
        <v>34</v>
      </c>
      <c r="CL5" s="177" t="s">
        <v>35</v>
      </c>
      <c r="CM5" s="178" t="s">
        <v>34</v>
      </c>
      <c r="CN5" s="175" t="s">
        <v>35</v>
      </c>
      <c r="CO5" s="176" t="s">
        <v>34</v>
      </c>
      <c r="CP5" s="177" t="s">
        <v>35</v>
      </c>
      <c r="CQ5" s="177" t="s">
        <v>34</v>
      </c>
      <c r="CR5" s="177" t="s">
        <v>35</v>
      </c>
      <c r="CS5" s="177" t="s">
        <v>34</v>
      </c>
      <c r="CT5" s="179" t="s">
        <v>35</v>
      </c>
      <c r="CU5" s="178" t="s">
        <v>34</v>
      </c>
      <c r="CV5" s="175" t="s">
        <v>35</v>
      </c>
      <c r="CW5" s="176" t="s">
        <v>34</v>
      </c>
      <c r="CX5" s="177" t="s">
        <v>35</v>
      </c>
      <c r="CY5" s="177" t="s">
        <v>34</v>
      </c>
      <c r="CZ5" s="177" t="s">
        <v>35</v>
      </c>
      <c r="DA5" s="177" t="s">
        <v>34</v>
      </c>
      <c r="DB5" s="177" t="s">
        <v>35</v>
      </c>
      <c r="DC5" s="177" t="s">
        <v>34</v>
      </c>
      <c r="DD5" s="177" t="s">
        <v>35</v>
      </c>
      <c r="DE5" s="177" t="s">
        <v>34</v>
      </c>
      <c r="DF5" s="177" t="s">
        <v>35</v>
      </c>
      <c r="DG5" s="178" t="s">
        <v>34</v>
      </c>
      <c r="DH5" s="175" t="s">
        <v>35</v>
      </c>
      <c r="DI5" s="176" t="s">
        <v>34</v>
      </c>
      <c r="DJ5" s="177" t="s">
        <v>35</v>
      </c>
      <c r="DK5" s="177" t="s">
        <v>34</v>
      </c>
      <c r="DL5" s="177" t="s">
        <v>35</v>
      </c>
      <c r="DM5" s="177" t="s">
        <v>34</v>
      </c>
      <c r="DN5" s="177" t="s">
        <v>35</v>
      </c>
      <c r="DO5" s="177" t="s">
        <v>34</v>
      </c>
      <c r="DP5" s="177" t="s">
        <v>35</v>
      </c>
      <c r="DQ5" s="178" t="s">
        <v>34</v>
      </c>
      <c r="DR5" s="180" t="s">
        <v>35</v>
      </c>
      <c r="DS5" s="176" t="s">
        <v>34</v>
      </c>
      <c r="DT5" s="177" t="s">
        <v>35</v>
      </c>
      <c r="DU5" s="177" t="s">
        <v>34</v>
      </c>
      <c r="DV5" s="177" t="s">
        <v>35</v>
      </c>
      <c r="DW5" s="177" t="s">
        <v>34</v>
      </c>
      <c r="DX5" s="177" t="s">
        <v>35</v>
      </c>
      <c r="DY5" s="178" t="s">
        <v>34</v>
      </c>
      <c r="DZ5" s="175" t="s">
        <v>35</v>
      </c>
      <c r="EA5" s="178" t="s">
        <v>34</v>
      </c>
      <c r="EB5" s="175" t="s">
        <v>35</v>
      </c>
      <c r="EC5" s="178" t="s">
        <v>34</v>
      </c>
      <c r="ED5" s="179" t="s">
        <v>35</v>
      </c>
      <c r="EE5" s="176" t="s">
        <v>34</v>
      </c>
      <c r="EF5" s="175" t="s">
        <v>35</v>
      </c>
      <c r="EG5" s="178" t="s">
        <v>34</v>
      </c>
      <c r="EH5" s="238"/>
      <c r="EI5" s="239"/>
    </row>
    <row r="6" spans="1:142" s="182" customFormat="1" ht="37.5" customHeight="1" x14ac:dyDescent="0.2">
      <c r="A6" s="240" t="s">
        <v>248</v>
      </c>
      <c r="B6" s="181">
        <f>B32+B33+B38+B41+B42+B44+B61</f>
        <v>1071228.4000000001</v>
      </c>
      <c r="C6" s="181">
        <f t="shared" ref="C6:BN6" si="0">C32+C33+C38+C41+C42+C44+C61</f>
        <v>1033418.9</v>
      </c>
      <c r="D6" s="181">
        <f t="shared" si="0"/>
        <v>97332.599999999991</v>
      </c>
      <c r="E6" s="181">
        <f t="shared" si="0"/>
        <v>96322.299999999988</v>
      </c>
      <c r="F6" s="181">
        <f t="shared" si="0"/>
        <v>46312.4</v>
      </c>
      <c r="G6" s="181">
        <f t="shared" si="0"/>
        <v>45577.200000000004</v>
      </c>
      <c r="H6" s="181">
        <f t="shared" si="0"/>
        <v>528749.4</v>
      </c>
      <c r="I6" s="181">
        <f t="shared" si="0"/>
        <v>505518</v>
      </c>
      <c r="J6" s="181">
        <f t="shared" si="0"/>
        <v>69</v>
      </c>
      <c r="K6" s="181">
        <f t="shared" si="0"/>
        <v>26.1</v>
      </c>
      <c r="L6" s="181">
        <f t="shared" si="0"/>
        <v>71457.3</v>
      </c>
      <c r="M6" s="181">
        <f t="shared" si="0"/>
        <v>71093.8</v>
      </c>
      <c r="N6" s="181">
        <f t="shared" si="0"/>
        <v>30674.3</v>
      </c>
      <c r="O6" s="181">
        <f t="shared" si="0"/>
        <v>30631</v>
      </c>
      <c r="P6" s="181">
        <f t="shared" si="0"/>
        <v>1188.2</v>
      </c>
      <c r="Q6" s="181">
        <f t="shared" si="0"/>
        <v>0</v>
      </c>
      <c r="R6" s="181">
        <f t="shared" si="0"/>
        <v>0</v>
      </c>
      <c r="S6" s="181">
        <f t="shared" si="0"/>
        <v>0</v>
      </c>
      <c r="T6" s="181">
        <f t="shared" si="0"/>
        <v>295445.2</v>
      </c>
      <c r="U6" s="181">
        <f t="shared" si="0"/>
        <v>284250.5</v>
      </c>
      <c r="V6" s="181">
        <f t="shared" si="0"/>
        <v>13976.699999999999</v>
      </c>
      <c r="W6" s="181">
        <f t="shared" si="0"/>
        <v>13958.1</v>
      </c>
      <c r="X6" s="181">
        <f t="shared" si="0"/>
        <v>13976.699999999999</v>
      </c>
      <c r="Y6" s="181">
        <f t="shared" si="0"/>
        <v>13958.1</v>
      </c>
      <c r="Z6" s="181">
        <f t="shared" si="0"/>
        <v>65978.899999999994</v>
      </c>
      <c r="AA6" s="181">
        <f t="shared" si="0"/>
        <v>65327</v>
      </c>
      <c r="AB6" s="181">
        <f t="shared" si="0"/>
        <v>24625.300000000003</v>
      </c>
      <c r="AC6" s="181">
        <f t="shared" si="0"/>
        <v>24378.100000000002</v>
      </c>
      <c r="AD6" s="181">
        <f t="shared" si="0"/>
        <v>35764.299999999996</v>
      </c>
      <c r="AE6" s="181">
        <f t="shared" si="0"/>
        <v>35394.400000000001</v>
      </c>
      <c r="AF6" s="181">
        <f t="shared" si="0"/>
        <v>5589.2999999999993</v>
      </c>
      <c r="AG6" s="181">
        <f t="shared" si="0"/>
        <v>5554.5</v>
      </c>
      <c r="AH6" s="181">
        <f t="shared" si="0"/>
        <v>556604</v>
      </c>
      <c r="AI6" s="181">
        <f t="shared" si="0"/>
        <v>513952.6</v>
      </c>
      <c r="AJ6" s="181" t="e">
        <f t="shared" si="0"/>
        <v>#REF!</v>
      </c>
      <c r="AK6" s="181" t="e">
        <f t="shared" si="0"/>
        <v>#REF!</v>
      </c>
      <c r="AL6" s="181">
        <f t="shared" si="0"/>
        <v>27716.600000000002</v>
      </c>
      <c r="AM6" s="181">
        <f t="shared" si="0"/>
        <v>27615.199999999997</v>
      </c>
      <c r="AN6" s="181">
        <f t="shared" si="0"/>
        <v>20244</v>
      </c>
      <c r="AO6" s="181">
        <f t="shared" si="0"/>
        <v>17221.099999999999</v>
      </c>
      <c r="AP6" s="181" t="e">
        <f t="shared" si="0"/>
        <v>#REF!</v>
      </c>
      <c r="AQ6" s="181" t="e">
        <f t="shared" si="0"/>
        <v>#REF!</v>
      </c>
      <c r="AR6" s="181">
        <f t="shared" si="0"/>
        <v>129417.90000000002</v>
      </c>
      <c r="AS6" s="181">
        <f t="shared" si="0"/>
        <v>126251.4</v>
      </c>
      <c r="AT6" s="181">
        <f t="shared" si="0"/>
        <v>260183.9</v>
      </c>
      <c r="AU6" s="181">
        <f t="shared" si="0"/>
        <v>247462</v>
      </c>
      <c r="AV6" s="181" t="e">
        <f t="shared" si="0"/>
        <v>#REF!</v>
      </c>
      <c r="AW6" s="181" t="e">
        <f t="shared" si="0"/>
        <v>#REF!</v>
      </c>
      <c r="AX6" s="181">
        <f t="shared" si="0"/>
        <v>82432.099999999991</v>
      </c>
      <c r="AY6" s="181">
        <f t="shared" si="0"/>
        <v>59047.700000000004</v>
      </c>
      <c r="AZ6" s="181">
        <f t="shared" si="0"/>
        <v>648271.20000000019</v>
      </c>
      <c r="BA6" s="181">
        <f t="shared" si="0"/>
        <v>578742.5</v>
      </c>
      <c r="BB6" s="181">
        <f t="shared" si="0"/>
        <v>2909.5</v>
      </c>
      <c r="BC6" s="181">
        <f t="shared" si="0"/>
        <v>2755.9</v>
      </c>
      <c r="BD6" s="181">
        <f t="shared" si="0"/>
        <v>250393.00000000003</v>
      </c>
      <c r="BE6" s="181">
        <f t="shared" si="0"/>
        <v>223722.49999999997</v>
      </c>
      <c r="BF6" s="181">
        <f t="shared" si="0"/>
        <v>293650.5</v>
      </c>
      <c r="BG6" s="181">
        <f t="shared" si="0"/>
        <v>275692.90000000002</v>
      </c>
      <c r="BH6" s="181">
        <f t="shared" si="0"/>
        <v>101318.20000000001</v>
      </c>
      <c r="BI6" s="181">
        <f t="shared" si="0"/>
        <v>76571.200000000012</v>
      </c>
      <c r="BJ6" s="181">
        <f t="shared" si="0"/>
        <v>7092.9000000000005</v>
      </c>
      <c r="BK6" s="181">
        <f t="shared" si="0"/>
        <v>3867.7000000000003</v>
      </c>
      <c r="BL6" s="181">
        <f t="shared" si="0"/>
        <v>0</v>
      </c>
      <c r="BM6" s="181">
        <f t="shared" si="0"/>
        <v>0</v>
      </c>
      <c r="BN6" s="181">
        <f t="shared" si="0"/>
        <v>6232.1</v>
      </c>
      <c r="BO6" s="181">
        <f t="shared" ref="BO6:DZ6" si="1">BO32+BO33+BO38+BO41+BO42+BO44+BO61</f>
        <v>3068.2000000000003</v>
      </c>
      <c r="BP6" s="181">
        <f t="shared" si="1"/>
        <v>860.8</v>
      </c>
      <c r="BQ6" s="181">
        <f t="shared" si="1"/>
        <v>799.5</v>
      </c>
      <c r="BR6" s="181">
        <f t="shared" si="1"/>
        <v>4855403.8999999994</v>
      </c>
      <c r="BS6" s="181">
        <f t="shared" si="1"/>
        <v>4782642.5</v>
      </c>
      <c r="BT6" s="181">
        <f t="shared" si="1"/>
        <v>1123189.8</v>
      </c>
      <c r="BU6" s="181">
        <f t="shared" si="1"/>
        <v>1113512.8</v>
      </c>
      <c r="BV6" s="181">
        <f t="shared" si="1"/>
        <v>3092041.4</v>
      </c>
      <c r="BW6" s="181">
        <f t="shared" si="1"/>
        <v>3052925.2</v>
      </c>
      <c r="BX6" s="181">
        <f t="shared" si="1"/>
        <v>372154</v>
      </c>
      <c r="BY6" s="181">
        <f t="shared" si="1"/>
        <v>370854</v>
      </c>
      <c r="BZ6" s="181">
        <f t="shared" si="1"/>
        <v>0</v>
      </c>
      <c r="CA6" s="181">
        <f t="shared" si="1"/>
        <v>0</v>
      </c>
      <c r="CB6" s="181">
        <f t="shared" si="1"/>
        <v>76712</v>
      </c>
      <c r="CC6" s="181">
        <f t="shared" si="1"/>
        <v>59083.8</v>
      </c>
      <c r="CD6" s="181">
        <f t="shared" si="1"/>
        <v>191306.7</v>
      </c>
      <c r="CE6" s="181">
        <f t="shared" si="1"/>
        <v>186266.7</v>
      </c>
      <c r="CF6" s="181">
        <f t="shared" si="1"/>
        <v>848852.5</v>
      </c>
      <c r="CG6" s="181">
        <f t="shared" si="1"/>
        <v>846014.90000000014</v>
      </c>
      <c r="CH6" s="181">
        <f t="shared" si="1"/>
        <v>622277.5</v>
      </c>
      <c r="CI6" s="181">
        <f t="shared" si="1"/>
        <v>620107.80000000005</v>
      </c>
      <c r="CJ6" s="181">
        <f t="shared" si="1"/>
        <v>0</v>
      </c>
      <c r="CK6" s="181">
        <f t="shared" si="1"/>
        <v>0</v>
      </c>
      <c r="CL6" s="181">
        <f t="shared" si="1"/>
        <v>226575</v>
      </c>
      <c r="CM6" s="181">
        <f t="shared" si="1"/>
        <v>225907.09999999998</v>
      </c>
      <c r="CN6" s="181">
        <f t="shared" si="1"/>
        <v>1588.2</v>
      </c>
      <c r="CO6" s="181">
        <f t="shared" si="1"/>
        <v>1583.6</v>
      </c>
      <c r="CP6" s="181">
        <f t="shared" si="1"/>
        <v>0</v>
      </c>
      <c r="CQ6" s="181">
        <f t="shared" si="1"/>
        <v>0</v>
      </c>
      <c r="CR6" s="181">
        <f t="shared" si="1"/>
        <v>30.3</v>
      </c>
      <c r="CS6" s="181">
        <f t="shared" si="1"/>
        <v>26.1</v>
      </c>
      <c r="CT6" s="181">
        <f t="shared" si="1"/>
        <v>1557.9</v>
      </c>
      <c r="CU6" s="181">
        <f t="shared" si="1"/>
        <v>1557.5</v>
      </c>
      <c r="CV6" s="181">
        <f t="shared" si="1"/>
        <v>285957.60000000003</v>
      </c>
      <c r="CW6" s="181">
        <f t="shared" si="1"/>
        <v>239222.6</v>
      </c>
      <c r="CX6" s="181">
        <f t="shared" si="1"/>
        <v>13760.500000000002</v>
      </c>
      <c r="CY6" s="181">
        <f t="shared" si="1"/>
        <v>13704.5</v>
      </c>
      <c r="CZ6" s="181">
        <f t="shared" si="1"/>
        <v>0</v>
      </c>
      <c r="DA6" s="181">
        <f t="shared" si="1"/>
        <v>0</v>
      </c>
      <c r="DB6" s="181">
        <f t="shared" si="1"/>
        <v>190490.30000000002</v>
      </c>
      <c r="DC6" s="181">
        <f t="shared" si="1"/>
        <v>161260.19999999998</v>
      </c>
      <c r="DD6" s="181">
        <f t="shared" si="1"/>
        <v>75116.3</v>
      </c>
      <c r="DE6" s="181">
        <f t="shared" si="1"/>
        <v>58123.899999999994</v>
      </c>
      <c r="DF6" s="181">
        <f t="shared" si="1"/>
        <v>6590.5</v>
      </c>
      <c r="DG6" s="181">
        <f t="shared" si="1"/>
        <v>6134</v>
      </c>
      <c r="DH6" s="181">
        <f t="shared" si="1"/>
        <v>122108.5</v>
      </c>
      <c r="DI6" s="181">
        <f t="shared" si="1"/>
        <v>121307.1</v>
      </c>
      <c r="DJ6" s="181">
        <f t="shared" si="1"/>
        <v>32537</v>
      </c>
      <c r="DK6" s="181">
        <f t="shared" si="1"/>
        <v>32149.699999999997</v>
      </c>
      <c r="DL6" s="181">
        <f t="shared" si="1"/>
        <v>88543.299999999988</v>
      </c>
      <c r="DM6" s="181">
        <f t="shared" si="1"/>
        <v>88198.9</v>
      </c>
      <c r="DN6" s="181">
        <f t="shared" si="1"/>
        <v>0</v>
      </c>
      <c r="DO6" s="181">
        <f t="shared" si="1"/>
        <v>0</v>
      </c>
      <c r="DP6" s="181">
        <f t="shared" si="1"/>
        <v>1028.2</v>
      </c>
      <c r="DQ6" s="181">
        <f t="shared" si="1"/>
        <v>958.5</v>
      </c>
      <c r="DR6" s="181">
        <f t="shared" si="1"/>
        <v>0</v>
      </c>
      <c r="DS6" s="181">
        <f t="shared" si="1"/>
        <v>0</v>
      </c>
      <c r="DT6" s="181">
        <f t="shared" si="1"/>
        <v>0</v>
      </c>
      <c r="DU6" s="181">
        <f t="shared" si="1"/>
        <v>0</v>
      </c>
      <c r="DV6" s="181">
        <f t="shared" si="1"/>
        <v>0</v>
      </c>
      <c r="DW6" s="181">
        <f t="shared" si="1"/>
        <v>0</v>
      </c>
      <c r="DX6" s="181">
        <f t="shared" si="1"/>
        <v>0</v>
      </c>
      <c r="DY6" s="181">
        <f t="shared" si="1"/>
        <v>0</v>
      </c>
      <c r="DZ6" s="181">
        <f t="shared" si="1"/>
        <v>41</v>
      </c>
      <c r="EA6" s="181">
        <f t="shared" ref="EA6:EI6" si="2">EA32+EA33+EA38+EA41+EA42+EA44+EA61</f>
        <v>40.200000000000003</v>
      </c>
      <c r="EB6" s="181">
        <f t="shared" si="2"/>
        <v>0</v>
      </c>
      <c r="EC6" s="181">
        <f t="shared" si="2"/>
        <v>0</v>
      </c>
      <c r="ED6" s="181">
        <f t="shared" si="2"/>
        <v>8477103.8000000007</v>
      </c>
      <c r="EE6" s="181">
        <f t="shared" si="2"/>
        <v>8200077.6999999993</v>
      </c>
      <c r="EF6" s="181">
        <f t="shared" si="2"/>
        <v>-14963.100000000002</v>
      </c>
      <c r="EG6" s="181">
        <f t="shared" si="2"/>
        <v>123489.5</v>
      </c>
      <c r="EH6" s="181">
        <f t="shared" si="2"/>
        <v>91940.800000000003</v>
      </c>
      <c r="EI6" s="181">
        <f t="shared" si="2"/>
        <v>130425.3</v>
      </c>
    </row>
    <row r="7" spans="1:142" s="102" customFormat="1" ht="15" hidden="1" customHeight="1" x14ac:dyDescent="0.25">
      <c r="A7" s="108" t="s">
        <v>254</v>
      </c>
      <c r="B7" s="183">
        <f>D7+F7+H7+J7+L7+N7+P7+T7+R7</f>
        <v>225498.2</v>
      </c>
      <c r="C7" s="184">
        <f>E7+G7+I7+K7+M7+O7+Q7+U7+S7</f>
        <v>215541.5</v>
      </c>
      <c r="D7" s="185">
        <v>2110.8000000000002</v>
      </c>
      <c r="E7" s="185">
        <v>963.8</v>
      </c>
      <c r="F7" s="185">
        <v>12940.4</v>
      </c>
      <c r="G7" s="185">
        <v>11209.7</v>
      </c>
      <c r="H7" s="185">
        <v>108022.39999999999</v>
      </c>
      <c r="I7" s="185">
        <v>105592.2</v>
      </c>
      <c r="J7" s="185">
        <v>41.1</v>
      </c>
      <c r="K7" s="185">
        <v>41.1</v>
      </c>
      <c r="L7" s="185">
        <v>18251.2</v>
      </c>
      <c r="M7" s="185">
        <v>17858.400000000001</v>
      </c>
      <c r="N7" s="185">
        <v>9140.4</v>
      </c>
      <c r="O7" s="185">
        <v>9140.4</v>
      </c>
      <c r="P7" s="185">
        <v>2216.6999999999998</v>
      </c>
      <c r="Q7" s="185">
        <v>0</v>
      </c>
      <c r="R7" s="185">
        <v>0</v>
      </c>
      <c r="S7" s="185">
        <v>0</v>
      </c>
      <c r="T7" s="185">
        <v>72775.199999999997</v>
      </c>
      <c r="U7" s="186">
        <v>70735.899999999994</v>
      </c>
      <c r="V7" s="187">
        <f t="shared" ref="V7:W22" si="3">X7</f>
        <v>0</v>
      </c>
      <c r="W7" s="188">
        <f t="shared" si="3"/>
        <v>0</v>
      </c>
      <c r="X7" s="189">
        <v>0</v>
      </c>
      <c r="Y7" s="190">
        <v>0</v>
      </c>
      <c r="Z7" s="183">
        <f>AB7+AD7+AF7</f>
        <v>27540</v>
      </c>
      <c r="AA7" s="184">
        <f>AC7+AE7+AG7</f>
        <v>27482.2</v>
      </c>
      <c r="AB7" s="191">
        <v>26184.2</v>
      </c>
      <c r="AC7" s="191">
        <v>26142.9</v>
      </c>
      <c r="AD7" s="191">
        <v>0</v>
      </c>
      <c r="AE7" s="191">
        <v>0</v>
      </c>
      <c r="AF7" s="191">
        <v>1355.8</v>
      </c>
      <c r="AG7" s="192">
        <v>1339.3</v>
      </c>
      <c r="AH7" s="193" t="e">
        <f>AJ7+AL7+AN7+AP7+AR7+AT7+AV7+AX7</f>
        <v>#REF!</v>
      </c>
      <c r="AI7" s="194" t="e">
        <f>AK7+AM7+AO7+AQ7+AS7+AU7+AW7+AY7</f>
        <v>#REF!</v>
      </c>
      <c r="AJ7" s="185" t="e">
        <f>ROUND([1]Лист1!AC7/1000,1)</f>
        <v>#REF!</v>
      </c>
      <c r="AK7" s="185" t="e">
        <f>ROUND([1]Лист1!AD7/1000,1)</f>
        <v>#REF!</v>
      </c>
      <c r="AL7" s="185" t="e">
        <f>ROUND([1]Лист1!AE7/1000,1)</f>
        <v>#REF!</v>
      </c>
      <c r="AM7" s="185" t="e">
        <f>ROUND([1]Лист1!AF7/1000,1)</f>
        <v>#REF!</v>
      </c>
      <c r="AN7" s="185" t="e">
        <f>ROUND([1]Лист1!AG7/1000,1)</f>
        <v>#REF!</v>
      </c>
      <c r="AO7" s="185" t="e">
        <f>ROUND([1]Лист1!AH7/1000,1)</f>
        <v>#REF!</v>
      </c>
      <c r="AP7" s="185" t="e">
        <f>ROUND([1]Лист1!AI7/1000,1)</f>
        <v>#REF!</v>
      </c>
      <c r="AQ7" s="185" t="e">
        <f>ROUND([1]Лист1!AJ7/1000,1)</f>
        <v>#REF!</v>
      </c>
      <c r="AR7" s="185">
        <f>ROUND([1]Лист1!AK7/1000,1)</f>
        <v>78541.8</v>
      </c>
      <c r="AS7" s="185">
        <f>ROUND([1]Лист1!AL7/1000,1)</f>
        <v>69304.7</v>
      </c>
      <c r="AT7" s="185">
        <f>ROUND([1]Лист1!AM7/1000,1)</f>
        <v>159780.5</v>
      </c>
      <c r="AU7" s="185">
        <f>ROUND([1]Лист1!AN7/1000,1)</f>
        <v>147207.70000000001</v>
      </c>
      <c r="AV7" s="185" t="e">
        <f>ROUND([1]Лист1!AO7/1000,1)</f>
        <v>#REF!</v>
      </c>
      <c r="AW7" s="185" t="e">
        <f>ROUND([1]Лист1!AP7/1000,1)</f>
        <v>#REF!</v>
      </c>
      <c r="AX7" s="185">
        <f>ROUND([1]Лист1!AQ7/1000,1)</f>
        <v>3234.9</v>
      </c>
      <c r="AY7" s="186">
        <f>ROUND([1]Лист1!AR7/1000,1)</f>
        <v>2744.7</v>
      </c>
      <c r="AZ7" s="183">
        <f>BB7+BD7+BF7+BH7</f>
        <v>519480.4</v>
      </c>
      <c r="BA7" s="184">
        <f>BC7+BE7+BG7+BI7</f>
        <v>439062</v>
      </c>
      <c r="BB7" s="185">
        <v>263318.40000000002</v>
      </c>
      <c r="BC7" s="185">
        <v>191680.7</v>
      </c>
      <c r="BD7" s="185">
        <v>62255.3</v>
      </c>
      <c r="BE7" s="185">
        <v>58528.1</v>
      </c>
      <c r="BF7" s="185">
        <v>174737.6</v>
      </c>
      <c r="BG7" s="185">
        <v>169713.9</v>
      </c>
      <c r="BH7" s="185">
        <v>19169.099999999999</v>
      </c>
      <c r="BI7" s="186">
        <v>19139.3</v>
      </c>
      <c r="BJ7" s="183">
        <f>BL7+BN7+BP7</f>
        <v>0</v>
      </c>
      <c r="BK7" s="184">
        <f>BM7+BO7+BQ7</f>
        <v>0</v>
      </c>
      <c r="BL7" s="191">
        <v>0</v>
      </c>
      <c r="BM7" s="191">
        <v>0</v>
      </c>
      <c r="BN7" s="191">
        <v>0</v>
      </c>
      <c r="BO7" s="191">
        <v>0</v>
      </c>
      <c r="BP7" s="191">
        <v>0</v>
      </c>
      <c r="BQ7" s="192">
        <v>0</v>
      </c>
      <c r="BR7" s="183">
        <f>BT7+BV7+BX7+BZ7+CB7+CD7</f>
        <v>2174690.7999999998</v>
      </c>
      <c r="BS7" s="184">
        <f>BU7+BW7+BY7+CA7+CC7+CE7</f>
        <v>2154536.4</v>
      </c>
      <c r="BT7" s="185">
        <v>992478.7</v>
      </c>
      <c r="BU7" s="185">
        <v>978242.4</v>
      </c>
      <c r="BV7" s="185">
        <v>833882.7</v>
      </c>
      <c r="BW7" s="185">
        <v>829725.7</v>
      </c>
      <c r="BX7" s="185">
        <v>123588.4</v>
      </c>
      <c r="BY7" s="185">
        <v>123588.4</v>
      </c>
      <c r="BZ7" s="185">
        <v>0</v>
      </c>
      <c r="CA7" s="185">
        <v>0</v>
      </c>
      <c r="CB7" s="185">
        <v>36924.6</v>
      </c>
      <c r="CC7" s="185">
        <v>36448.1</v>
      </c>
      <c r="CD7" s="185">
        <v>187816.4</v>
      </c>
      <c r="CE7" s="186">
        <v>186531.8</v>
      </c>
      <c r="CF7" s="183">
        <f>CH7+CJ7+CL7</f>
        <v>140168</v>
      </c>
      <c r="CG7" s="184">
        <f>CI7+CK7+CM7</f>
        <v>138681</v>
      </c>
      <c r="CH7" s="185">
        <v>117273.9</v>
      </c>
      <c r="CI7" s="185">
        <v>116133.6</v>
      </c>
      <c r="CJ7" s="185">
        <v>0</v>
      </c>
      <c r="CK7" s="185">
        <v>0</v>
      </c>
      <c r="CL7" s="185">
        <v>22894.1</v>
      </c>
      <c r="CM7" s="186">
        <v>22547.4</v>
      </c>
      <c r="CN7" s="183">
        <f>CP7+CT7+CR7</f>
        <v>122.4</v>
      </c>
      <c r="CO7" s="195">
        <f>CQ7+CU7+CS7</f>
        <v>105</v>
      </c>
      <c r="CP7" s="185">
        <v>0</v>
      </c>
      <c r="CQ7" s="185">
        <v>0</v>
      </c>
      <c r="CR7" s="185">
        <v>0</v>
      </c>
      <c r="CS7" s="185">
        <v>0</v>
      </c>
      <c r="CT7" s="185">
        <v>122.4</v>
      </c>
      <c r="CU7" s="186">
        <v>105</v>
      </c>
      <c r="CV7" s="183">
        <f>CX7+CZ7+DB7+DD7+DF7</f>
        <v>163296.39999999997</v>
      </c>
      <c r="CW7" s="184">
        <f t="shared" ref="CW7:CW67" si="4">CY7+DA7+DC7+DE7+DG7</f>
        <v>121531.1</v>
      </c>
      <c r="CX7" s="185">
        <v>4724.8</v>
      </c>
      <c r="CY7" s="185">
        <v>4724.8</v>
      </c>
      <c r="CZ7" s="185">
        <v>0</v>
      </c>
      <c r="DA7" s="185">
        <v>0</v>
      </c>
      <c r="DB7" s="185">
        <v>82841.399999999994</v>
      </c>
      <c r="DC7" s="185">
        <v>70853.5</v>
      </c>
      <c r="DD7" s="185">
        <v>73960.899999999994</v>
      </c>
      <c r="DE7" s="185">
        <v>44296.9</v>
      </c>
      <c r="DF7" s="185">
        <v>1769.3</v>
      </c>
      <c r="DG7" s="186">
        <v>1655.9</v>
      </c>
      <c r="DH7" s="183">
        <f>DJ7+DL7+DN7+DP7</f>
        <v>185610.3</v>
      </c>
      <c r="DI7" s="196">
        <f>DK7+DM7+DO7+DQ7</f>
        <v>184793.4</v>
      </c>
      <c r="DJ7" s="197">
        <v>183717</v>
      </c>
      <c r="DK7" s="197">
        <v>183486.8</v>
      </c>
      <c r="DL7" s="197">
        <v>1893.3</v>
      </c>
      <c r="DM7" s="197">
        <v>1306.5999999999999</v>
      </c>
      <c r="DN7" s="197">
        <v>0</v>
      </c>
      <c r="DO7" s="197">
        <v>0</v>
      </c>
      <c r="DP7" s="197">
        <v>0</v>
      </c>
      <c r="DQ7" s="198">
        <v>0</v>
      </c>
      <c r="DR7" s="183">
        <f>DV7+DX7+DT7</f>
        <v>7912.4</v>
      </c>
      <c r="DS7" s="196">
        <f>DW7+DY7+DU7</f>
        <v>7912.4</v>
      </c>
      <c r="DT7" s="191">
        <v>0</v>
      </c>
      <c r="DU7" s="191">
        <v>0</v>
      </c>
      <c r="DV7" s="191">
        <v>7912.4</v>
      </c>
      <c r="DW7" s="191">
        <v>7912.4</v>
      </c>
      <c r="DX7" s="191">
        <v>0</v>
      </c>
      <c r="DY7" s="192">
        <v>0</v>
      </c>
      <c r="DZ7" s="199">
        <v>6609.7</v>
      </c>
      <c r="EA7" s="200">
        <v>4983</v>
      </c>
      <c r="EB7" s="199">
        <v>0</v>
      </c>
      <c r="EC7" s="200">
        <v>0</v>
      </c>
      <c r="ED7" s="184" t="e">
        <f t="shared" ref="ED7:EE38" si="5">EB7+DZ7+DR7+DH7+CV7+CN7+CF7+BR7+BJ7+AZ7+AH7+Z7+V7+B7</f>
        <v>#REF!</v>
      </c>
      <c r="EE7" s="184" t="e">
        <f t="shared" si="5"/>
        <v>#REF!</v>
      </c>
      <c r="EF7" s="201">
        <v>-316613.59999999998</v>
      </c>
      <c r="EG7" s="192">
        <v>-182458.1</v>
      </c>
      <c r="EH7" s="201">
        <v>252331.9</v>
      </c>
      <c r="EI7" s="202">
        <v>114175.7</v>
      </c>
      <c r="EJ7" s="120"/>
      <c r="EK7" s="203"/>
      <c r="EL7" s="203"/>
    </row>
    <row r="8" spans="1:142" s="102" customFormat="1" ht="15" hidden="1" customHeight="1" x14ac:dyDescent="0.25">
      <c r="A8" s="108" t="s">
        <v>255</v>
      </c>
      <c r="B8" s="183">
        <f t="shared" ref="B8:C67" si="6">D8+F8+H8+J8+L8+N8+P8+T8+R8</f>
        <v>67528</v>
      </c>
      <c r="C8" s="184">
        <f t="shared" si="6"/>
        <v>65704.2</v>
      </c>
      <c r="D8" s="185">
        <v>1728</v>
      </c>
      <c r="E8" s="185">
        <v>1709.4</v>
      </c>
      <c r="F8" s="185">
        <v>5267.5</v>
      </c>
      <c r="G8" s="185">
        <v>5173.7</v>
      </c>
      <c r="H8" s="185">
        <v>28637.599999999999</v>
      </c>
      <c r="I8" s="185">
        <v>27467.4</v>
      </c>
      <c r="J8" s="185">
        <v>15</v>
      </c>
      <c r="K8" s="185">
        <v>9.6</v>
      </c>
      <c r="L8" s="185">
        <v>7740.1</v>
      </c>
      <c r="M8" s="185">
        <v>7733.9</v>
      </c>
      <c r="N8" s="185">
        <v>3067.2</v>
      </c>
      <c r="O8" s="185">
        <v>3067.2</v>
      </c>
      <c r="P8" s="185">
        <v>340</v>
      </c>
      <c r="Q8" s="185">
        <v>0</v>
      </c>
      <c r="R8" s="185">
        <v>0</v>
      </c>
      <c r="S8" s="185">
        <v>0</v>
      </c>
      <c r="T8" s="185">
        <v>20732.599999999999</v>
      </c>
      <c r="U8" s="186">
        <v>20543</v>
      </c>
      <c r="V8" s="187">
        <f t="shared" si="3"/>
        <v>0</v>
      </c>
      <c r="W8" s="188">
        <f t="shared" si="3"/>
        <v>0</v>
      </c>
      <c r="X8" s="189">
        <v>0</v>
      </c>
      <c r="Y8" s="190">
        <v>0</v>
      </c>
      <c r="Z8" s="183">
        <f t="shared" ref="Z8:AA67" si="7">AB8+AD8+AF8</f>
        <v>2067.6999999999998</v>
      </c>
      <c r="AA8" s="184">
        <f t="shared" si="7"/>
        <v>2000.1</v>
      </c>
      <c r="AB8" s="191">
        <v>1998.7</v>
      </c>
      <c r="AC8" s="191">
        <v>1941.1</v>
      </c>
      <c r="AD8" s="191">
        <v>0</v>
      </c>
      <c r="AE8" s="191">
        <v>0</v>
      </c>
      <c r="AF8" s="191">
        <v>69</v>
      </c>
      <c r="AG8" s="192">
        <v>59</v>
      </c>
      <c r="AH8" s="193" t="e">
        <f t="shared" ref="AH8:AI67" si="8">AJ8+AL8+AN8+AP8+AR8+AT8+AV8+AX8</f>
        <v>#REF!</v>
      </c>
      <c r="AI8" s="194" t="e">
        <f t="shared" si="8"/>
        <v>#REF!</v>
      </c>
      <c r="AJ8" s="185" t="e">
        <f>ROUND([1]Лист1!AC8/1000,1)</f>
        <v>#REF!</v>
      </c>
      <c r="AK8" s="185" t="e">
        <f>ROUND([1]Лист1!AD8/1000,1)</f>
        <v>#REF!</v>
      </c>
      <c r="AL8" s="185" t="e">
        <f>ROUND([1]Лист1!AE8/1000,1)</f>
        <v>#REF!</v>
      </c>
      <c r="AM8" s="185" t="e">
        <f>ROUND([1]Лист1!AF8/1000,1)</f>
        <v>#REF!</v>
      </c>
      <c r="AN8" s="185" t="e">
        <f>ROUND([1]Лист1!AG8/1000,1)</f>
        <v>#REF!</v>
      </c>
      <c r="AO8" s="185" t="e">
        <f>ROUND([1]Лист1!AH8/1000,1)</f>
        <v>#REF!</v>
      </c>
      <c r="AP8" s="185">
        <f>ROUND([1]Лист1!AI8/1000,1)</f>
        <v>332.5</v>
      </c>
      <c r="AQ8" s="185">
        <f>ROUND([1]Лист1!AJ8/1000,1)</f>
        <v>206.7</v>
      </c>
      <c r="AR8" s="185">
        <f>ROUND([1]Лист1!AK8/1000,1)</f>
        <v>10815.6</v>
      </c>
      <c r="AS8" s="185">
        <f>ROUND([1]Лист1!AL8/1000,1)</f>
        <v>10815.5</v>
      </c>
      <c r="AT8" s="185">
        <f>ROUND([1]Лист1!AM8/1000,1)</f>
        <v>24970.9</v>
      </c>
      <c r="AU8" s="185">
        <f>ROUND([1]Лист1!AN8/1000,1)</f>
        <v>24760.7</v>
      </c>
      <c r="AV8" s="185" t="e">
        <f>ROUND([1]Лист1!AO8/1000,1)</f>
        <v>#REF!</v>
      </c>
      <c r="AW8" s="185" t="e">
        <f>ROUND([1]Лист1!AP8/1000,1)</f>
        <v>#REF!</v>
      </c>
      <c r="AX8" s="185">
        <f>ROUND([1]Лист1!AQ8/1000,1)</f>
        <v>3946.1</v>
      </c>
      <c r="AY8" s="186">
        <f>ROUND([1]Лист1!AR8/1000,1)</f>
        <v>3712.6</v>
      </c>
      <c r="AZ8" s="183">
        <f t="shared" ref="AZ8:BA67" si="9">BB8+BD8+BF8+BH8</f>
        <v>160285.1</v>
      </c>
      <c r="BA8" s="184">
        <f t="shared" si="9"/>
        <v>154046.30000000002</v>
      </c>
      <c r="BB8" s="185">
        <v>78202.600000000006</v>
      </c>
      <c r="BC8" s="185">
        <v>75176.600000000006</v>
      </c>
      <c r="BD8" s="185">
        <v>40907.800000000003</v>
      </c>
      <c r="BE8" s="185">
        <v>40804.400000000001</v>
      </c>
      <c r="BF8" s="185">
        <v>27249.3</v>
      </c>
      <c r="BG8" s="185">
        <v>25056.2</v>
      </c>
      <c r="BH8" s="185">
        <v>13925.4</v>
      </c>
      <c r="BI8" s="186">
        <v>13009.1</v>
      </c>
      <c r="BJ8" s="183">
        <f t="shared" ref="BJ8:BK67" si="10">BL8+BN8+BP8</f>
        <v>114.6</v>
      </c>
      <c r="BK8" s="184">
        <f t="shared" si="10"/>
        <v>114.6</v>
      </c>
      <c r="BL8" s="191">
        <v>0</v>
      </c>
      <c r="BM8" s="191">
        <v>0</v>
      </c>
      <c r="BN8" s="191">
        <v>114.6</v>
      </c>
      <c r="BO8" s="191">
        <v>114.6</v>
      </c>
      <c r="BP8" s="191">
        <v>0</v>
      </c>
      <c r="BQ8" s="192">
        <v>0</v>
      </c>
      <c r="BR8" s="183">
        <f t="shared" ref="BR8:BS67" si="11">BT8+BV8+BX8+BZ8+CB8+CD8</f>
        <v>402112.89999999997</v>
      </c>
      <c r="BS8" s="184">
        <f t="shared" si="11"/>
        <v>393544.8000000001</v>
      </c>
      <c r="BT8" s="185">
        <v>142640.5</v>
      </c>
      <c r="BU8" s="185">
        <v>139368.6</v>
      </c>
      <c r="BV8" s="185">
        <v>187849.5</v>
      </c>
      <c r="BW8" s="185">
        <v>183294.7</v>
      </c>
      <c r="BX8" s="185">
        <v>36470.699999999997</v>
      </c>
      <c r="BY8" s="185">
        <v>36277.9</v>
      </c>
      <c r="BZ8" s="185">
        <v>0</v>
      </c>
      <c r="CA8" s="185">
        <v>0</v>
      </c>
      <c r="CB8" s="185">
        <v>6107.6</v>
      </c>
      <c r="CC8" s="185">
        <v>6044.2</v>
      </c>
      <c r="CD8" s="185">
        <v>29044.6</v>
      </c>
      <c r="CE8" s="186">
        <v>28559.4</v>
      </c>
      <c r="CF8" s="183">
        <f t="shared" ref="CF8:CG67" si="12">CH8+CJ8+CL8</f>
        <v>57562.9</v>
      </c>
      <c r="CG8" s="184">
        <f t="shared" si="12"/>
        <v>54044.6</v>
      </c>
      <c r="CH8" s="185">
        <v>57538.400000000001</v>
      </c>
      <c r="CI8" s="185">
        <v>54020.1</v>
      </c>
      <c r="CJ8" s="185">
        <v>0</v>
      </c>
      <c r="CK8" s="185">
        <v>0</v>
      </c>
      <c r="CL8" s="185">
        <v>24.5</v>
      </c>
      <c r="CM8" s="186">
        <v>24.5</v>
      </c>
      <c r="CN8" s="183">
        <f t="shared" ref="CN8:CO67" si="13">CP8+CT8+CR8</f>
        <v>42.5</v>
      </c>
      <c r="CO8" s="195">
        <f t="shared" si="13"/>
        <v>42.5</v>
      </c>
      <c r="CP8" s="185">
        <v>0</v>
      </c>
      <c r="CQ8" s="185">
        <v>0</v>
      </c>
      <c r="CR8" s="185">
        <v>0</v>
      </c>
      <c r="CS8" s="185">
        <v>0</v>
      </c>
      <c r="CT8" s="185">
        <v>42.5</v>
      </c>
      <c r="CU8" s="186">
        <v>42.5</v>
      </c>
      <c r="CV8" s="183">
        <f t="shared" ref="CV8:CV67" si="14">CX8+CZ8+DB8+DD8+DF8</f>
        <v>42454.7</v>
      </c>
      <c r="CW8" s="184">
        <f t="shared" si="4"/>
        <v>36150.699999999997</v>
      </c>
      <c r="CX8" s="185">
        <v>1168.5999999999999</v>
      </c>
      <c r="CY8" s="185">
        <v>1163.5</v>
      </c>
      <c r="CZ8" s="185">
        <v>0</v>
      </c>
      <c r="DA8" s="185">
        <v>0</v>
      </c>
      <c r="DB8" s="185">
        <v>17409.400000000001</v>
      </c>
      <c r="DC8" s="185">
        <v>17191.7</v>
      </c>
      <c r="DD8" s="185">
        <v>22994.5</v>
      </c>
      <c r="DE8" s="185">
        <v>17039</v>
      </c>
      <c r="DF8" s="185">
        <v>882.2</v>
      </c>
      <c r="DG8" s="186">
        <v>756.5</v>
      </c>
      <c r="DH8" s="183">
        <f t="shared" ref="DH8:DI67" si="15">DJ8+DL8+DN8+DP8</f>
        <v>18105.900000000001</v>
      </c>
      <c r="DI8" s="196">
        <f t="shared" si="15"/>
        <v>17589</v>
      </c>
      <c r="DJ8" s="197">
        <v>17150.900000000001</v>
      </c>
      <c r="DK8" s="197">
        <v>16929.8</v>
      </c>
      <c r="DL8" s="197">
        <v>500</v>
      </c>
      <c r="DM8" s="197">
        <v>500</v>
      </c>
      <c r="DN8" s="197">
        <v>0</v>
      </c>
      <c r="DO8" s="197">
        <v>0</v>
      </c>
      <c r="DP8" s="197">
        <v>455</v>
      </c>
      <c r="DQ8" s="198">
        <v>159.19999999999999</v>
      </c>
      <c r="DR8" s="183">
        <f t="shared" ref="DR8:DS67" si="16">DV8+DX8+DT8</f>
        <v>0</v>
      </c>
      <c r="DS8" s="196">
        <f t="shared" si="16"/>
        <v>0</v>
      </c>
      <c r="DT8" s="191">
        <v>0</v>
      </c>
      <c r="DU8" s="191">
        <v>0</v>
      </c>
      <c r="DV8" s="191">
        <v>0</v>
      </c>
      <c r="DW8" s="191">
        <v>0</v>
      </c>
      <c r="DX8" s="191">
        <v>0</v>
      </c>
      <c r="DY8" s="192">
        <v>0</v>
      </c>
      <c r="DZ8" s="199">
        <v>0</v>
      </c>
      <c r="EA8" s="200">
        <v>0</v>
      </c>
      <c r="EB8" s="199">
        <v>0</v>
      </c>
      <c r="EC8" s="200">
        <v>0</v>
      </c>
      <c r="ED8" s="184" t="e">
        <f t="shared" si="5"/>
        <v>#REF!</v>
      </c>
      <c r="EE8" s="184" t="e">
        <f t="shared" si="5"/>
        <v>#REF!</v>
      </c>
      <c r="EF8" s="201">
        <v>-26405.5</v>
      </c>
      <c r="EG8" s="192">
        <v>-16386.5</v>
      </c>
      <c r="EH8" s="201">
        <v>26423.200000000001</v>
      </c>
      <c r="EI8" s="202">
        <v>10036.799999999999</v>
      </c>
      <c r="EJ8" s="120"/>
      <c r="EK8" s="203"/>
      <c r="EL8" s="203"/>
    </row>
    <row r="9" spans="1:142" s="102" customFormat="1" ht="15" hidden="1" customHeight="1" x14ac:dyDescent="0.25">
      <c r="A9" s="108" t="s">
        <v>256</v>
      </c>
      <c r="B9" s="183">
        <f t="shared" si="6"/>
        <v>45658.7</v>
      </c>
      <c r="C9" s="184">
        <f t="shared" si="6"/>
        <v>44916.3</v>
      </c>
      <c r="D9" s="185">
        <v>1669.3</v>
      </c>
      <c r="E9" s="185">
        <v>1662.5</v>
      </c>
      <c r="F9" s="185">
        <v>5853</v>
      </c>
      <c r="G9" s="185">
        <v>5825.2</v>
      </c>
      <c r="H9" s="185">
        <v>16028.7</v>
      </c>
      <c r="I9" s="185">
        <v>15951.5</v>
      </c>
      <c r="J9" s="185">
        <v>5</v>
      </c>
      <c r="K9" s="185">
        <v>0</v>
      </c>
      <c r="L9" s="185">
        <v>8814.2999999999993</v>
      </c>
      <c r="M9" s="185">
        <v>8807.5</v>
      </c>
      <c r="N9" s="185">
        <v>2983.1</v>
      </c>
      <c r="O9" s="185">
        <v>2983.1</v>
      </c>
      <c r="P9" s="185">
        <v>0</v>
      </c>
      <c r="Q9" s="185">
        <v>0</v>
      </c>
      <c r="R9" s="185">
        <v>0</v>
      </c>
      <c r="S9" s="185">
        <v>0</v>
      </c>
      <c r="T9" s="185">
        <v>10305.299999999999</v>
      </c>
      <c r="U9" s="186">
        <v>9686.5</v>
      </c>
      <c r="V9" s="187">
        <f t="shared" si="3"/>
        <v>1971.1</v>
      </c>
      <c r="W9" s="188">
        <f t="shared" si="3"/>
        <v>1949.5</v>
      </c>
      <c r="X9" s="189">
        <v>1971.1</v>
      </c>
      <c r="Y9" s="190">
        <v>1949.5</v>
      </c>
      <c r="Z9" s="183">
        <f t="shared" si="7"/>
        <v>4419.8</v>
      </c>
      <c r="AA9" s="184">
        <f t="shared" si="7"/>
        <v>4385.5</v>
      </c>
      <c r="AB9" s="191">
        <v>4329</v>
      </c>
      <c r="AC9" s="191">
        <v>4305.5</v>
      </c>
      <c r="AD9" s="191">
        <v>0</v>
      </c>
      <c r="AE9" s="191">
        <v>0</v>
      </c>
      <c r="AF9" s="191">
        <v>90.8</v>
      </c>
      <c r="AG9" s="192">
        <v>80</v>
      </c>
      <c r="AH9" s="193" t="e">
        <f t="shared" si="8"/>
        <v>#REF!</v>
      </c>
      <c r="AI9" s="194" t="e">
        <f t="shared" si="8"/>
        <v>#REF!</v>
      </c>
      <c r="AJ9" s="185" t="e">
        <f>ROUND([1]Лист1!AC9/1000,1)</f>
        <v>#REF!</v>
      </c>
      <c r="AK9" s="185" t="e">
        <f>ROUND([1]Лист1!AD9/1000,1)</f>
        <v>#REF!</v>
      </c>
      <c r="AL9" s="185" t="e">
        <f>ROUND([1]Лист1!AE9/1000,1)</f>
        <v>#REF!</v>
      </c>
      <c r="AM9" s="185" t="e">
        <f>ROUND([1]Лист1!AF9/1000,1)</f>
        <v>#REF!</v>
      </c>
      <c r="AN9" s="185" t="e">
        <f>ROUND([1]Лист1!AG9/1000,1)</f>
        <v>#REF!</v>
      </c>
      <c r="AO9" s="185" t="e">
        <f>ROUND([1]Лист1!AH9/1000,1)</f>
        <v>#REF!</v>
      </c>
      <c r="AP9" s="185" t="e">
        <f>ROUND([1]Лист1!AI9/1000,1)</f>
        <v>#REF!</v>
      </c>
      <c r="AQ9" s="185" t="e">
        <f>ROUND([1]Лист1!AJ9/1000,1)</f>
        <v>#REF!</v>
      </c>
      <c r="AR9" s="185">
        <f>ROUND([1]Лист1!AK9/1000,1)</f>
        <v>6445.7</v>
      </c>
      <c r="AS9" s="185">
        <f>ROUND([1]Лист1!AL9/1000,1)</f>
        <v>6441.5</v>
      </c>
      <c r="AT9" s="185">
        <f>ROUND([1]Лист1!AM9/1000,1)</f>
        <v>16614.900000000001</v>
      </c>
      <c r="AU9" s="185">
        <f>ROUND([1]Лист1!AN9/1000,1)</f>
        <v>16614.900000000001</v>
      </c>
      <c r="AV9" s="185" t="e">
        <f>ROUND([1]Лист1!AO9/1000,1)</f>
        <v>#REF!</v>
      </c>
      <c r="AW9" s="185" t="e">
        <f>ROUND([1]Лист1!AP9/1000,1)</f>
        <v>#REF!</v>
      </c>
      <c r="AX9" s="185">
        <f>ROUND([1]Лист1!AQ9/1000,1)</f>
        <v>710</v>
      </c>
      <c r="AY9" s="186">
        <f>ROUND([1]Лист1!AR9/1000,1)</f>
        <v>709</v>
      </c>
      <c r="AZ9" s="183">
        <f t="shared" si="9"/>
        <v>77017.2</v>
      </c>
      <c r="BA9" s="184">
        <f t="shared" si="9"/>
        <v>68802.7</v>
      </c>
      <c r="BB9" s="185">
        <v>2760.4</v>
      </c>
      <c r="BC9" s="185">
        <v>0</v>
      </c>
      <c r="BD9" s="185">
        <v>24029.4</v>
      </c>
      <c r="BE9" s="185">
        <v>19841.599999999999</v>
      </c>
      <c r="BF9" s="185">
        <v>21552.2</v>
      </c>
      <c r="BG9" s="185">
        <v>20975.3</v>
      </c>
      <c r="BH9" s="185">
        <v>28675.200000000001</v>
      </c>
      <c r="BI9" s="186">
        <v>27985.8</v>
      </c>
      <c r="BJ9" s="183">
        <f t="shared" si="10"/>
        <v>1277.0999999999999</v>
      </c>
      <c r="BK9" s="184">
        <f t="shared" si="10"/>
        <v>1277</v>
      </c>
      <c r="BL9" s="191">
        <v>0</v>
      </c>
      <c r="BM9" s="191">
        <v>0</v>
      </c>
      <c r="BN9" s="191">
        <v>1277.0999999999999</v>
      </c>
      <c r="BO9" s="191">
        <v>1277</v>
      </c>
      <c r="BP9" s="191">
        <v>0</v>
      </c>
      <c r="BQ9" s="192">
        <v>0</v>
      </c>
      <c r="BR9" s="183">
        <f t="shared" si="11"/>
        <v>357466.60000000003</v>
      </c>
      <c r="BS9" s="184">
        <f t="shared" si="11"/>
        <v>354327.3</v>
      </c>
      <c r="BT9" s="185">
        <v>155155.79999999999</v>
      </c>
      <c r="BU9" s="185">
        <v>153511.4</v>
      </c>
      <c r="BV9" s="185">
        <v>128514.1</v>
      </c>
      <c r="BW9" s="185">
        <v>127892.4</v>
      </c>
      <c r="BX9" s="185">
        <v>40982.800000000003</v>
      </c>
      <c r="BY9" s="185">
        <v>40982.800000000003</v>
      </c>
      <c r="BZ9" s="185">
        <v>0</v>
      </c>
      <c r="CA9" s="185">
        <v>0</v>
      </c>
      <c r="CB9" s="185">
        <v>10325.5</v>
      </c>
      <c r="CC9" s="185">
        <v>9982.4</v>
      </c>
      <c r="CD9" s="185">
        <v>22488.400000000001</v>
      </c>
      <c r="CE9" s="186">
        <v>21958.3</v>
      </c>
      <c r="CF9" s="183">
        <f t="shared" si="12"/>
        <v>58587.700000000004</v>
      </c>
      <c r="CG9" s="184">
        <f t="shared" si="12"/>
        <v>58587.6</v>
      </c>
      <c r="CH9" s="185">
        <v>55696.4</v>
      </c>
      <c r="CI9" s="185">
        <v>55696.4</v>
      </c>
      <c r="CJ9" s="185">
        <v>0</v>
      </c>
      <c r="CK9" s="185">
        <v>0</v>
      </c>
      <c r="CL9" s="185">
        <v>2891.3</v>
      </c>
      <c r="CM9" s="186">
        <v>2891.2</v>
      </c>
      <c r="CN9" s="183">
        <f t="shared" si="13"/>
        <v>36.4</v>
      </c>
      <c r="CO9" s="195">
        <f t="shared" si="13"/>
        <v>33.4</v>
      </c>
      <c r="CP9" s="185">
        <v>0</v>
      </c>
      <c r="CQ9" s="185">
        <v>0</v>
      </c>
      <c r="CR9" s="185">
        <v>0</v>
      </c>
      <c r="CS9" s="185">
        <v>0</v>
      </c>
      <c r="CT9" s="185">
        <v>36.4</v>
      </c>
      <c r="CU9" s="186">
        <v>33.4</v>
      </c>
      <c r="CV9" s="183">
        <f t="shared" si="14"/>
        <v>22763.699999999997</v>
      </c>
      <c r="CW9" s="184">
        <f t="shared" si="4"/>
        <v>21149</v>
      </c>
      <c r="CX9" s="185">
        <v>1713.5</v>
      </c>
      <c r="CY9" s="185">
        <v>1663.6</v>
      </c>
      <c r="CZ9" s="185">
        <v>0</v>
      </c>
      <c r="DA9" s="185">
        <v>0</v>
      </c>
      <c r="DB9" s="185">
        <v>12570.6</v>
      </c>
      <c r="DC9" s="185">
        <v>11349.7</v>
      </c>
      <c r="DD9" s="185">
        <v>7557</v>
      </c>
      <c r="DE9" s="185">
        <v>7213.2</v>
      </c>
      <c r="DF9" s="185">
        <v>922.6</v>
      </c>
      <c r="DG9" s="186">
        <v>922.5</v>
      </c>
      <c r="DH9" s="183">
        <f t="shared" si="15"/>
        <v>39367.9</v>
      </c>
      <c r="DI9" s="196">
        <f t="shared" si="15"/>
        <v>39332</v>
      </c>
      <c r="DJ9" s="197">
        <v>37857.4</v>
      </c>
      <c r="DK9" s="197">
        <v>37821.5</v>
      </c>
      <c r="DL9" s="197">
        <v>962.8</v>
      </c>
      <c r="DM9" s="197">
        <v>962.8</v>
      </c>
      <c r="DN9" s="197">
        <v>0</v>
      </c>
      <c r="DO9" s="197">
        <v>0</v>
      </c>
      <c r="DP9" s="197">
        <v>547.70000000000005</v>
      </c>
      <c r="DQ9" s="198">
        <v>547.70000000000005</v>
      </c>
      <c r="DR9" s="183">
        <f t="shared" si="16"/>
        <v>4292.3999999999996</v>
      </c>
      <c r="DS9" s="196">
        <f t="shared" si="16"/>
        <v>4286.7</v>
      </c>
      <c r="DT9" s="191">
        <v>0</v>
      </c>
      <c r="DU9" s="191">
        <v>0</v>
      </c>
      <c r="DV9" s="191">
        <v>4292.3999999999996</v>
      </c>
      <c r="DW9" s="191">
        <v>4286.7</v>
      </c>
      <c r="DX9" s="191">
        <v>0</v>
      </c>
      <c r="DY9" s="192">
        <v>0</v>
      </c>
      <c r="DZ9" s="199">
        <v>86.3</v>
      </c>
      <c r="EA9" s="200">
        <v>27.2</v>
      </c>
      <c r="EB9" s="199">
        <v>0</v>
      </c>
      <c r="EC9" s="200">
        <v>0</v>
      </c>
      <c r="ED9" s="184" t="e">
        <f t="shared" si="5"/>
        <v>#REF!</v>
      </c>
      <c r="EE9" s="184" t="e">
        <f t="shared" si="5"/>
        <v>#REF!</v>
      </c>
      <c r="EF9" s="201">
        <v>-12621.8</v>
      </c>
      <c r="EG9" s="192">
        <v>-7331.7</v>
      </c>
      <c r="EH9" s="201">
        <v>6895.8</v>
      </c>
      <c r="EI9" s="202">
        <v>4564.1000000000004</v>
      </c>
      <c r="EJ9" s="120"/>
      <c r="EK9" s="203"/>
      <c r="EL9" s="203"/>
    </row>
    <row r="10" spans="1:142" s="102" customFormat="1" ht="15" hidden="1" customHeight="1" x14ac:dyDescent="0.25">
      <c r="A10" s="108" t="s">
        <v>257</v>
      </c>
      <c r="B10" s="183">
        <f t="shared" si="6"/>
        <v>66002.5</v>
      </c>
      <c r="C10" s="184">
        <f t="shared" si="6"/>
        <v>55786.2</v>
      </c>
      <c r="D10" s="185">
        <v>1729.9</v>
      </c>
      <c r="E10" s="185">
        <v>1681.2</v>
      </c>
      <c r="F10" s="185">
        <v>4488.2</v>
      </c>
      <c r="G10" s="185">
        <v>4487.8999999999996</v>
      </c>
      <c r="H10" s="185">
        <v>37581.699999999997</v>
      </c>
      <c r="I10" s="185">
        <v>37185.800000000003</v>
      </c>
      <c r="J10" s="185">
        <v>9.6</v>
      </c>
      <c r="K10" s="185">
        <v>9.6</v>
      </c>
      <c r="L10" s="185">
        <v>8494.1</v>
      </c>
      <c r="M10" s="185">
        <v>8379.2000000000007</v>
      </c>
      <c r="N10" s="185">
        <v>2824.4</v>
      </c>
      <c r="O10" s="185">
        <v>2824.4</v>
      </c>
      <c r="P10" s="185">
        <v>1011.1</v>
      </c>
      <c r="Q10" s="185">
        <v>0</v>
      </c>
      <c r="R10" s="185">
        <v>0</v>
      </c>
      <c r="S10" s="185">
        <v>0</v>
      </c>
      <c r="T10" s="185">
        <v>9863.5</v>
      </c>
      <c r="U10" s="186">
        <v>1218.0999999999999</v>
      </c>
      <c r="V10" s="187">
        <f t="shared" si="3"/>
        <v>3449.6</v>
      </c>
      <c r="W10" s="188">
        <f t="shared" si="3"/>
        <v>3438.1</v>
      </c>
      <c r="X10" s="189">
        <v>3449.6</v>
      </c>
      <c r="Y10" s="190">
        <v>3438.1</v>
      </c>
      <c r="Z10" s="183">
        <f t="shared" si="7"/>
        <v>3972.4</v>
      </c>
      <c r="AA10" s="184">
        <f t="shared" si="7"/>
        <v>3871</v>
      </c>
      <c r="AB10" s="191">
        <v>3680</v>
      </c>
      <c r="AC10" s="191">
        <v>3578.6</v>
      </c>
      <c r="AD10" s="191">
        <v>292.39999999999998</v>
      </c>
      <c r="AE10" s="191">
        <v>292.39999999999998</v>
      </c>
      <c r="AF10" s="191">
        <v>0</v>
      </c>
      <c r="AG10" s="192">
        <v>0</v>
      </c>
      <c r="AH10" s="193" t="e">
        <f t="shared" si="8"/>
        <v>#REF!</v>
      </c>
      <c r="AI10" s="194" t="e">
        <f t="shared" si="8"/>
        <v>#REF!</v>
      </c>
      <c r="AJ10" s="185" t="e">
        <f>ROUND([1]Лист1!AC10/1000,1)</f>
        <v>#REF!</v>
      </c>
      <c r="AK10" s="185" t="e">
        <f>ROUND([1]Лист1!AD10/1000,1)</f>
        <v>#REF!</v>
      </c>
      <c r="AL10" s="185" t="e">
        <f>ROUND([1]Лист1!AE10/1000,1)</f>
        <v>#REF!</v>
      </c>
      <c r="AM10" s="185" t="e">
        <f>ROUND([1]Лист1!AF10/1000,1)</f>
        <v>#REF!</v>
      </c>
      <c r="AN10" s="185" t="e">
        <f>ROUND([1]Лист1!AG10/1000,1)</f>
        <v>#REF!</v>
      </c>
      <c r="AO10" s="185" t="e">
        <f>ROUND([1]Лист1!AH10/1000,1)</f>
        <v>#REF!</v>
      </c>
      <c r="AP10" s="185" t="e">
        <f>ROUND([1]Лист1!AI10/1000,1)</f>
        <v>#REF!</v>
      </c>
      <c r="AQ10" s="185" t="e">
        <f>ROUND([1]Лист1!AJ10/1000,1)</f>
        <v>#REF!</v>
      </c>
      <c r="AR10" s="185">
        <f>ROUND([1]Лист1!AK10/1000,1)</f>
        <v>18551.8</v>
      </c>
      <c r="AS10" s="185">
        <f>ROUND([1]Лист1!AL10/1000,1)</f>
        <v>18411.5</v>
      </c>
      <c r="AT10" s="185">
        <f>ROUND([1]Лист1!AM10/1000,1)</f>
        <v>39552.800000000003</v>
      </c>
      <c r="AU10" s="185">
        <f>ROUND([1]Лист1!AN10/1000,1)</f>
        <v>39516.699999999997</v>
      </c>
      <c r="AV10" s="185" t="e">
        <f>ROUND([1]Лист1!AO10/1000,1)</f>
        <v>#REF!</v>
      </c>
      <c r="AW10" s="185" t="e">
        <f>ROUND([1]Лист1!AP10/1000,1)</f>
        <v>#REF!</v>
      </c>
      <c r="AX10" s="185">
        <f>ROUND([1]Лист1!AQ10/1000,1)</f>
        <v>2669.5</v>
      </c>
      <c r="AY10" s="186">
        <f>ROUND([1]Лист1!AR10/1000,1)</f>
        <v>2612.6999999999998</v>
      </c>
      <c r="AZ10" s="183">
        <f t="shared" si="9"/>
        <v>512124.60000000003</v>
      </c>
      <c r="BA10" s="184">
        <f t="shared" si="9"/>
        <v>288274.2</v>
      </c>
      <c r="BB10" s="185">
        <v>336630.9</v>
      </c>
      <c r="BC10" s="185">
        <v>172789.7</v>
      </c>
      <c r="BD10" s="185">
        <v>108457.5</v>
      </c>
      <c r="BE10" s="185">
        <v>48744.2</v>
      </c>
      <c r="BF10" s="185">
        <v>47813.8</v>
      </c>
      <c r="BG10" s="185">
        <v>47676.7</v>
      </c>
      <c r="BH10" s="185">
        <v>19222.400000000001</v>
      </c>
      <c r="BI10" s="186">
        <v>19063.599999999999</v>
      </c>
      <c r="BJ10" s="183">
        <f t="shared" si="10"/>
        <v>0</v>
      </c>
      <c r="BK10" s="184">
        <f t="shared" si="10"/>
        <v>0</v>
      </c>
      <c r="BL10" s="191">
        <v>0</v>
      </c>
      <c r="BM10" s="191">
        <v>0</v>
      </c>
      <c r="BN10" s="191">
        <v>0</v>
      </c>
      <c r="BO10" s="191">
        <v>0</v>
      </c>
      <c r="BP10" s="191">
        <v>0</v>
      </c>
      <c r="BQ10" s="192">
        <v>0</v>
      </c>
      <c r="BR10" s="183">
        <f t="shared" si="11"/>
        <v>635965.20000000007</v>
      </c>
      <c r="BS10" s="184">
        <f t="shared" si="11"/>
        <v>624384.70000000007</v>
      </c>
      <c r="BT10" s="185">
        <v>258796.7</v>
      </c>
      <c r="BU10" s="185">
        <v>255589.8</v>
      </c>
      <c r="BV10" s="185">
        <v>226547</v>
      </c>
      <c r="BW10" s="185">
        <v>225379.6</v>
      </c>
      <c r="BX10" s="185">
        <v>76602.7</v>
      </c>
      <c r="BY10" s="185">
        <v>76164.399999999994</v>
      </c>
      <c r="BZ10" s="185">
        <v>0</v>
      </c>
      <c r="CA10" s="185">
        <v>0</v>
      </c>
      <c r="CB10" s="185">
        <v>29690.799999999999</v>
      </c>
      <c r="CC10" s="185">
        <v>23489.9</v>
      </c>
      <c r="CD10" s="185">
        <v>44328</v>
      </c>
      <c r="CE10" s="186">
        <v>43761</v>
      </c>
      <c r="CF10" s="183">
        <f t="shared" si="12"/>
        <v>108243.59999999999</v>
      </c>
      <c r="CG10" s="184">
        <f t="shared" si="12"/>
        <v>107775.1</v>
      </c>
      <c r="CH10" s="185">
        <v>79283.399999999994</v>
      </c>
      <c r="CI10" s="185">
        <v>79069.8</v>
      </c>
      <c r="CJ10" s="185">
        <v>0</v>
      </c>
      <c r="CK10" s="185">
        <v>0</v>
      </c>
      <c r="CL10" s="185">
        <v>28960.2</v>
      </c>
      <c r="CM10" s="186">
        <v>28705.3</v>
      </c>
      <c r="CN10" s="183">
        <f t="shared" si="13"/>
        <v>279.39999999999998</v>
      </c>
      <c r="CO10" s="195">
        <f t="shared" si="13"/>
        <v>279.39999999999998</v>
      </c>
      <c r="CP10" s="185">
        <v>0</v>
      </c>
      <c r="CQ10" s="185">
        <v>0</v>
      </c>
      <c r="CR10" s="185">
        <v>0</v>
      </c>
      <c r="CS10" s="185">
        <v>0</v>
      </c>
      <c r="CT10" s="185">
        <v>279.39999999999998</v>
      </c>
      <c r="CU10" s="186">
        <v>279.39999999999998</v>
      </c>
      <c r="CV10" s="183">
        <f t="shared" si="14"/>
        <v>40398.699999999997</v>
      </c>
      <c r="CW10" s="184">
        <f t="shared" si="4"/>
        <v>22690.799999999999</v>
      </c>
      <c r="CX10" s="185">
        <v>1590.1</v>
      </c>
      <c r="CY10" s="185">
        <v>1585.8</v>
      </c>
      <c r="CZ10" s="185">
        <v>0</v>
      </c>
      <c r="DA10" s="185">
        <v>0</v>
      </c>
      <c r="DB10" s="185">
        <v>21006</v>
      </c>
      <c r="DC10" s="185">
        <v>18873.599999999999</v>
      </c>
      <c r="DD10" s="185">
        <v>17003.8</v>
      </c>
      <c r="DE10" s="185">
        <v>1520.2</v>
      </c>
      <c r="DF10" s="185">
        <v>798.8</v>
      </c>
      <c r="DG10" s="186">
        <v>711.2</v>
      </c>
      <c r="DH10" s="183">
        <f t="shared" si="15"/>
        <v>34954.199999999997</v>
      </c>
      <c r="DI10" s="196">
        <f t="shared" si="15"/>
        <v>34785.100000000006</v>
      </c>
      <c r="DJ10" s="197">
        <v>22162.1</v>
      </c>
      <c r="DK10" s="197">
        <v>22074.9</v>
      </c>
      <c r="DL10" s="197">
        <v>10395.799999999999</v>
      </c>
      <c r="DM10" s="197">
        <v>10346.9</v>
      </c>
      <c r="DN10" s="197">
        <v>0</v>
      </c>
      <c r="DO10" s="197">
        <v>0</v>
      </c>
      <c r="DP10" s="197">
        <v>2396.3000000000002</v>
      </c>
      <c r="DQ10" s="198">
        <v>2363.3000000000002</v>
      </c>
      <c r="DR10" s="183">
        <f t="shared" si="16"/>
        <v>0</v>
      </c>
      <c r="DS10" s="196">
        <f t="shared" si="16"/>
        <v>0</v>
      </c>
      <c r="DT10" s="191">
        <v>0</v>
      </c>
      <c r="DU10" s="191">
        <v>0</v>
      </c>
      <c r="DV10" s="191">
        <v>0</v>
      </c>
      <c r="DW10" s="191">
        <v>0</v>
      </c>
      <c r="DX10" s="191">
        <v>0</v>
      </c>
      <c r="DY10" s="192">
        <v>0</v>
      </c>
      <c r="DZ10" s="199">
        <v>1.1000000000000001</v>
      </c>
      <c r="EA10" s="200">
        <v>1.1000000000000001</v>
      </c>
      <c r="EB10" s="199">
        <v>0</v>
      </c>
      <c r="EC10" s="200">
        <v>0</v>
      </c>
      <c r="ED10" s="184" t="e">
        <f t="shared" si="5"/>
        <v>#REF!</v>
      </c>
      <c r="EE10" s="184" t="e">
        <f t="shared" si="5"/>
        <v>#REF!</v>
      </c>
      <c r="EF10" s="201">
        <v>-23324.3</v>
      </c>
      <c r="EG10" s="192">
        <v>191569.3</v>
      </c>
      <c r="EH10" s="201">
        <v>23324.3</v>
      </c>
      <c r="EI10" s="202">
        <v>214893.6</v>
      </c>
      <c r="EJ10" s="120"/>
      <c r="EK10" s="203"/>
      <c r="EL10" s="203"/>
    </row>
    <row r="11" spans="1:142" s="102" customFormat="1" ht="15" hidden="1" customHeight="1" x14ac:dyDescent="0.25">
      <c r="A11" s="108" t="s">
        <v>258</v>
      </c>
      <c r="B11" s="183">
        <f t="shared" si="6"/>
        <v>100191.6</v>
      </c>
      <c r="C11" s="184">
        <f t="shared" si="6"/>
        <v>97471.5</v>
      </c>
      <c r="D11" s="185">
        <v>2007.5</v>
      </c>
      <c r="E11" s="185">
        <v>1955.9</v>
      </c>
      <c r="F11" s="185">
        <v>5759.1</v>
      </c>
      <c r="G11" s="185">
        <v>5758.9</v>
      </c>
      <c r="H11" s="185">
        <v>37194.6</v>
      </c>
      <c r="I11" s="185">
        <v>36400.699999999997</v>
      </c>
      <c r="J11" s="185">
        <v>13.6</v>
      </c>
      <c r="K11" s="185">
        <v>0</v>
      </c>
      <c r="L11" s="185">
        <v>11511.7</v>
      </c>
      <c r="M11" s="185">
        <v>11207.1</v>
      </c>
      <c r="N11" s="185">
        <v>1985.4</v>
      </c>
      <c r="O11" s="185">
        <v>1985.4</v>
      </c>
      <c r="P11" s="185">
        <v>200</v>
      </c>
      <c r="Q11" s="185">
        <v>0</v>
      </c>
      <c r="R11" s="185">
        <v>0</v>
      </c>
      <c r="S11" s="185">
        <v>0</v>
      </c>
      <c r="T11" s="185">
        <v>41519.699999999997</v>
      </c>
      <c r="U11" s="186">
        <v>40163.5</v>
      </c>
      <c r="V11" s="187">
        <f t="shared" si="3"/>
        <v>0</v>
      </c>
      <c r="W11" s="188">
        <f t="shared" si="3"/>
        <v>0</v>
      </c>
      <c r="X11" s="189">
        <v>0</v>
      </c>
      <c r="Y11" s="190">
        <v>0</v>
      </c>
      <c r="Z11" s="183">
        <f t="shared" si="7"/>
        <v>446</v>
      </c>
      <c r="AA11" s="184">
        <f t="shared" si="7"/>
        <v>440.3</v>
      </c>
      <c r="AB11" s="191">
        <v>400</v>
      </c>
      <c r="AC11" s="191">
        <v>394.8</v>
      </c>
      <c r="AD11" s="191">
        <v>0</v>
      </c>
      <c r="AE11" s="191">
        <v>0</v>
      </c>
      <c r="AF11" s="191">
        <v>46</v>
      </c>
      <c r="AG11" s="192">
        <v>45.5</v>
      </c>
      <c r="AH11" s="193" t="e">
        <f t="shared" si="8"/>
        <v>#REF!</v>
      </c>
      <c r="AI11" s="194" t="e">
        <f t="shared" si="8"/>
        <v>#REF!</v>
      </c>
      <c r="AJ11" s="185" t="e">
        <f>ROUND([1]Лист1!AC11/1000,1)</f>
        <v>#REF!</v>
      </c>
      <c r="AK11" s="185" t="e">
        <f>ROUND([1]Лист1!AD11/1000,1)</f>
        <v>#REF!</v>
      </c>
      <c r="AL11" s="185" t="e">
        <f>ROUND([1]Лист1!AE11/1000,1)</f>
        <v>#REF!</v>
      </c>
      <c r="AM11" s="185" t="e">
        <f>ROUND([1]Лист1!AF11/1000,1)</f>
        <v>#REF!</v>
      </c>
      <c r="AN11" s="185" t="e">
        <f>ROUND([1]Лист1!AG11/1000,1)</f>
        <v>#REF!</v>
      </c>
      <c r="AO11" s="185" t="e">
        <f>ROUND([1]Лист1!AH11/1000,1)</f>
        <v>#REF!</v>
      </c>
      <c r="AP11" s="185" t="e">
        <f>ROUND([1]Лист1!AI11/1000,1)</f>
        <v>#REF!</v>
      </c>
      <c r="AQ11" s="185" t="e">
        <f>ROUND([1]Лист1!AJ11/1000,1)</f>
        <v>#REF!</v>
      </c>
      <c r="AR11" s="185">
        <f>ROUND([1]Лист1!AK11/1000,1)</f>
        <v>25187.4</v>
      </c>
      <c r="AS11" s="185">
        <f>ROUND([1]Лист1!AL11/1000,1)</f>
        <v>25187.4</v>
      </c>
      <c r="AT11" s="185">
        <f>ROUND([1]Лист1!AM11/1000,1)</f>
        <v>35141.9</v>
      </c>
      <c r="AU11" s="185">
        <f>ROUND([1]Лист1!AN11/1000,1)</f>
        <v>32255.4</v>
      </c>
      <c r="AV11" s="185" t="e">
        <f>ROUND([1]Лист1!AO11/1000,1)</f>
        <v>#REF!</v>
      </c>
      <c r="AW11" s="185" t="e">
        <f>ROUND([1]Лист1!AP11/1000,1)</f>
        <v>#REF!</v>
      </c>
      <c r="AX11" s="185">
        <f>ROUND([1]Лист1!AQ11/1000,1)</f>
        <v>962.5</v>
      </c>
      <c r="AY11" s="186">
        <f>ROUND([1]Лист1!AR11/1000,1)</f>
        <v>940.7</v>
      </c>
      <c r="AZ11" s="183">
        <f t="shared" si="9"/>
        <v>349609.29999999993</v>
      </c>
      <c r="BA11" s="184">
        <f t="shared" si="9"/>
        <v>279042.79999999993</v>
      </c>
      <c r="BB11" s="185">
        <v>175144.4</v>
      </c>
      <c r="BC11" s="185">
        <v>108352.6</v>
      </c>
      <c r="BD11" s="185">
        <v>83349.2</v>
      </c>
      <c r="BE11" s="185">
        <v>82827.7</v>
      </c>
      <c r="BF11" s="185">
        <v>84549.1</v>
      </c>
      <c r="BG11" s="185">
        <v>84175.9</v>
      </c>
      <c r="BH11" s="185">
        <v>6566.6</v>
      </c>
      <c r="BI11" s="186">
        <v>3686.6</v>
      </c>
      <c r="BJ11" s="183">
        <f t="shared" si="10"/>
        <v>1281.6999999999998</v>
      </c>
      <c r="BK11" s="184">
        <f t="shared" si="10"/>
        <v>1221.9000000000001</v>
      </c>
      <c r="BL11" s="191">
        <v>0</v>
      </c>
      <c r="BM11" s="191">
        <v>0</v>
      </c>
      <c r="BN11" s="191">
        <v>842.8</v>
      </c>
      <c r="BO11" s="191">
        <v>783</v>
      </c>
      <c r="BP11" s="191">
        <v>438.9</v>
      </c>
      <c r="BQ11" s="192">
        <v>438.9</v>
      </c>
      <c r="BR11" s="183">
        <f t="shared" si="11"/>
        <v>450922.8</v>
      </c>
      <c r="BS11" s="184">
        <f t="shared" si="11"/>
        <v>436835.9</v>
      </c>
      <c r="BT11" s="185">
        <v>161849</v>
      </c>
      <c r="BU11" s="185">
        <v>153476</v>
      </c>
      <c r="BV11" s="185">
        <v>188144.5</v>
      </c>
      <c r="BW11" s="185">
        <v>184822.39999999999</v>
      </c>
      <c r="BX11" s="185">
        <v>74211.600000000006</v>
      </c>
      <c r="BY11" s="185">
        <v>72805</v>
      </c>
      <c r="BZ11" s="185">
        <v>0</v>
      </c>
      <c r="CA11" s="185">
        <v>0</v>
      </c>
      <c r="CB11" s="185">
        <v>6589.4</v>
      </c>
      <c r="CC11" s="185">
        <v>6140.9</v>
      </c>
      <c r="CD11" s="185">
        <v>20128.3</v>
      </c>
      <c r="CE11" s="186">
        <v>19591.599999999999</v>
      </c>
      <c r="CF11" s="183">
        <f t="shared" si="12"/>
        <v>69435</v>
      </c>
      <c r="CG11" s="184">
        <f t="shared" si="12"/>
        <v>66915.899999999994</v>
      </c>
      <c r="CH11" s="185">
        <v>43444.9</v>
      </c>
      <c r="CI11" s="185">
        <v>41281.9</v>
      </c>
      <c r="CJ11" s="185">
        <v>0</v>
      </c>
      <c r="CK11" s="185">
        <v>0</v>
      </c>
      <c r="CL11" s="185">
        <v>25990.1</v>
      </c>
      <c r="CM11" s="186">
        <v>25634</v>
      </c>
      <c r="CN11" s="183">
        <f t="shared" si="13"/>
        <v>42.9</v>
      </c>
      <c r="CO11" s="195">
        <f t="shared" si="13"/>
        <v>42.9</v>
      </c>
      <c r="CP11" s="185">
        <v>0</v>
      </c>
      <c r="CQ11" s="185">
        <v>0</v>
      </c>
      <c r="CR11" s="185">
        <v>0</v>
      </c>
      <c r="CS11" s="185">
        <v>0</v>
      </c>
      <c r="CT11" s="185">
        <v>42.9</v>
      </c>
      <c r="CU11" s="186">
        <v>42.9</v>
      </c>
      <c r="CV11" s="183">
        <f t="shared" si="14"/>
        <v>36670.799999999996</v>
      </c>
      <c r="CW11" s="184">
        <f t="shared" si="4"/>
        <v>33532</v>
      </c>
      <c r="CX11" s="185">
        <v>849</v>
      </c>
      <c r="CY11" s="185">
        <v>849</v>
      </c>
      <c r="CZ11" s="185">
        <v>0</v>
      </c>
      <c r="DA11" s="185">
        <v>0</v>
      </c>
      <c r="DB11" s="185">
        <v>18523.2</v>
      </c>
      <c r="DC11" s="185">
        <v>16646.900000000001</v>
      </c>
      <c r="DD11" s="185">
        <v>16319</v>
      </c>
      <c r="DE11" s="185">
        <v>15092.6</v>
      </c>
      <c r="DF11" s="185">
        <v>979.6</v>
      </c>
      <c r="DG11" s="186">
        <v>943.5</v>
      </c>
      <c r="DH11" s="183">
        <f t="shared" si="15"/>
        <v>38107.899999999994</v>
      </c>
      <c r="DI11" s="196">
        <f t="shared" si="15"/>
        <v>36957.700000000004</v>
      </c>
      <c r="DJ11" s="197">
        <v>34500.199999999997</v>
      </c>
      <c r="DK11" s="197">
        <v>33355.4</v>
      </c>
      <c r="DL11" s="197">
        <v>3607.7</v>
      </c>
      <c r="DM11" s="197">
        <v>3602.3</v>
      </c>
      <c r="DN11" s="197">
        <v>0</v>
      </c>
      <c r="DO11" s="197">
        <v>0</v>
      </c>
      <c r="DP11" s="197">
        <v>0</v>
      </c>
      <c r="DQ11" s="198">
        <v>0</v>
      </c>
      <c r="DR11" s="183">
        <f t="shared" si="16"/>
        <v>2776</v>
      </c>
      <c r="DS11" s="184">
        <f t="shared" si="16"/>
        <v>2776</v>
      </c>
      <c r="DT11" s="191">
        <v>0</v>
      </c>
      <c r="DU11" s="191">
        <v>0</v>
      </c>
      <c r="DV11" s="191">
        <v>0</v>
      </c>
      <c r="DW11" s="191">
        <v>0</v>
      </c>
      <c r="DX11" s="191">
        <v>2776</v>
      </c>
      <c r="DY11" s="192">
        <v>2776</v>
      </c>
      <c r="DZ11" s="199">
        <v>4569.5</v>
      </c>
      <c r="EA11" s="200">
        <v>4557.8</v>
      </c>
      <c r="EB11" s="199">
        <v>0</v>
      </c>
      <c r="EC11" s="200">
        <v>0</v>
      </c>
      <c r="ED11" s="184" t="e">
        <f t="shared" si="5"/>
        <v>#REF!</v>
      </c>
      <c r="EE11" s="184" t="e">
        <f t="shared" si="5"/>
        <v>#REF!</v>
      </c>
      <c r="EF11" s="201">
        <v>-15559.5</v>
      </c>
      <c r="EG11" s="192">
        <v>71545.2</v>
      </c>
      <c r="EH11" s="201">
        <v>3559.5</v>
      </c>
      <c r="EI11" s="202">
        <v>84004.7</v>
      </c>
      <c r="EJ11" s="120"/>
      <c r="EK11" s="203"/>
      <c r="EL11" s="203"/>
    </row>
    <row r="12" spans="1:142" s="102" customFormat="1" ht="15" hidden="1" customHeight="1" x14ac:dyDescent="0.25">
      <c r="A12" s="108" t="s">
        <v>259</v>
      </c>
      <c r="B12" s="183">
        <f t="shared" si="6"/>
        <v>132369.79999999999</v>
      </c>
      <c r="C12" s="184">
        <f t="shared" si="6"/>
        <v>130515.70000000001</v>
      </c>
      <c r="D12" s="185">
        <v>2179.6999999999998</v>
      </c>
      <c r="E12" s="185">
        <v>2179.6999999999998</v>
      </c>
      <c r="F12" s="185">
        <v>5370.3</v>
      </c>
      <c r="G12" s="185">
        <v>5370.3</v>
      </c>
      <c r="H12" s="185">
        <v>44681.5</v>
      </c>
      <c r="I12" s="185">
        <v>44106.1</v>
      </c>
      <c r="J12" s="185">
        <v>46.4</v>
      </c>
      <c r="K12" s="185">
        <v>0</v>
      </c>
      <c r="L12" s="185">
        <v>17188.599999999999</v>
      </c>
      <c r="M12" s="185">
        <v>17181</v>
      </c>
      <c r="N12" s="185">
        <v>9223.2000000000007</v>
      </c>
      <c r="O12" s="185">
        <v>9223.2000000000007</v>
      </c>
      <c r="P12" s="185">
        <v>279.89999999999998</v>
      </c>
      <c r="Q12" s="185">
        <v>0</v>
      </c>
      <c r="R12" s="185">
        <v>0</v>
      </c>
      <c r="S12" s="185">
        <v>0</v>
      </c>
      <c r="T12" s="185">
        <v>53400.2</v>
      </c>
      <c r="U12" s="186">
        <v>52455.4</v>
      </c>
      <c r="V12" s="187">
        <f t="shared" si="3"/>
        <v>0</v>
      </c>
      <c r="W12" s="188">
        <f t="shared" si="3"/>
        <v>0</v>
      </c>
      <c r="X12" s="189">
        <v>0</v>
      </c>
      <c r="Y12" s="190">
        <v>0</v>
      </c>
      <c r="Z12" s="183">
        <f t="shared" si="7"/>
        <v>33548.1</v>
      </c>
      <c r="AA12" s="184">
        <f t="shared" si="7"/>
        <v>33385</v>
      </c>
      <c r="AB12" s="191">
        <v>33548.1</v>
      </c>
      <c r="AC12" s="191">
        <v>33385</v>
      </c>
      <c r="AD12" s="191">
        <v>0</v>
      </c>
      <c r="AE12" s="191">
        <v>0</v>
      </c>
      <c r="AF12" s="191">
        <v>0</v>
      </c>
      <c r="AG12" s="192">
        <v>0</v>
      </c>
      <c r="AH12" s="193" t="e">
        <f t="shared" si="8"/>
        <v>#REF!</v>
      </c>
      <c r="AI12" s="194" t="e">
        <f t="shared" si="8"/>
        <v>#REF!</v>
      </c>
      <c r="AJ12" s="185" t="e">
        <f>ROUND([1]Лист1!AC12/1000,1)</f>
        <v>#REF!</v>
      </c>
      <c r="AK12" s="185" t="e">
        <f>ROUND([1]Лист1!AD12/1000,1)</f>
        <v>#REF!</v>
      </c>
      <c r="AL12" s="185" t="e">
        <f>ROUND([1]Лист1!AE12/1000,1)</f>
        <v>#REF!</v>
      </c>
      <c r="AM12" s="185" t="e">
        <f>ROUND([1]Лист1!AF12/1000,1)</f>
        <v>#REF!</v>
      </c>
      <c r="AN12" s="185">
        <f>ROUND([1]Лист1!AG12/1000,1)</f>
        <v>4200</v>
      </c>
      <c r="AO12" s="185">
        <f>ROUND([1]Лист1!AH12/1000,1)</f>
        <v>4200</v>
      </c>
      <c r="AP12" s="185" t="e">
        <f>ROUND([1]Лист1!AI12/1000,1)</f>
        <v>#REF!</v>
      </c>
      <c r="AQ12" s="185" t="e">
        <f>ROUND([1]Лист1!AJ12/1000,1)</f>
        <v>#REF!</v>
      </c>
      <c r="AR12" s="185">
        <f>ROUND([1]Лист1!AK12/1000,1)</f>
        <v>62279.1</v>
      </c>
      <c r="AS12" s="185">
        <f>ROUND([1]Лист1!AL12/1000,1)</f>
        <v>56853.7</v>
      </c>
      <c r="AT12" s="185">
        <f>ROUND([1]Лист1!AM12/1000,1)</f>
        <v>149082</v>
      </c>
      <c r="AU12" s="185">
        <f>ROUND([1]Лист1!AN12/1000,1)</f>
        <v>148510</v>
      </c>
      <c r="AV12" s="185" t="e">
        <f>ROUND([1]Лист1!AO12/1000,1)</f>
        <v>#REF!</v>
      </c>
      <c r="AW12" s="185" t="e">
        <f>ROUND([1]Лист1!AP12/1000,1)</f>
        <v>#REF!</v>
      </c>
      <c r="AX12" s="185">
        <f>ROUND([1]Лист1!AQ12/1000,1)</f>
        <v>11620.6</v>
      </c>
      <c r="AY12" s="186">
        <f>ROUND([1]Лист1!AR12/1000,1)</f>
        <v>11620.6</v>
      </c>
      <c r="AZ12" s="183">
        <f t="shared" si="9"/>
        <v>245711.2</v>
      </c>
      <c r="BA12" s="184">
        <f t="shared" si="9"/>
        <v>222596.69999999998</v>
      </c>
      <c r="BB12" s="185">
        <v>91532.1</v>
      </c>
      <c r="BC12" s="185">
        <v>76521.7</v>
      </c>
      <c r="BD12" s="185">
        <v>43368.3</v>
      </c>
      <c r="BE12" s="185">
        <v>35279.5</v>
      </c>
      <c r="BF12" s="185">
        <v>90156.4</v>
      </c>
      <c r="BG12" s="185">
        <v>90155.1</v>
      </c>
      <c r="BH12" s="185">
        <v>20654.400000000001</v>
      </c>
      <c r="BI12" s="186">
        <v>20640.400000000001</v>
      </c>
      <c r="BJ12" s="183">
        <f t="shared" si="10"/>
        <v>2048.6999999999998</v>
      </c>
      <c r="BK12" s="184">
        <f t="shared" si="10"/>
        <v>2048.1999999999998</v>
      </c>
      <c r="BL12" s="191">
        <v>0</v>
      </c>
      <c r="BM12" s="191">
        <v>0</v>
      </c>
      <c r="BN12" s="191">
        <v>2048.6999999999998</v>
      </c>
      <c r="BO12" s="191">
        <v>2048.1999999999998</v>
      </c>
      <c r="BP12" s="191">
        <v>0</v>
      </c>
      <c r="BQ12" s="192">
        <v>0</v>
      </c>
      <c r="BR12" s="183">
        <f t="shared" si="11"/>
        <v>1553882.8</v>
      </c>
      <c r="BS12" s="184">
        <f t="shared" si="11"/>
        <v>1545027.9000000001</v>
      </c>
      <c r="BT12" s="185">
        <v>616640.1</v>
      </c>
      <c r="BU12" s="185">
        <v>616392</v>
      </c>
      <c r="BV12" s="185">
        <v>713392</v>
      </c>
      <c r="BW12" s="185">
        <v>706052.1</v>
      </c>
      <c r="BX12" s="185">
        <v>116541.7</v>
      </c>
      <c r="BY12" s="185">
        <v>116476.5</v>
      </c>
      <c r="BZ12" s="185">
        <v>0</v>
      </c>
      <c r="CA12" s="185">
        <v>0</v>
      </c>
      <c r="CB12" s="185">
        <v>41452.199999999997</v>
      </c>
      <c r="CC12" s="185">
        <v>40742.5</v>
      </c>
      <c r="CD12" s="185">
        <v>65856.800000000003</v>
      </c>
      <c r="CE12" s="186">
        <v>65364.800000000003</v>
      </c>
      <c r="CF12" s="183">
        <f t="shared" si="12"/>
        <v>83044.3</v>
      </c>
      <c r="CG12" s="184">
        <f t="shared" si="12"/>
        <v>83016.200000000012</v>
      </c>
      <c r="CH12" s="185">
        <v>79880.600000000006</v>
      </c>
      <c r="CI12" s="185">
        <v>79875.100000000006</v>
      </c>
      <c r="CJ12" s="185">
        <v>0</v>
      </c>
      <c r="CK12" s="185">
        <v>0</v>
      </c>
      <c r="CL12" s="185">
        <v>3163.7</v>
      </c>
      <c r="CM12" s="186">
        <v>3141.1</v>
      </c>
      <c r="CN12" s="183">
        <f t="shared" si="13"/>
        <v>73.8</v>
      </c>
      <c r="CO12" s="195">
        <f t="shared" si="13"/>
        <v>73.8</v>
      </c>
      <c r="CP12" s="185">
        <v>0</v>
      </c>
      <c r="CQ12" s="185">
        <v>0</v>
      </c>
      <c r="CR12" s="185">
        <v>0</v>
      </c>
      <c r="CS12" s="185">
        <v>0</v>
      </c>
      <c r="CT12" s="185">
        <v>73.8</v>
      </c>
      <c r="CU12" s="186">
        <v>73.8</v>
      </c>
      <c r="CV12" s="183">
        <f t="shared" si="14"/>
        <v>61790.999999999993</v>
      </c>
      <c r="CW12" s="184">
        <f t="shared" si="4"/>
        <v>61374.1</v>
      </c>
      <c r="CX12" s="185">
        <v>1938.6</v>
      </c>
      <c r="CY12" s="185">
        <v>1938.4</v>
      </c>
      <c r="CZ12" s="185">
        <v>0</v>
      </c>
      <c r="DA12" s="185">
        <v>0</v>
      </c>
      <c r="DB12" s="185">
        <v>6749.2</v>
      </c>
      <c r="DC12" s="185">
        <v>6749.2</v>
      </c>
      <c r="DD12" s="185">
        <v>50716.1</v>
      </c>
      <c r="DE12" s="185">
        <v>50299.5</v>
      </c>
      <c r="DF12" s="185">
        <v>2387.1</v>
      </c>
      <c r="DG12" s="186">
        <v>2387</v>
      </c>
      <c r="DH12" s="183">
        <f t="shared" si="15"/>
        <v>105733.8</v>
      </c>
      <c r="DI12" s="196">
        <f t="shared" si="15"/>
        <v>105093.6</v>
      </c>
      <c r="DJ12" s="197">
        <v>76567.100000000006</v>
      </c>
      <c r="DK12" s="197">
        <v>76025.5</v>
      </c>
      <c r="DL12" s="197">
        <v>0</v>
      </c>
      <c r="DM12" s="197">
        <v>0</v>
      </c>
      <c r="DN12" s="197">
        <v>0</v>
      </c>
      <c r="DO12" s="197">
        <v>0</v>
      </c>
      <c r="DP12" s="197">
        <v>29166.7</v>
      </c>
      <c r="DQ12" s="198">
        <v>29068.1</v>
      </c>
      <c r="DR12" s="183">
        <f t="shared" si="16"/>
        <v>0</v>
      </c>
      <c r="DS12" s="184">
        <f t="shared" si="16"/>
        <v>0</v>
      </c>
      <c r="DT12" s="191">
        <v>0</v>
      </c>
      <c r="DU12" s="191">
        <v>0</v>
      </c>
      <c r="DV12" s="191">
        <v>0</v>
      </c>
      <c r="DW12" s="191">
        <v>0</v>
      </c>
      <c r="DX12" s="191">
        <v>0</v>
      </c>
      <c r="DY12" s="192">
        <v>0</v>
      </c>
      <c r="DZ12" s="199">
        <v>0.6</v>
      </c>
      <c r="EA12" s="200">
        <v>0.6</v>
      </c>
      <c r="EB12" s="199">
        <v>0</v>
      </c>
      <c r="EC12" s="200">
        <v>0</v>
      </c>
      <c r="ED12" s="184" t="e">
        <f t="shared" si="5"/>
        <v>#REF!</v>
      </c>
      <c r="EE12" s="184" t="e">
        <f t="shared" si="5"/>
        <v>#REF!</v>
      </c>
      <c r="EF12" s="201">
        <v>-76071.100000000006</v>
      </c>
      <c r="EG12" s="192">
        <v>-39352.1</v>
      </c>
      <c r="EH12" s="201">
        <v>86071.1</v>
      </c>
      <c r="EI12" s="202">
        <v>36719</v>
      </c>
      <c r="EJ12" s="120"/>
      <c r="EK12" s="203"/>
      <c r="EL12" s="203"/>
    </row>
    <row r="13" spans="1:142" s="102" customFormat="1" ht="15" hidden="1" customHeight="1" x14ac:dyDescent="0.25">
      <c r="A13" s="108" t="s">
        <v>260</v>
      </c>
      <c r="B13" s="183">
        <f t="shared" si="6"/>
        <v>2666877.2999999998</v>
      </c>
      <c r="C13" s="184">
        <f t="shared" si="6"/>
        <v>2494812.5999999996</v>
      </c>
      <c r="D13" s="185">
        <v>3898.9</v>
      </c>
      <c r="E13" s="185">
        <v>3828.9</v>
      </c>
      <c r="F13" s="185">
        <v>81757.3</v>
      </c>
      <c r="G13" s="185">
        <v>75438.3</v>
      </c>
      <c r="H13" s="185">
        <v>1169726.7</v>
      </c>
      <c r="I13" s="185">
        <v>1142483.7</v>
      </c>
      <c r="J13" s="185">
        <v>187</v>
      </c>
      <c r="K13" s="185">
        <v>106</v>
      </c>
      <c r="L13" s="185">
        <v>238737.5</v>
      </c>
      <c r="M13" s="185">
        <v>223239.4</v>
      </c>
      <c r="N13" s="185">
        <v>10338.200000000001</v>
      </c>
      <c r="O13" s="185">
        <v>10009.200000000001</v>
      </c>
      <c r="P13" s="185">
        <v>41789.300000000003</v>
      </c>
      <c r="Q13" s="185">
        <v>0</v>
      </c>
      <c r="R13" s="185">
        <v>1897.9</v>
      </c>
      <c r="S13" s="185">
        <v>1897.9</v>
      </c>
      <c r="T13" s="185">
        <v>1118544.5</v>
      </c>
      <c r="U13" s="186">
        <v>1037809.2</v>
      </c>
      <c r="V13" s="187">
        <f t="shared" si="3"/>
        <v>0</v>
      </c>
      <c r="W13" s="188">
        <f t="shared" si="3"/>
        <v>0</v>
      </c>
      <c r="X13" s="189">
        <v>0</v>
      </c>
      <c r="Y13" s="190">
        <v>0</v>
      </c>
      <c r="Z13" s="183">
        <f t="shared" si="7"/>
        <v>85785.2</v>
      </c>
      <c r="AA13" s="184">
        <f t="shared" si="7"/>
        <v>84941.8</v>
      </c>
      <c r="AB13" s="191">
        <v>85785.2</v>
      </c>
      <c r="AC13" s="191">
        <v>84941.8</v>
      </c>
      <c r="AD13" s="191">
        <v>0</v>
      </c>
      <c r="AE13" s="191">
        <v>0</v>
      </c>
      <c r="AF13" s="191">
        <v>0</v>
      </c>
      <c r="AG13" s="192">
        <v>0</v>
      </c>
      <c r="AH13" s="193" t="e">
        <f t="shared" si="8"/>
        <v>#REF!</v>
      </c>
      <c r="AI13" s="194" t="e">
        <f t="shared" si="8"/>
        <v>#REF!</v>
      </c>
      <c r="AJ13" s="185" t="e">
        <f>ROUND([1]Лист1!AC13/1000,1)</f>
        <v>#REF!</v>
      </c>
      <c r="AK13" s="185" t="e">
        <f>ROUND([1]Лист1!AD13/1000,1)</f>
        <v>#REF!</v>
      </c>
      <c r="AL13" s="185" t="e">
        <f>ROUND([1]Лист1!AE13/1000,1)</f>
        <v>#REF!</v>
      </c>
      <c r="AM13" s="185" t="e">
        <f>ROUND([1]Лист1!AF13/1000,1)</f>
        <v>#REF!</v>
      </c>
      <c r="AN13" s="185" t="e">
        <f>ROUND([1]Лист1!AG13/1000,1)</f>
        <v>#REF!</v>
      </c>
      <c r="AO13" s="185" t="e">
        <f>ROUND([1]Лист1!AH13/1000,1)</f>
        <v>#REF!</v>
      </c>
      <c r="AP13" s="185" t="e">
        <f>ROUND([1]Лист1!AI13/1000,1)</f>
        <v>#REF!</v>
      </c>
      <c r="AQ13" s="185" t="e">
        <f>ROUND([1]Лист1!AJ13/1000,1)</f>
        <v>#REF!</v>
      </c>
      <c r="AR13" s="185">
        <f>ROUND([1]Лист1!AK13/1000,1)</f>
        <v>974552.9</v>
      </c>
      <c r="AS13" s="185">
        <f>ROUND([1]Лист1!AL13/1000,1)</f>
        <v>932456.1</v>
      </c>
      <c r="AT13" s="185">
        <f>ROUND([1]Лист1!AM13/1000,1)</f>
        <v>5106802</v>
      </c>
      <c r="AU13" s="185">
        <f>ROUND([1]Лист1!AN13/1000,1)</f>
        <v>5011460.5</v>
      </c>
      <c r="AV13" s="185" t="e">
        <f>ROUND([1]Лист1!AO13/1000,1)</f>
        <v>#REF!</v>
      </c>
      <c r="AW13" s="185" t="e">
        <f>ROUND([1]Лист1!AP13/1000,1)</f>
        <v>#REF!</v>
      </c>
      <c r="AX13" s="185">
        <f>ROUND([1]Лист1!AQ13/1000,1)</f>
        <v>221776.9</v>
      </c>
      <c r="AY13" s="186">
        <f>ROUND([1]Лист1!AR13/1000,1)</f>
        <v>177007.3</v>
      </c>
      <c r="AZ13" s="183">
        <f t="shared" si="9"/>
        <v>2984148.3000000003</v>
      </c>
      <c r="BA13" s="184">
        <f t="shared" si="9"/>
        <v>2796661.5</v>
      </c>
      <c r="BB13" s="185">
        <v>933398.5</v>
      </c>
      <c r="BC13" s="185">
        <v>825123.2</v>
      </c>
      <c r="BD13" s="185">
        <v>69821.3</v>
      </c>
      <c r="BE13" s="185">
        <v>66686.100000000006</v>
      </c>
      <c r="BF13" s="185">
        <v>1346903.9</v>
      </c>
      <c r="BG13" s="185">
        <v>1312562.6000000001</v>
      </c>
      <c r="BH13" s="185">
        <v>634024.6</v>
      </c>
      <c r="BI13" s="186">
        <v>592289.6</v>
      </c>
      <c r="BJ13" s="183">
        <f t="shared" si="10"/>
        <v>3108.8</v>
      </c>
      <c r="BK13" s="184">
        <f t="shared" si="10"/>
        <v>2105.9</v>
      </c>
      <c r="BL13" s="191">
        <v>0</v>
      </c>
      <c r="BM13" s="191">
        <v>0</v>
      </c>
      <c r="BN13" s="191">
        <v>3108.8</v>
      </c>
      <c r="BO13" s="191">
        <v>2105.9</v>
      </c>
      <c r="BP13" s="191">
        <v>0</v>
      </c>
      <c r="BQ13" s="192">
        <v>0</v>
      </c>
      <c r="BR13" s="183">
        <f t="shared" si="11"/>
        <v>19630225.900000002</v>
      </c>
      <c r="BS13" s="184">
        <f t="shared" si="11"/>
        <v>18908637.399999999</v>
      </c>
      <c r="BT13" s="185">
        <v>8060199.7999999998</v>
      </c>
      <c r="BU13" s="185">
        <v>7590853</v>
      </c>
      <c r="BV13" s="185">
        <v>9059012.8000000007</v>
      </c>
      <c r="BW13" s="185">
        <v>8853211.1999999993</v>
      </c>
      <c r="BX13" s="185">
        <v>1284469.5</v>
      </c>
      <c r="BY13" s="185">
        <v>1281165.8999999999</v>
      </c>
      <c r="BZ13" s="185">
        <v>0</v>
      </c>
      <c r="CA13" s="185">
        <v>0</v>
      </c>
      <c r="CB13" s="185">
        <v>477466.8</v>
      </c>
      <c r="CC13" s="185">
        <v>448394</v>
      </c>
      <c r="CD13" s="185">
        <v>749077</v>
      </c>
      <c r="CE13" s="186">
        <v>735013.3</v>
      </c>
      <c r="CF13" s="183">
        <f>CH13+CJ13+CL13</f>
        <v>1125058.3999999999</v>
      </c>
      <c r="CG13" s="184">
        <f t="shared" si="12"/>
        <v>1115227.7</v>
      </c>
      <c r="CH13" s="185">
        <v>1018551.2</v>
      </c>
      <c r="CI13" s="185">
        <v>1008872.8</v>
      </c>
      <c r="CJ13" s="185">
        <v>24871.4</v>
      </c>
      <c r="CK13" s="185">
        <v>24870.5</v>
      </c>
      <c r="CL13" s="185">
        <v>81635.8</v>
      </c>
      <c r="CM13" s="186">
        <v>81484.399999999994</v>
      </c>
      <c r="CN13" s="183">
        <f t="shared" si="13"/>
        <v>0</v>
      </c>
      <c r="CO13" s="195">
        <f t="shared" si="13"/>
        <v>0</v>
      </c>
      <c r="CP13" s="185">
        <v>0</v>
      </c>
      <c r="CQ13" s="185">
        <v>0</v>
      </c>
      <c r="CR13" s="185">
        <v>0</v>
      </c>
      <c r="CS13" s="185">
        <v>0</v>
      </c>
      <c r="CT13" s="185">
        <v>0</v>
      </c>
      <c r="CU13" s="186">
        <v>0</v>
      </c>
      <c r="CV13" s="183">
        <f t="shared" si="14"/>
        <v>1847642.1</v>
      </c>
      <c r="CW13" s="184">
        <f t="shared" si="4"/>
        <v>1571266.7999999998</v>
      </c>
      <c r="CX13" s="185">
        <v>52735.1</v>
      </c>
      <c r="CY13" s="185">
        <v>52504.5</v>
      </c>
      <c r="CZ13" s="185">
        <v>0</v>
      </c>
      <c r="DA13" s="185">
        <v>0</v>
      </c>
      <c r="DB13" s="185">
        <v>1119108</v>
      </c>
      <c r="DC13" s="185">
        <v>969908.8</v>
      </c>
      <c r="DD13" s="185">
        <v>597927.4</v>
      </c>
      <c r="DE13" s="185">
        <v>475543.6</v>
      </c>
      <c r="DF13" s="185">
        <v>77871.600000000006</v>
      </c>
      <c r="DG13" s="186">
        <v>73309.899999999994</v>
      </c>
      <c r="DH13" s="183">
        <f t="shared" si="15"/>
        <v>1599637.0999999999</v>
      </c>
      <c r="DI13" s="196">
        <f t="shared" si="15"/>
        <v>1569285.8</v>
      </c>
      <c r="DJ13" s="197">
        <v>1031449.4</v>
      </c>
      <c r="DK13" s="197">
        <v>1011482.9</v>
      </c>
      <c r="DL13" s="197">
        <v>402778.3</v>
      </c>
      <c r="DM13" s="197">
        <v>392786.2</v>
      </c>
      <c r="DN13" s="197">
        <v>0</v>
      </c>
      <c r="DO13" s="197">
        <v>0</v>
      </c>
      <c r="DP13" s="197">
        <v>165409.4</v>
      </c>
      <c r="DQ13" s="198">
        <v>165016.70000000001</v>
      </c>
      <c r="DR13" s="183">
        <f t="shared" si="16"/>
        <v>47876.6</v>
      </c>
      <c r="DS13" s="184">
        <f t="shared" si="16"/>
        <v>47876.6</v>
      </c>
      <c r="DT13" s="191">
        <v>0</v>
      </c>
      <c r="DU13" s="191">
        <v>0</v>
      </c>
      <c r="DV13" s="191">
        <v>47876.6</v>
      </c>
      <c r="DW13" s="191">
        <v>47876.6</v>
      </c>
      <c r="DX13" s="191">
        <v>0</v>
      </c>
      <c r="DY13" s="192">
        <v>0</v>
      </c>
      <c r="DZ13" s="199">
        <v>1091140.5</v>
      </c>
      <c r="EA13" s="200">
        <v>752128.2</v>
      </c>
      <c r="EB13" s="199">
        <v>0</v>
      </c>
      <c r="EC13" s="200">
        <v>0</v>
      </c>
      <c r="ED13" s="184" t="e">
        <f t="shared" si="5"/>
        <v>#REF!</v>
      </c>
      <c r="EE13" s="184" t="e">
        <f t="shared" si="5"/>
        <v>#REF!</v>
      </c>
      <c r="EF13" s="201">
        <v>1027351.5</v>
      </c>
      <c r="EG13" s="192">
        <v>2032052.2</v>
      </c>
      <c r="EH13" s="201">
        <v>223818.7</v>
      </c>
      <c r="EI13" s="202">
        <v>735543.9</v>
      </c>
      <c r="EJ13" s="120"/>
      <c r="EK13" s="203"/>
      <c r="EL13" s="203"/>
    </row>
    <row r="14" spans="1:142" s="102" customFormat="1" ht="15" hidden="1" customHeight="1" x14ac:dyDescent="0.25">
      <c r="A14" s="108" t="s">
        <v>261</v>
      </c>
      <c r="B14" s="183">
        <f t="shared" si="6"/>
        <v>240651.3</v>
      </c>
      <c r="C14" s="184">
        <f t="shared" si="6"/>
        <v>231745.40000000002</v>
      </c>
      <c r="D14" s="185">
        <v>3597</v>
      </c>
      <c r="E14" s="185">
        <v>3587.8</v>
      </c>
      <c r="F14" s="185">
        <v>7954.4</v>
      </c>
      <c r="G14" s="185">
        <v>7831.9</v>
      </c>
      <c r="H14" s="185">
        <v>50301.2</v>
      </c>
      <c r="I14" s="185">
        <v>48410.3</v>
      </c>
      <c r="J14" s="185">
        <v>24.7</v>
      </c>
      <c r="K14" s="185">
        <v>0</v>
      </c>
      <c r="L14" s="185">
        <v>14565.8</v>
      </c>
      <c r="M14" s="185">
        <v>13959.1</v>
      </c>
      <c r="N14" s="185">
        <v>4864.1000000000004</v>
      </c>
      <c r="O14" s="185">
        <v>4779.3</v>
      </c>
      <c r="P14" s="185">
        <v>833.5</v>
      </c>
      <c r="Q14" s="185">
        <v>0</v>
      </c>
      <c r="R14" s="185">
        <v>0</v>
      </c>
      <c r="S14" s="185">
        <v>0</v>
      </c>
      <c r="T14" s="185">
        <v>158510.6</v>
      </c>
      <c r="U14" s="186">
        <v>153177</v>
      </c>
      <c r="V14" s="187">
        <f t="shared" si="3"/>
        <v>480.3</v>
      </c>
      <c r="W14" s="188">
        <f t="shared" si="3"/>
        <v>432.2</v>
      </c>
      <c r="X14" s="189">
        <v>480.3</v>
      </c>
      <c r="Y14" s="190">
        <v>432.2</v>
      </c>
      <c r="Z14" s="183">
        <f t="shared" si="7"/>
        <v>8619.4</v>
      </c>
      <c r="AA14" s="184">
        <f t="shared" si="7"/>
        <v>8465.2999999999993</v>
      </c>
      <c r="AB14" s="191">
        <v>7158.2</v>
      </c>
      <c r="AC14" s="191">
        <v>7004.4</v>
      </c>
      <c r="AD14" s="191">
        <v>1461.2</v>
      </c>
      <c r="AE14" s="191">
        <v>1460.9</v>
      </c>
      <c r="AF14" s="191">
        <v>0</v>
      </c>
      <c r="AG14" s="192">
        <v>0</v>
      </c>
      <c r="AH14" s="193" t="e">
        <f t="shared" si="8"/>
        <v>#REF!</v>
      </c>
      <c r="AI14" s="194" t="e">
        <f t="shared" si="8"/>
        <v>#REF!</v>
      </c>
      <c r="AJ14" s="185" t="e">
        <f>ROUND([1]Лист1!AC14/1000,1)</f>
        <v>#REF!</v>
      </c>
      <c r="AK14" s="185" t="e">
        <f>ROUND([1]Лист1!AD14/1000,1)</f>
        <v>#REF!</v>
      </c>
      <c r="AL14" s="185" t="e">
        <f>ROUND([1]Лист1!AE14/1000,1)</f>
        <v>#REF!</v>
      </c>
      <c r="AM14" s="185" t="e">
        <f>ROUND([1]Лист1!AF14/1000,1)</f>
        <v>#REF!</v>
      </c>
      <c r="AN14" s="185" t="e">
        <f>ROUND([1]Лист1!AG14/1000,1)</f>
        <v>#REF!</v>
      </c>
      <c r="AO14" s="185" t="e">
        <f>ROUND([1]Лист1!AH14/1000,1)</f>
        <v>#REF!</v>
      </c>
      <c r="AP14" s="185" t="e">
        <f>ROUND([1]Лист1!AI14/1000,1)</f>
        <v>#REF!</v>
      </c>
      <c r="AQ14" s="185" t="e">
        <f>ROUND([1]Лист1!AJ14/1000,1)</f>
        <v>#REF!</v>
      </c>
      <c r="AR14" s="185">
        <f>ROUND([1]Лист1!AK14/1000,1)</f>
        <v>29576.3</v>
      </c>
      <c r="AS14" s="185">
        <f>ROUND([1]Лист1!AL14/1000,1)</f>
        <v>26827.8</v>
      </c>
      <c r="AT14" s="185">
        <f>ROUND([1]Лист1!AM14/1000,1)</f>
        <v>97202.8</v>
      </c>
      <c r="AU14" s="185">
        <f>ROUND([1]Лист1!AN14/1000,1)</f>
        <v>67067.8</v>
      </c>
      <c r="AV14" s="185" t="e">
        <f>ROUND([1]Лист1!AO14/1000,1)</f>
        <v>#REF!</v>
      </c>
      <c r="AW14" s="185" t="e">
        <f>ROUND([1]Лист1!AP14/1000,1)</f>
        <v>#REF!</v>
      </c>
      <c r="AX14" s="185">
        <f>ROUND([1]Лист1!AQ14/1000,1)</f>
        <v>16526.900000000001</v>
      </c>
      <c r="AY14" s="186">
        <f>ROUND([1]Лист1!AR14/1000,1)</f>
        <v>16144.6</v>
      </c>
      <c r="AZ14" s="183">
        <f t="shared" si="9"/>
        <v>694932.5</v>
      </c>
      <c r="BA14" s="184">
        <f t="shared" si="9"/>
        <v>622841.59999999998</v>
      </c>
      <c r="BB14" s="185">
        <v>501921</v>
      </c>
      <c r="BC14" s="185">
        <v>447410.8</v>
      </c>
      <c r="BD14" s="185">
        <v>107817.1</v>
      </c>
      <c r="BE14" s="185">
        <v>94943.6</v>
      </c>
      <c r="BF14" s="185">
        <v>85194.4</v>
      </c>
      <c r="BG14" s="185">
        <v>80487.199999999997</v>
      </c>
      <c r="BH14" s="185">
        <v>0</v>
      </c>
      <c r="BI14" s="186">
        <v>0</v>
      </c>
      <c r="BJ14" s="183">
        <f t="shared" si="10"/>
        <v>5032.3999999999996</v>
      </c>
      <c r="BK14" s="184">
        <f t="shared" si="10"/>
        <v>4682.3999999999996</v>
      </c>
      <c r="BL14" s="191">
        <v>0</v>
      </c>
      <c r="BM14" s="191">
        <v>0</v>
      </c>
      <c r="BN14" s="191">
        <v>1360.9</v>
      </c>
      <c r="BO14" s="191">
        <v>1250.3</v>
      </c>
      <c r="BP14" s="191">
        <v>3671.5</v>
      </c>
      <c r="BQ14" s="192">
        <v>3432.1</v>
      </c>
      <c r="BR14" s="183">
        <f t="shared" si="11"/>
        <v>1215209.7000000002</v>
      </c>
      <c r="BS14" s="184">
        <f t="shared" si="11"/>
        <v>1203717.0999999999</v>
      </c>
      <c r="BT14" s="185">
        <v>504203.7</v>
      </c>
      <c r="BU14" s="185">
        <v>504068.8</v>
      </c>
      <c r="BV14" s="185">
        <v>530003.4</v>
      </c>
      <c r="BW14" s="185">
        <v>522586.4</v>
      </c>
      <c r="BX14" s="185">
        <v>102246.8</v>
      </c>
      <c r="BY14" s="185">
        <v>101383.2</v>
      </c>
      <c r="BZ14" s="185">
        <v>0</v>
      </c>
      <c r="CA14" s="185">
        <v>0</v>
      </c>
      <c r="CB14" s="185">
        <v>20755.8</v>
      </c>
      <c r="CC14" s="185">
        <v>18755.8</v>
      </c>
      <c r="CD14" s="185">
        <v>58000</v>
      </c>
      <c r="CE14" s="186">
        <v>56922.9</v>
      </c>
      <c r="CF14" s="183">
        <f t="shared" si="12"/>
        <v>168995.69999999998</v>
      </c>
      <c r="CG14" s="184">
        <f t="shared" si="12"/>
        <v>165074.9</v>
      </c>
      <c r="CH14" s="185">
        <v>161237.29999999999</v>
      </c>
      <c r="CI14" s="185">
        <v>157929.60000000001</v>
      </c>
      <c r="CJ14" s="185">
        <v>0</v>
      </c>
      <c r="CK14" s="185">
        <v>0</v>
      </c>
      <c r="CL14" s="185">
        <v>7758.4</v>
      </c>
      <c r="CM14" s="186">
        <v>7145.3</v>
      </c>
      <c r="CN14" s="183">
        <f t="shared" si="13"/>
        <v>0</v>
      </c>
      <c r="CO14" s="195">
        <f t="shared" si="13"/>
        <v>0</v>
      </c>
      <c r="CP14" s="185">
        <v>0</v>
      </c>
      <c r="CQ14" s="185">
        <v>0</v>
      </c>
      <c r="CR14" s="185">
        <v>0</v>
      </c>
      <c r="CS14" s="185">
        <v>0</v>
      </c>
      <c r="CT14" s="185">
        <v>0</v>
      </c>
      <c r="CU14" s="186">
        <v>0</v>
      </c>
      <c r="CV14" s="183">
        <f t="shared" si="14"/>
        <v>90082.3</v>
      </c>
      <c r="CW14" s="184">
        <f t="shared" si="4"/>
        <v>61252</v>
      </c>
      <c r="CX14" s="185">
        <v>1674.1</v>
      </c>
      <c r="CY14" s="185">
        <v>1674.1</v>
      </c>
      <c r="CZ14" s="185">
        <v>0</v>
      </c>
      <c r="DA14" s="185">
        <v>0</v>
      </c>
      <c r="DB14" s="185">
        <v>50878.400000000001</v>
      </c>
      <c r="DC14" s="185">
        <v>46113.7</v>
      </c>
      <c r="DD14" s="185">
        <v>37529.800000000003</v>
      </c>
      <c r="DE14" s="185">
        <v>13464.2</v>
      </c>
      <c r="DF14" s="185">
        <v>0</v>
      </c>
      <c r="DG14" s="186">
        <v>0</v>
      </c>
      <c r="DH14" s="183">
        <f t="shared" si="15"/>
        <v>71294.2</v>
      </c>
      <c r="DI14" s="196">
        <f t="shared" si="15"/>
        <v>70369.500000000015</v>
      </c>
      <c r="DJ14" s="197">
        <v>54287.9</v>
      </c>
      <c r="DK14" s="197">
        <v>54143.3</v>
      </c>
      <c r="DL14" s="197">
        <v>13536.8</v>
      </c>
      <c r="DM14" s="197">
        <v>13070.6</v>
      </c>
      <c r="DN14" s="197">
        <v>0</v>
      </c>
      <c r="DO14" s="197">
        <v>0</v>
      </c>
      <c r="DP14" s="197">
        <v>3469.5</v>
      </c>
      <c r="DQ14" s="198">
        <v>3155.6</v>
      </c>
      <c r="DR14" s="183">
        <f t="shared" si="16"/>
        <v>0</v>
      </c>
      <c r="DS14" s="184">
        <f t="shared" si="16"/>
        <v>0</v>
      </c>
      <c r="DT14" s="191">
        <v>0</v>
      </c>
      <c r="DU14" s="191">
        <v>0</v>
      </c>
      <c r="DV14" s="191">
        <v>0</v>
      </c>
      <c r="DW14" s="191">
        <v>0</v>
      </c>
      <c r="DX14" s="191">
        <v>0</v>
      </c>
      <c r="DY14" s="192">
        <v>0</v>
      </c>
      <c r="DZ14" s="199">
        <v>0</v>
      </c>
      <c r="EA14" s="200">
        <v>0</v>
      </c>
      <c r="EB14" s="199">
        <v>0</v>
      </c>
      <c r="EC14" s="200">
        <v>0</v>
      </c>
      <c r="ED14" s="184" t="e">
        <f t="shared" si="5"/>
        <v>#REF!</v>
      </c>
      <c r="EE14" s="184" t="e">
        <f t="shared" si="5"/>
        <v>#REF!</v>
      </c>
      <c r="EF14" s="201">
        <v>-254765.5</v>
      </c>
      <c r="EG14" s="192">
        <v>-144671.79999999999</v>
      </c>
      <c r="EH14" s="201">
        <v>257182.8</v>
      </c>
      <c r="EI14" s="202">
        <v>112511</v>
      </c>
      <c r="EJ14" s="120"/>
      <c r="EK14" s="203"/>
      <c r="EL14" s="203"/>
    </row>
    <row r="15" spans="1:142" s="102" customFormat="1" ht="13.15" hidden="1" customHeight="1" x14ac:dyDescent="0.25">
      <c r="A15" s="108" t="s">
        <v>262</v>
      </c>
      <c r="B15" s="183">
        <f t="shared" si="6"/>
        <v>140429.9</v>
      </c>
      <c r="C15" s="184">
        <f t="shared" si="6"/>
        <v>137918.6</v>
      </c>
      <c r="D15" s="185">
        <v>2010.7</v>
      </c>
      <c r="E15" s="185">
        <v>2010.7</v>
      </c>
      <c r="F15" s="185">
        <v>5827.7</v>
      </c>
      <c r="G15" s="185">
        <v>5738.6</v>
      </c>
      <c r="H15" s="185">
        <v>55365.7</v>
      </c>
      <c r="I15" s="185">
        <v>53611.1</v>
      </c>
      <c r="J15" s="185">
        <v>30.1</v>
      </c>
      <c r="K15" s="185">
        <v>30.1</v>
      </c>
      <c r="L15" s="185">
        <v>13267.4</v>
      </c>
      <c r="M15" s="185">
        <v>13265</v>
      </c>
      <c r="N15" s="185">
        <v>0</v>
      </c>
      <c r="O15" s="185">
        <v>0</v>
      </c>
      <c r="P15" s="185">
        <v>93.6</v>
      </c>
      <c r="Q15" s="185">
        <v>0</v>
      </c>
      <c r="R15" s="185">
        <v>0</v>
      </c>
      <c r="S15" s="185">
        <v>0</v>
      </c>
      <c r="T15" s="185">
        <v>63834.7</v>
      </c>
      <c r="U15" s="186">
        <v>63263.1</v>
      </c>
      <c r="V15" s="187">
        <f t="shared" si="3"/>
        <v>400.4</v>
      </c>
      <c r="W15" s="188">
        <f t="shared" si="3"/>
        <v>400.4</v>
      </c>
      <c r="X15" s="189">
        <v>400.4</v>
      </c>
      <c r="Y15" s="190">
        <v>400.4</v>
      </c>
      <c r="Z15" s="183">
        <f t="shared" si="7"/>
        <v>7727</v>
      </c>
      <c r="AA15" s="184">
        <f t="shared" si="7"/>
        <v>7591.5</v>
      </c>
      <c r="AB15" s="191">
        <v>7373</v>
      </c>
      <c r="AC15" s="191">
        <v>7237.5</v>
      </c>
      <c r="AD15" s="191">
        <v>144</v>
      </c>
      <c r="AE15" s="191">
        <v>144</v>
      </c>
      <c r="AF15" s="191">
        <v>210</v>
      </c>
      <c r="AG15" s="192">
        <v>210</v>
      </c>
      <c r="AH15" s="193" t="e">
        <f t="shared" si="8"/>
        <v>#REF!</v>
      </c>
      <c r="AI15" s="194" t="e">
        <f t="shared" si="8"/>
        <v>#REF!</v>
      </c>
      <c r="AJ15" s="185" t="e">
        <f>ROUND([1]Лист1!AC15/1000,1)</f>
        <v>#REF!</v>
      </c>
      <c r="AK15" s="185" t="e">
        <f>ROUND([1]Лист1!AD15/1000,1)</f>
        <v>#REF!</v>
      </c>
      <c r="AL15" s="185" t="e">
        <f>ROUND([1]Лист1!AE15/1000,1)</f>
        <v>#REF!</v>
      </c>
      <c r="AM15" s="185" t="e">
        <f>ROUND([1]Лист1!AF15/1000,1)</f>
        <v>#REF!</v>
      </c>
      <c r="AN15" s="185">
        <f>ROUND([1]Лист1!AG15/1000,1)</f>
        <v>48299.1</v>
      </c>
      <c r="AO15" s="185">
        <f>ROUND([1]Лист1!AH15/1000,1)</f>
        <v>38409.599999999999</v>
      </c>
      <c r="AP15" s="185" t="e">
        <f>ROUND([1]Лист1!AI15/1000,1)</f>
        <v>#REF!</v>
      </c>
      <c r="AQ15" s="185" t="e">
        <f>ROUND([1]Лист1!AJ15/1000,1)</f>
        <v>#REF!</v>
      </c>
      <c r="AR15" s="185">
        <f>ROUND([1]Лист1!AK15/1000,1)</f>
        <v>24718.9</v>
      </c>
      <c r="AS15" s="185">
        <f>ROUND([1]Лист1!AL15/1000,1)</f>
        <v>24718.9</v>
      </c>
      <c r="AT15" s="185">
        <f>ROUND([1]Лист1!AM15/1000,1)</f>
        <v>218658.4</v>
      </c>
      <c r="AU15" s="185">
        <f>ROUND([1]Лист1!AN15/1000,1)</f>
        <v>205704.8</v>
      </c>
      <c r="AV15" s="185" t="e">
        <f>ROUND([1]Лист1!AO15/1000,1)</f>
        <v>#REF!</v>
      </c>
      <c r="AW15" s="185" t="e">
        <f>ROUND([1]Лист1!AP15/1000,1)</f>
        <v>#REF!</v>
      </c>
      <c r="AX15" s="185">
        <f>ROUND([1]Лист1!AQ15/1000,1)</f>
        <v>32361.4</v>
      </c>
      <c r="AY15" s="186">
        <f>ROUND([1]Лист1!AR15/1000,1)</f>
        <v>32361.4</v>
      </c>
      <c r="AZ15" s="183">
        <f t="shared" si="9"/>
        <v>222541.4</v>
      </c>
      <c r="BA15" s="184">
        <f t="shared" si="9"/>
        <v>205227.2</v>
      </c>
      <c r="BB15" s="185">
        <v>102519.5</v>
      </c>
      <c r="BC15" s="185">
        <v>97683.199999999997</v>
      </c>
      <c r="BD15" s="185">
        <v>23956.7</v>
      </c>
      <c r="BE15" s="185">
        <v>14567.9</v>
      </c>
      <c r="BF15" s="185">
        <v>70334.100000000006</v>
      </c>
      <c r="BG15" s="185">
        <v>68511.600000000006</v>
      </c>
      <c r="BH15" s="185">
        <v>25731.1</v>
      </c>
      <c r="BI15" s="186">
        <v>24464.5</v>
      </c>
      <c r="BJ15" s="183">
        <f t="shared" si="10"/>
        <v>1768.4</v>
      </c>
      <c r="BK15" s="184">
        <f t="shared" si="10"/>
        <v>889.4</v>
      </c>
      <c r="BL15" s="191">
        <v>0</v>
      </c>
      <c r="BM15" s="191">
        <v>0</v>
      </c>
      <c r="BN15" s="191">
        <v>1768.4</v>
      </c>
      <c r="BO15" s="191">
        <v>889.4</v>
      </c>
      <c r="BP15" s="191">
        <v>0</v>
      </c>
      <c r="BQ15" s="192">
        <v>0</v>
      </c>
      <c r="BR15" s="183">
        <f t="shared" si="11"/>
        <v>1580327</v>
      </c>
      <c r="BS15" s="184">
        <f t="shared" si="11"/>
        <v>1566668.3</v>
      </c>
      <c r="BT15" s="185">
        <v>623609</v>
      </c>
      <c r="BU15" s="185">
        <v>623609</v>
      </c>
      <c r="BV15" s="185">
        <v>631974</v>
      </c>
      <c r="BW15" s="185">
        <v>619026.9</v>
      </c>
      <c r="BX15" s="185">
        <v>128782.8</v>
      </c>
      <c r="BY15" s="185">
        <v>128782.8</v>
      </c>
      <c r="BZ15" s="185">
        <v>1525.1</v>
      </c>
      <c r="CA15" s="185">
        <v>1525.1</v>
      </c>
      <c r="CB15" s="185">
        <v>44209.4</v>
      </c>
      <c r="CC15" s="185">
        <v>44118.5</v>
      </c>
      <c r="CD15" s="185">
        <v>150226.70000000001</v>
      </c>
      <c r="CE15" s="186">
        <v>149606</v>
      </c>
      <c r="CF15" s="183">
        <f t="shared" si="12"/>
        <v>226930.69999999998</v>
      </c>
      <c r="CG15" s="184">
        <f t="shared" si="12"/>
        <v>224204.4</v>
      </c>
      <c r="CH15" s="185">
        <v>217017.8</v>
      </c>
      <c r="CI15" s="185">
        <v>214291.5</v>
      </c>
      <c r="CJ15" s="185">
        <v>0</v>
      </c>
      <c r="CK15" s="185">
        <v>0</v>
      </c>
      <c r="CL15" s="185">
        <v>9912.9</v>
      </c>
      <c r="CM15" s="186">
        <v>9912.9</v>
      </c>
      <c r="CN15" s="183">
        <f t="shared" si="13"/>
        <v>42.5</v>
      </c>
      <c r="CO15" s="195">
        <f t="shared" si="13"/>
        <v>42.5</v>
      </c>
      <c r="CP15" s="185">
        <v>0</v>
      </c>
      <c r="CQ15" s="185">
        <v>0</v>
      </c>
      <c r="CR15" s="185">
        <v>0</v>
      </c>
      <c r="CS15" s="185">
        <v>0</v>
      </c>
      <c r="CT15" s="185">
        <v>42.5</v>
      </c>
      <c r="CU15" s="186">
        <v>42.5</v>
      </c>
      <c r="CV15" s="183">
        <f t="shared" si="14"/>
        <v>132524.20000000001</v>
      </c>
      <c r="CW15" s="184">
        <f t="shared" si="4"/>
        <v>128889.7</v>
      </c>
      <c r="CX15" s="185">
        <v>2512.3000000000002</v>
      </c>
      <c r="CY15" s="185">
        <v>2512.3000000000002</v>
      </c>
      <c r="CZ15" s="185">
        <v>0</v>
      </c>
      <c r="DA15" s="185">
        <v>0</v>
      </c>
      <c r="DB15" s="185">
        <v>47871.5</v>
      </c>
      <c r="DC15" s="185">
        <v>44325.7</v>
      </c>
      <c r="DD15" s="185">
        <v>79797.7</v>
      </c>
      <c r="DE15" s="185">
        <v>79797.7</v>
      </c>
      <c r="DF15" s="185">
        <v>2342.6999999999998</v>
      </c>
      <c r="DG15" s="186">
        <v>2254</v>
      </c>
      <c r="DH15" s="183">
        <f t="shared" si="15"/>
        <v>74097.100000000006</v>
      </c>
      <c r="DI15" s="196">
        <f t="shared" si="15"/>
        <v>71096.800000000003</v>
      </c>
      <c r="DJ15" s="197">
        <v>61555.4</v>
      </c>
      <c r="DK15" s="197">
        <v>58555.4</v>
      </c>
      <c r="DL15" s="197">
        <v>8781.4</v>
      </c>
      <c r="DM15" s="197">
        <v>8781.4</v>
      </c>
      <c r="DN15" s="197">
        <v>0</v>
      </c>
      <c r="DO15" s="197">
        <v>0</v>
      </c>
      <c r="DP15" s="197">
        <v>3760.3</v>
      </c>
      <c r="DQ15" s="198">
        <v>3760</v>
      </c>
      <c r="DR15" s="183">
        <f t="shared" si="16"/>
        <v>0</v>
      </c>
      <c r="DS15" s="184">
        <f t="shared" si="16"/>
        <v>0</v>
      </c>
      <c r="DT15" s="191">
        <v>0</v>
      </c>
      <c r="DU15" s="191">
        <v>0</v>
      </c>
      <c r="DV15" s="191">
        <v>0</v>
      </c>
      <c r="DW15" s="191">
        <v>0</v>
      </c>
      <c r="DX15" s="191">
        <v>0</v>
      </c>
      <c r="DY15" s="192">
        <v>0</v>
      </c>
      <c r="DZ15" s="199">
        <v>82.8</v>
      </c>
      <c r="EA15" s="200">
        <v>82.8</v>
      </c>
      <c r="EB15" s="199">
        <v>0</v>
      </c>
      <c r="EC15" s="200">
        <v>0</v>
      </c>
      <c r="ED15" s="184" t="e">
        <f t="shared" si="5"/>
        <v>#REF!</v>
      </c>
      <c r="EE15" s="184" t="e">
        <f t="shared" si="5"/>
        <v>#REF!</v>
      </c>
      <c r="EF15" s="201">
        <v>-14103.9</v>
      </c>
      <c r="EG15" s="192">
        <v>20357.099999999999</v>
      </c>
      <c r="EH15" s="201">
        <v>12692.1</v>
      </c>
      <c r="EI15" s="202">
        <v>22149.200000000001</v>
      </c>
      <c r="EJ15" s="120"/>
      <c r="EK15" s="203"/>
      <c r="EL15" s="203"/>
    </row>
    <row r="16" spans="1:142" s="102" customFormat="1" ht="15" hidden="1" customHeight="1" x14ac:dyDescent="0.25">
      <c r="A16" s="108" t="s">
        <v>263</v>
      </c>
      <c r="B16" s="183">
        <f t="shared" si="6"/>
        <v>95246.5</v>
      </c>
      <c r="C16" s="184">
        <f t="shared" si="6"/>
        <v>91818.5</v>
      </c>
      <c r="D16" s="185">
        <v>1876.9</v>
      </c>
      <c r="E16" s="185">
        <v>1816.1</v>
      </c>
      <c r="F16" s="185">
        <v>2236.4</v>
      </c>
      <c r="G16" s="185">
        <v>2216.1999999999998</v>
      </c>
      <c r="H16" s="185">
        <v>45471.8</v>
      </c>
      <c r="I16" s="185">
        <v>43557.8</v>
      </c>
      <c r="J16" s="185">
        <v>26</v>
      </c>
      <c r="K16" s="185">
        <v>0</v>
      </c>
      <c r="L16" s="185">
        <v>10283.9</v>
      </c>
      <c r="M16" s="185">
        <v>10223.5</v>
      </c>
      <c r="N16" s="185">
        <v>0</v>
      </c>
      <c r="O16" s="185">
        <v>0</v>
      </c>
      <c r="P16" s="185">
        <v>300</v>
      </c>
      <c r="Q16" s="185">
        <v>0</v>
      </c>
      <c r="R16" s="185">
        <v>0</v>
      </c>
      <c r="S16" s="185">
        <v>0</v>
      </c>
      <c r="T16" s="185">
        <v>35051.5</v>
      </c>
      <c r="U16" s="186">
        <v>34004.9</v>
      </c>
      <c r="V16" s="187">
        <f t="shared" si="3"/>
        <v>0</v>
      </c>
      <c r="W16" s="188">
        <f t="shared" si="3"/>
        <v>0</v>
      </c>
      <c r="X16" s="189">
        <v>0</v>
      </c>
      <c r="Y16" s="190">
        <v>0</v>
      </c>
      <c r="Z16" s="183">
        <f t="shared" si="7"/>
        <v>5056.6000000000004</v>
      </c>
      <c r="AA16" s="184">
        <f t="shared" si="7"/>
        <v>4995.8</v>
      </c>
      <c r="AB16" s="191">
        <v>5056.6000000000004</v>
      </c>
      <c r="AC16" s="191">
        <v>4995.8</v>
      </c>
      <c r="AD16" s="191">
        <v>0</v>
      </c>
      <c r="AE16" s="191">
        <v>0</v>
      </c>
      <c r="AF16" s="191">
        <v>0</v>
      </c>
      <c r="AG16" s="192">
        <v>0</v>
      </c>
      <c r="AH16" s="193" t="e">
        <f t="shared" si="8"/>
        <v>#REF!</v>
      </c>
      <c r="AI16" s="194" t="e">
        <f t="shared" si="8"/>
        <v>#REF!</v>
      </c>
      <c r="AJ16" s="185" t="e">
        <f>ROUND([1]Лист1!AC16/1000,1)</f>
        <v>#REF!</v>
      </c>
      <c r="AK16" s="185" t="e">
        <f>ROUND([1]Лист1!AD16/1000,1)</f>
        <v>#REF!</v>
      </c>
      <c r="AL16" s="185" t="e">
        <f>ROUND([1]Лист1!AE16/1000,1)</f>
        <v>#REF!</v>
      </c>
      <c r="AM16" s="185" t="e">
        <f>ROUND([1]Лист1!AF16/1000,1)</f>
        <v>#REF!</v>
      </c>
      <c r="AN16" s="185" t="e">
        <f>ROUND([1]Лист1!AG16/1000,1)</f>
        <v>#REF!</v>
      </c>
      <c r="AO16" s="185" t="e">
        <f>ROUND([1]Лист1!AH16/1000,1)</f>
        <v>#REF!</v>
      </c>
      <c r="AP16" s="185" t="e">
        <f>ROUND([1]Лист1!AI16/1000,1)</f>
        <v>#REF!</v>
      </c>
      <c r="AQ16" s="185" t="e">
        <f>ROUND([1]Лист1!AJ16/1000,1)</f>
        <v>#REF!</v>
      </c>
      <c r="AR16" s="185">
        <f>ROUND([1]Лист1!AK16/1000,1)</f>
        <v>19808.599999999999</v>
      </c>
      <c r="AS16" s="185">
        <f>ROUND([1]Лист1!AL16/1000,1)</f>
        <v>19454</v>
      </c>
      <c r="AT16" s="185">
        <f>ROUND([1]Лист1!AM16/1000,1)</f>
        <v>70988.100000000006</v>
      </c>
      <c r="AU16" s="185">
        <f>ROUND([1]Лист1!AN16/1000,1)</f>
        <v>68800.100000000006</v>
      </c>
      <c r="AV16" s="185" t="e">
        <f>ROUND([1]Лист1!AO16/1000,1)</f>
        <v>#REF!</v>
      </c>
      <c r="AW16" s="185" t="e">
        <f>ROUND([1]Лист1!AP16/1000,1)</f>
        <v>#REF!</v>
      </c>
      <c r="AX16" s="185">
        <f>ROUND([1]Лист1!AQ16/1000,1)</f>
        <v>1086.5</v>
      </c>
      <c r="AY16" s="186">
        <f>ROUND([1]Лист1!AR16/1000,1)</f>
        <v>1086.5</v>
      </c>
      <c r="AZ16" s="183">
        <f t="shared" si="9"/>
        <v>232687.5</v>
      </c>
      <c r="BA16" s="184">
        <f t="shared" si="9"/>
        <v>220637.59999999998</v>
      </c>
      <c r="BB16" s="185">
        <v>39466.5</v>
      </c>
      <c r="BC16" s="185">
        <v>39156.199999999997</v>
      </c>
      <c r="BD16" s="185">
        <v>20645.599999999999</v>
      </c>
      <c r="BE16" s="185">
        <v>17609.5</v>
      </c>
      <c r="BF16" s="185">
        <v>172575.4</v>
      </c>
      <c r="BG16" s="185">
        <v>163871.9</v>
      </c>
      <c r="BH16" s="185">
        <v>0</v>
      </c>
      <c r="BI16" s="186">
        <v>0</v>
      </c>
      <c r="BJ16" s="183">
        <f t="shared" si="10"/>
        <v>1371.8</v>
      </c>
      <c r="BK16" s="184">
        <f t="shared" si="10"/>
        <v>1371.8</v>
      </c>
      <c r="BL16" s="191">
        <v>0</v>
      </c>
      <c r="BM16" s="191">
        <v>0</v>
      </c>
      <c r="BN16" s="191">
        <v>1371.8</v>
      </c>
      <c r="BO16" s="191">
        <v>1371.8</v>
      </c>
      <c r="BP16" s="191">
        <v>0</v>
      </c>
      <c r="BQ16" s="192">
        <v>0</v>
      </c>
      <c r="BR16" s="183">
        <f t="shared" si="11"/>
        <v>830309.29999999993</v>
      </c>
      <c r="BS16" s="184">
        <f t="shared" si="11"/>
        <v>823735.60000000009</v>
      </c>
      <c r="BT16" s="185">
        <v>350027.9</v>
      </c>
      <c r="BU16" s="185">
        <v>349835.2</v>
      </c>
      <c r="BV16" s="185">
        <v>346180.3</v>
      </c>
      <c r="BW16" s="185">
        <v>343671.9</v>
      </c>
      <c r="BX16" s="185">
        <v>66310.7</v>
      </c>
      <c r="BY16" s="185">
        <v>65053.4</v>
      </c>
      <c r="BZ16" s="185">
        <v>106.7</v>
      </c>
      <c r="CA16" s="185">
        <v>97.7</v>
      </c>
      <c r="CB16" s="185">
        <v>20902.900000000001</v>
      </c>
      <c r="CC16" s="185">
        <v>19465.8</v>
      </c>
      <c r="CD16" s="185">
        <v>46780.800000000003</v>
      </c>
      <c r="CE16" s="186">
        <v>45611.6</v>
      </c>
      <c r="CF16" s="183">
        <f t="shared" si="12"/>
        <v>98034.6</v>
      </c>
      <c r="CG16" s="184">
        <f t="shared" si="12"/>
        <v>93656.700000000012</v>
      </c>
      <c r="CH16" s="185">
        <v>70177.3</v>
      </c>
      <c r="CI16" s="185">
        <v>66640.100000000006</v>
      </c>
      <c r="CJ16" s="185">
        <v>0</v>
      </c>
      <c r="CK16" s="185">
        <v>0</v>
      </c>
      <c r="CL16" s="185">
        <v>27857.3</v>
      </c>
      <c r="CM16" s="186">
        <v>27016.6</v>
      </c>
      <c r="CN16" s="183">
        <f t="shared" si="13"/>
        <v>0</v>
      </c>
      <c r="CO16" s="195">
        <f t="shared" si="13"/>
        <v>0</v>
      </c>
      <c r="CP16" s="185">
        <v>0</v>
      </c>
      <c r="CQ16" s="185">
        <v>0</v>
      </c>
      <c r="CR16" s="185">
        <v>0</v>
      </c>
      <c r="CS16" s="185">
        <v>0</v>
      </c>
      <c r="CT16" s="185">
        <v>0</v>
      </c>
      <c r="CU16" s="186">
        <v>0</v>
      </c>
      <c r="CV16" s="183">
        <f t="shared" si="14"/>
        <v>47255.700000000004</v>
      </c>
      <c r="CW16" s="184">
        <f t="shared" si="4"/>
        <v>45478.9</v>
      </c>
      <c r="CX16" s="185">
        <v>1711</v>
      </c>
      <c r="CY16" s="185">
        <v>1705.4</v>
      </c>
      <c r="CZ16" s="185">
        <v>0</v>
      </c>
      <c r="DA16" s="185">
        <v>0</v>
      </c>
      <c r="DB16" s="185">
        <v>29308.400000000001</v>
      </c>
      <c r="DC16" s="185">
        <v>27986.400000000001</v>
      </c>
      <c r="DD16" s="185">
        <v>16088</v>
      </c>
      <c r="DE16" s="185">
        <v>15638.9</v>
      </c>
      <c r="DF16" s="185">
        <v>148.30000000000001</v>
      </c>
      <c r="DG16" s="186">
        <v>148.19999999999999</v>
      </c>
      <c r="DH16" s="183">
        <f t="shared" si="15"/>
        <v>93052.3</v>
      </c>
      <c r="DI16" s="196">
        <f t="shared" si="15"/>
        <v>89372.6</v>
      </c>
      <c r="DJ16" s="197">
        <v>93052.3</v>
      </c>
      <c r="DK16" s="197">
        <v>89372.6</v>
      </c>
      <c r="DL16" s="197">
        <v>0</v>
      </c>
      <c r="DM16" s="197">
        <v>0</v>
      </c>
      <c r="DN16" s="197">
        <v>0</v>
      </c>
      <c r="DO16" s="197">
        <v>0</v>
      </c>
      <c r="DP16" s="197">
        <v>0</v>
      </c>
      <c r="DQ16" s="198">
        <v>0</v>
      </c>
      <c r="DR16" s="183">
        <f t="shared" si="16"/>
        <v>0</v>
      </c>
      <c r="DS16" s="184">
        <f t="shared" si="16"/>
        <v>0</v>
      </c>
      <c r="DT16" s="191">
        <v>0</v>
      </c>
      <c r="DU16" s="191">
        <v>0</v>
      </c>
      <c r="DV16" s="191">
        <v>0</v>
      </c>
      <c r="DW16" s="191">
        <v>0</v>
      </c>
      <c r="DX16" s="191">
        <v>0</v>
      </c>
      <c r="DY16" s="192">
        <v>0</v>
      </c>
      <c r="DZ16" s="199">
        <v>0</v>
      </c>
      <c r="EA16" s="200">
        <v>0</v>
      </c>
      <c r="EB16" s="199">
        <v>0</v>
      </c>
      <c r="EC16" s="200">
        <v>0</v>
      </c>
      <c r="ED16" s="184" t="e">
        <f t="shared" si="5"/>
        <v>#REF!</v>
      </c>
      <c r="EE16" s="184" t="e">
        <f t="shared" si="5"/>
        <v>#REF!</v>
      </c>
      <c r="EF16" s="201">
        <v>-12360.4</v>
      </c>
      <c r="EG16" s="192">
        <v>-5722.6</v>
      </c>
      <c r="EH16" s="201">
        <v>14029.2</v>
      </c>
      <c r="EI16" s="202">
        <v>8306.6</v>
      </c>
      <c r="EJ16" s="120"/>
      <c r="EK16" s="203"/>
      <c r="EL16" s="203"/>
    </row>
    <row r="17" spans="1:142" s="102" customFormat="1" ht="15" hidden="1" customHeight="1" x14ac:dyDescent="0.25">
      <c r="A17" s="108" t="s">
        <v>264</v>
      </c>
      <c r="B17" s="183">
        <f t="shared" si="6"/>
        <v>2458310.5</v>
      </c>
      <c r="C17" s="184">
        <f t="shared" si="6"/>
        <v>2254081.9000000004</v>
      </c>
      <c r="D17" s="185">
        <v>10110.6</v>
      </c>
      <c r="E17" s="185">
        <v>10071.5</v>
      </c>
      <c r="F17" s="185">
        <v>113069.1</v>
      </c>
      <c r="G17" s="185">
        <v>102377.1</v>
      </c>
      <c r="H17" s="185">
        <v>980704.7</v>
      </c>
      <c r="I17" s="185">
        <v>916393.8</v>
      </c>
      <c r="J17" s="185">
        <v>37.5</v>
      </c>
      <c r="K17" s="185">
        <v>12.6</v>
      </c>
      <c r="L17" s="185">
        <v>111949.8</v>
      </c>
      <c r="M17" s="185">
        <v>105317.1</v>
      </c>
      <c r="N17" s="185">
        <v>0</v>
      </c>
      <c r="O17" s="185">
        <v>0</v>
      </c>
      <c r="P17" s="185">
        <v>55354.5</v>
      </c>
      <c r="Q17" s="185">
        <v>0</v>
      </c>
      <c r="R17" s="185">
        <v>0</v>
      </c>
      <c r="S17" s="185">
        <v>0</v>
      </c>
      <c r="T17" s="185">
        <v>1187084.3</v>
      </c>
      <c r="U17" s="186">
        <v>1119909.8</v>
      </c>
      <c r="V17" s="187">
        <f t="shared" si="3"/>
        <v>0</v>
      </c>
      <c r="W17" s="188">
        <f t="shared" si="3"/>
        <v>0</v>
      </c>
      <c r="X17" s="189">
        <v>0</v>
      </c>
      <c r="Y17" s="190">
        <v>0</v>
      </c>
      <c r="Z17" s="183">
        <f t="shared" si="7"/>
        <v>312424.59999999998</v>
      </c>
      <c r="AA17" s="184">
        <f t="shared" si="7"/>
        <v>288579.20000000001</v>
      </c>
      <c r="AB17" s="191">
        <v>312424.59999999998</v>
      </c>
      <c r="AC17" s="191">
        <v>288579.20000000001</v>
      </c>
      <c r="AD17" s="191">
        <v>0</v>
      </c>
      <c r="AE17" s="191">
        <v>0</v>
      </c>
      <c r="AF17" s="191">
        <v>0</v>
      </c>
      <c r="AG17" s="192">
        <v>0</v>
      </c>
      <c r="AH17" s="193" t="e">
        <f t="shared" si="8"/>
        <v>#REF!</v>
      </c>
      <c r="AI17" s="194" t="e">
        <f t="shared" si="8"/>
        <v>#REF!</v>
      </c>
      <c r="AJ17" s="185" t="e">
        <f>ROUND([1]Лист1!AC17/1000,1)</f>
        <v>#REF!</v>
      </c>
      <c r="AK17" s="185" t="e">
        <f>ROUND([1]Лист1!AD17/1000,1)</f>
        <v>#REF!</v>
      </c>
      <c r="AL17" s="185" t="e">
        <f>ROUND([1]Лист1!AE17/1000,1)</f>
        <v>#REF!</v>
      </c>
      <c r="AM17" s="185" t="e">
        <f>ROUND([1]Лист1!AF17/1000,1)</f>
        <v>#REF!</v>
      </c>
      <c r="AN17" s="185" t="e">
        <f>ROUND([1]Лист1!AG17/1000,1)</f>
        <v>#REF!</v>
      </c>
      <c r="AO17" s="185" t="e">
        <f>ROUND([1]Лист1!AH17/1000,1)</f>
        <v>#REF!</v>
      </c>
      <c r="AP17" s="185" t="e">
        <f>ROUND([1]Лист1!AI17/1000,1)</f>
        <v>#REF!</v>
      </c>
      <c r="AQ17" s="185" t="e">
        <f>ROUND([1]Лист1!AJ17/1000,1)</f>
        <v>#REF!</v>
      </c>
      <c r="AR17" s="185">
        <f>ROUND([1]Лист1!AK17/1000,1)</f>
        <v>889803.1</v>
      </c>
      <c r="AS17" s="185">
        <f>ROUND([1]Лист1!AL17/1000,1)</f>
        <v>742078.2</v>
      </c>
      <c r="AT17" s="185">
        <f>ROUND([1]Лист1!AM17/1000,1)</f>
        <v>1630202</v>
      </c>
      <c r="AU17" s="185">
        <f>ROUND([1]Лист1!AN17/1000,1)</f>
        <v>1456993.7</v>
      </c>
      <c r="AV17" s="185" t="e">
        <f>ROUND([1]Лист1!AO17/1000,1)</f>
        <v>#REF!</v>
      </c>
      <c r="AW17" s="185" t="e">
        <f>ROUND([1]Лист1!AP17/1000,1)</f>
        <v>#REF!</v>
      </c>
      <c r="AX17" s="185">
        <f>ROUND([1]Лист1!AQ17/1000,1)</f>
        <v>21315.200000000001</v>
      </c>
      <c r="AY17" s="186">
        <f>ROUND([1]Лист1!AR17/1000,1)</f>
        <v>14214.4</v>
      </c>
      <c r="AZ17" s="183">
        <f t="shared" si="9"/>
        <v>2496667.3000000003</v>
      </c>
      <c r="BA17" s="184">
        <f t="shared" si="9"/>
        <v>2203917.9</v>
      </c>
      <c r="BB17" s="185">
        <v>1550405.3</v>
      </c>
      <c r="BC17" s="185">
        <v>1371533.1</v>
      </c>
      <c r="BD17" s="185">
        <v>237336.1</v>
      </c>
      <c r="BE17" s="185">
        <v>194391.1</v>
      </c>
      <c r="BF17" s="185">
        <v>346512.9</v>
      </c>
      <c r="BG17" s="185">
        <v>314764.90000000002</v>
      </c>
      <c r="BH17" s="185">
        <v>362413</v>
      </c>
      <c r="BI17" s="186">
        <v>323228.79999999999</v>
      </c>
      <c r="BJ17" s="183">
        <f t="shared" si="10"/>
        <v>8346.6</v>
      </c>
      <c r="BK17" s="184">
        <f t="shared" si="10"/>
        <v>7619.2</v>
      </c>
      <c r="BL17" s="191">
        <v>0</v>
      </c>
      <c r="BM17" s="191">
        <v>0</v>
      </c>
      <c r="BN17" s="191">
        <v>8346.6</v>
      </c>
      <c r="BO17" s="191">
        <v>7619.2</v>
      </c>
      <c r="BP17" s="191">
        <v>0</v>
      </c>
      <c r="BQ17" s="192">
        <v>0</v>
      </c>
      <c r="BR17" s="183">
        <f t="shared" si="11"/>
        <v>10526210.800000001</v>
      </c>
      <c r="BS17" s="184">
        <f t="shared" si="11"/>
        <v>10365571.800000003</v>
      </c>
      <c r="BT17" s="185">
        <v>3814876.7</v>
      </c>
      <c r="BU17" s="185">
        <v>3753171.9</v>
      </c>
      <c r="BV17" s="185">
        <v>4640458.7</v>
      </c>
      <c r="BW17" s="185">
        <v>4596509.5999999996</v>
      </c>
      <c r="BX17" s="185">
        <v>1466061.6</v>
      </c>
      <c r="BY17" s="185">
        <v>1453915.3</v>
      </c>
      <c r="BZ17" s="185">
        <v>5446.4</v>
      </c>
      <c r="CA17" s="185">
        <v>4766.8</v>
      </c>
      <c r="CB17" s="185">
        <v>114531.5</v>
      </c>
      <c r="CC17" s="185">
        <v>94793.9</v>
      </c>
      <c r="CD17" s="185">
        <v>484835.9</v>
      </c>
      <c r="CE17" s="186">
        <v>462414.3</v>
      </c>
      <c r="CF17" s="183">
        <f t="shared" si="12"/>
        <v>710359.6</v>
      </c>
      <c r="CG17" s="184">
        <f t="shared" si="12"/>
        <v>701758.6</v>
      </c>
      <c r="CH17" s="185">
        <v>517408.7</v>
      </c>
      <c r="CI17" s="185">
        <v>515632.8</v>
      </c>
      <c r="CJ17" s="185">
        <v>0</v>
      </c>
      <c r="CK17" s="185">
        <v>0</v>
      </c>
      <c r="CL17" s="185">
        <v>192950.9</v>
      </c>
      <c r="CM17" s="186">
        <v>186125.8</v>
      </c>
      <c r="CN17" s="183">
        <f t="shared" si="13"/>
        <v>0</v>
      </c>
      <c r="CO17" s="195">
        <f t="shared" si="13"/>
        <v>0</v>
      </c>
      <c r="CP17" s="185">
        <v>0</v>
      </c>
      <c r="CQ17" s="185">
        <v>0</v>
      </c>
      <c r="CR17" s="185">
        <v>0</v>
      </c>
      <c r="CS17" s="185">
        <v>0</v>
      </c>
      <c r="CT17" s="185">
        <v>0</v>
      </c>
      <c r="CU17" s="186">
        <v>0</v>
      </c>
      <c r="CV17" s="183">
        <f t="shared" si="14"/>
        <v>457496.6</v>
      </c>
      <c r="CW17" s="184">
        <f t="shared" si="4"/>
        <v>427067.1</v>
      </c>
      <c r="CX17" s="185">
        <v>30448.6</v>
      </c>
      <c r="CY17" s="185">
        <v>29329.5</v>
      </c>
      <c r="CZ17" s="185">
        <v>1596.9</v>
      </c>
      <c r="DA17" s="185">
        <v>1596.9</v>
      </c>
      <c r="DB17" s="185">
        <v>243462</v>
      </c>
      <c r="DC17" s="185">
        <v>220010.6</v>
      </c>
      <c r="DD17" s="185">
        <v>19458.3</v>
      </c>
      <c r="DE17" s="185">
        <v>19401.5</v>
      </c>
      <c r="DF17" s="185">
        <v>162530.79999999999</v>
      </c>
      <c r="DG17" s="186">
        <v>156728.6</v>
      </c>
      <c r="DH17" s="183">
        <f t="shared" si="15"/>
        <v>1015928.4999999999</v>
      </c>
      <c r="DI17" s="196">
        <f t="shared" si="15"/>
        <v>996614.9</v>
      </c>
      <c r="DJ17" s="197">
        <v>911262.7</v>
      </c>
      <c r="DK17" s="197">
        <v>898222.4</v>
      </c>
      <c r="DL17" s="197">
        <v>6722.6</v>
      </c>
      <c r="DM17" s="197">
        <v>6288.2</v>
      </c>
      <c r="DN17" s="197">
        <v>0</v>
      </c>
      <c r="DO17" s="197">
        <v>0</v>
      </c>
      <c r="DP17" s="197">
        <v>97943.2</v>
      </c>
      <c r="DQ17" s="198">
        <v>92104.3</v>
      </c>
      <c r="DR17" s="183">
        <f t="shared" si="16"/>
        <v>95667.6</v>
      </c>
      <c r="DS17" s="184">
        <f t="shared" si="16"/>
        <v>85007.3</v>
      </c>
      <c r="DT17" s="191">
        <v>53322.5</v>
      </c>
      <c r="DU17" s="191">
        <v>42980.5</v>
      </c>
      <c r="DV17" s="191">
        <v>42345.1</v>
      </c>
      <c r="DW17" s="191">
        <v>42026.8</v>
      </c>
      <c r="DX17" s="191">
        <v>0</v>
      </c>
      <c r="DY17" s="192">
        <v>0</v>
      </c>
      <c r="DZ17" s="199">
        <v>0</v>
      </c>
      <c r="EA17" s="200">
        <v>0</v>
      </c>
      <c r="EB17" s="199">
        <v>0</v>
      </c>
      <c r="EC17" s="200">
        <v>0</v>
      </c>
      <c r="ED17" s="184" t="e">
        <f t="shared" si="5"/>
        <v>#REF!</v>
      </c>
      <c r="EE17" s="184" t="e">
        <f t="shared" si="5"/>
        <v>#REF!</v>
      </c>
      <c r="EF17" s="201">
        <v>-1203249.5</v>
      </c>
      <c r="EG17" s="192">
        <v>1113217.3</v>
      </c>
      <c r="EH17" s="201">
        <v>1985749.2</v>
      </c>
      <c r="EI17" s="202">
        <v>3098966.4</v>
      </c>
      <c r="EJ17" s="120"/>
      <c r="EK17" s="203"/>
      <c r="EL17" s="203"/>
    </row>
    <row r="18" spans="1:142" s="102" customFormat="1" ht="15" hidden="1" customHeight="1" x14ac:dyDescent="0.25">
      <c r="A18" s="108" t="s">
        <v>265</v>
      </c>
      <c r="B18" s="183">
        <f t="shared" si="6"/>
        <v>58695.499999999993</v>
      </c>
      <c r="C18" s="184">
        <f t="shared" si="6"/>
        <v>56139.500000000007</v>
      </c>
      <c r="D18" s="185">
        <v>1746.2</v>
      </c>
      <c r="E18" s="185">
        <v>1744</v>
      </c>
      <c r="F18" s="185">
        <v>1797.4</v>
      </c>
      <c r="G18" s="185">
        <v>1766.3</v>
      </c>
      <c r="H18" s="185">
        <v>43471</v>
      </c>
      <c r="I18" s="185">
        <v>41888.400000000001</v>
      </c>
      <c r="J18" s="185">
        <v>9.6999999999999993</v>
      </c>
      <c r="K18" s="185">
        <v>0.3</v>
      </c>
      <c r="L18" s="185">
        <v>7659.2</v>
      </c>
      <c r="M18" s="185">
        <v>7419.5</v>
      </c>
      <c r="N18" s="185">
        <v>2642.2</v>
      </c>
      <c r="O18" s="185">
        <v>2642.2</v>
      </c>
      <c r="P18" s="185">
        <v>68.400000000000006</v>
      </c>
      <c r="Q18" s="185">
        <v>0</v>
      </c>
      <c r="R18" s="185">
        <v>0</v>
      </c>
      <c r="S18" s="185">
        <v>0</v>
      </c>
      <c r="T18" s="185">
        <v>1301.4000000000001</v>
      </c>
      <c r="U18" s="186">
        <v>678.8</v>
      </c>
      <c r="V18" s="187">
        <f t="shared" si="3"/>
        <v>3662.2</v>
      </c>
      <c r="W18" s="188">
        <f t="shared" si="3"/>
        <v>3056.1</v>
      </c>
      <c r="X18" s="189">
        <v>3662.2</v>
      </c>
      <c r="Y18" s="190">
        <v>3056.1</v>
      </c>
      <c r="Z18" s="183">
        <f t="shared" si="7"/>
        <v>4182.7</v>
      </c>
      <c r="AA18" s="184">
        <f t="shared" si="7"/>
        <v>4141</v>
      </c>
      <c r="AB18" s="191">
        <v>4157.7</v>
      </c>
      <c r="AC18" s="191">
        <v>4116</v>
      </c>
      <c r="AD18" s="191">
        <v>0</v>
      </c>
      <c r="AE18" s="191">
        <v>0</v>
      </c>
      <c r="AF18" s="191">
        <v>25</v>
      </c>
      <c r="AG18" s="192">
        <v>25</v>
      </c>
      <c r="AH18" s="193" t="e">
        <f t="shared" si="8"/>
        <v>#REF!</v>
      </c>
      <c r="AI18" s="194" t="e">
        <f t="shared" si="8"/>
        <v>#REF!</v>
      </c>
      <c r="AJ18" s="185" t="e">
        <f>ROUND([1]Лист1!AC18/1000,1)</f>
        <v>#REF!</v>
      </c>
      <c r="AK18" s="185" t="e">
        <f>ROUND([1]Лист1!AD18/1000,1)</f>
        <v>#REF!</v>
      </c>
      <c r="AL18" s="185" t="e">
        <f>ROUND([1]Лист1!AE18/1000,1)</f>
        <v>#REF!</v>
      </c>
      <c r="AM18" s="185" t="e">
        <f>ROUND([1]Лист1!AF18/1000,1)</f>
        <v>#REF!</v>
      </c>
      <c r="AN18" s="185" t="e">
        <f>ROUND([1]Лист1!AG18/1000,1)</f>
        <v>#REF!</v>
      </c>
      <c r="AO18" s="185" t="e">
        <f>ROUND([1]Лист1!AH18/1000,1)</f>
        <v>#REF!</v>
      </c>
      <c r="AP18" s="185" t="e">
        <f>ROUND([1]Лист1!AI18/1000,1)</f>
        <v>#REF!</v>
      </c>
      <c r="AQ18" s="185" t="e">
        <f>ROUND([1]Лист1!AJ18/1000,1)</f>
        <v>#REF!</v>
      </c>
      <c r="AR18" s="185">
        <f>ROUND([1]Лист1!AK18/1000,1)</f>
        <v>2527.5</v>
      </c>
      <c r="AS18" s="185">
        <f>ROUND([1]Лист1!AL18/1000,1)</f>
        <v>2511.9</v>
      </c>
      <c r="AT18" s="185">
        <f>ROUND([1]Лист1!AM18/1000,1)</f>
        <v>33072.400000000001</v>
      </c>
      <c r="AU18" s="185">
        <f>ROUND([1]Лист1!AN18/1000,1)</f>
        <v>32585.4</v>
      </c>
      <c r="AV18" s="185" t="e">
        <f>ROUND([1]Лист1!AO18/1000,1)</f>
        <v>#REF!</v>
      </c>
      <c r="AW18" s="185" t="e">
        <f>ROUND([1]Лист1!AP18/1000,1)</f>
        <v>#REF!</v>
      </c>
      <c r="AX18" s="185">
        <f>ROUND([1]Лист1!AQ18/1000,1)</f>
        <v>6784</v>
      </c>
      <c r="AY18" s="186">
        <f>ROUND([1]Лист1!AR18/1000,1)</f>
        <v>6772.3</v>
      </c>
      <c r="AZ18" s="183">
        <f t="shared" si="9"/>
        <v>69814.600000000006</v>
      </c>
      <c r="BA18" s="184">
        <f t="shared" si="9"/>
        <v>54734.1</v>
      </c>
      <c r="BB18" s="185">
        <v>1090.5999999999999</v>
      </c>
      <c r="BC18" s="185">
        <v>1072.3</v>
      </c>
      <c r="BD18" s="185">
        <v>3768.5</v>
      </c>
      <c r="BE18" s="185">
        <v>490.5</v>
      </c>
      <c r="BF18" s="185">
        <v>23064.400000000001</v>
      </c>
      <c r="BG18" s="185">
        <v>22630.1</v>
      </c>
      <c r="BH18" s="185">
        <v>41891.1</v>
      </c>
      <c r="BI18" s="186">
        <v>30541.200000000001</v>
      </c>
      <c r="BJ18" s="183">
        <f t="shared" si="10"/>
        <v>1639.7</v>
      </c>
      <c r="BK18" s="184">
        <f t="shared" si="10"/>
        <v>1178.2</v>
      </c>
      <c r="BL18" s="191">
        <v>0</v>
      </c>
      <c r="BM18" s="191">
        <v>0</v>
      </c>
      <c r="BN18" s="191">
        <v>1639.7</v>
      </c>
      <c r="BO18" s="191">
        <v>1178.2</v>
      </c>
      <c r="BP18" s="191">
        <v>0</v>
      </c>
      <c r="BQ18" s="192">
        <v>0</v>
      </c>
      <c r="BR18" s="183">
        <f t="shared" si="11"/>
        <v>627856.60000000009</v>
      </c>
      <c r="BS18" s="184">
        <f t="shared" si="11"/>
        <v>623349.79999999993</v>
      </c>
      <c r="BT18" s="185">
        <v>275106.8</v>
      </c>
      <c r="BU18" s="185">
        <v>274128.90000000002</v>
      </c>
      <c r="BV18" s="185">
        <v>276128</v>
      </c>
      <c r="BW18" s="185">
        <v>273624.59999999998</v>
      </c>
      <c r="BX18" s="185">
        <v>50840.800000000003</v>
      </c>
      <c r="BY18" s="185">
        <v>50712.1</v>
      </c>
      <c r="BZ18" s="185">
        <v>0</v>
      </c>
      <c r="CA18" s="185">
        <v>0</v>
      </c>
      <c r="CB18" s="185">
        <v>7145</v>
      </c>
      <c r="CC18" s="185">
        <v>6937.5</v>
      </c>
      <c r="CD18" s="185">
        <v>18636</v>
      </c>
      <c r="CE18" s="186">
        <v>17946.7</v>
      </c>
      <c r="CF18" s="183">
        <f t="shared" si="12"/>
        <v>104737.7</v>
      </c>
      <c r="CG18" s="184">
        <f t="shared" si="12"/>
        <v>104534.7</v>
      </c>
      <c r="CH18" s="185">
        <v>30107</v>
      </c>
      <c r="CI18" s="185">
        <v>30107</v>
      </c>
      <c r="CJ18" s="185">
        <v>0</v>
      </c>
      <c r="CK18" s="185">
        <v>0</v>
      </c>
      <c r="CL18" s="185">
        <v>74630.7</v>
      </c>
      <c r="CM18" s="186">
        <v>74427.7</v>
      </c>
      <c r="CN18" s="183">
        <f t="shared" si="13"/>
        <v>128.4</v>
      </c>
      <c r="CO18" s="195">
        <f t="shared" si="13"/>
        <v>128.4</v>
      </c>
      <c r="CP18" s="185">
        <v>0</v>
      </c>
      <c r="CQ18" s="185">
        <v>0</v>
      </c>
      <c r="CR18" s="185">
        <v>0</v>
      </c>
      <c r="CS18" s="185">
        <v>0</v>
      </c>
      <c r="CT18" s="185">
        <v>128.4</v>
      </c>
      <c r="CU18" s="186">
        <v>128.4</v>
      </c>
      <c r="CV18" s="183">
        <f t="shared" si="14"/>
        <v>50692.2</v>
      </c>
      <c r="CW18" s="184">
        <f t="shared" si="4"/>
        <v>40806.6</v>
      </c>
      <c r="CX18" s="185">
        <v>744.2</v>
      </c>
      <c r="CY18" s="185">
        <v>744.2</v>
      </c>
      <c r="CZ18" s="185">
        <v>0</v>
      </c>
      <c r="DA18" s="185">
        <v>0</v>
      </c>
      <c r="DB18" s="185">
        <v>28469.1</v>
      </c>
      <c r="DC18" s="185">
        <v>22394.7</v>
      </c>
      <c r="DD18" s="185">
        <v>20753.8</v>
      </c>
      <c r="DE18" s="185">
        <v>16948.599999999999</v>
      </c>
      <c r="DF18" s="185">
        <v>725.1</v>
      </c>
      <c r="DG18" s="186">
        <v>719.1</v>
      </c>
      <c r="DH18" s="183">
        <f t="shared" si="15"/>
        <v>43527.299999999996</v>
      </c>
      <c r="DI18" s="196">
        <f t="shared" si="15"/>
        <v>43527.1</v>
      </c>
      <c r="DJ18" s="197">
        <v>36457.199999999997</v>
      </c>
      <c r="DK18" s="197">
        <v>36457</v>
      </c>
      <c r="DL18" s="197">
        <v>7070.1</v>
      </c>
      <c r="DM18" s="197">
        <v>7070.1</v>
      </c>
      <c r="DN18" s="197">
        <v>0</v>
      </c>
      <c r="DO18" s="197">
        <v>0</v>
      </c>
      <c r="DP18" s="197">
        <v>0</v>
      </c>
      <c r="DQ18" s="198">
        <v>0</v>
      </c>
      <c r="DR18" s="183">
        <f t="shared" si="16"/>
        <v>0</v>
      </c>
      <c r="DS18" s="184">
        <f t="shared" si="16"/>
        <v>0</v>
      </c>
      <c r="DT18" s="191">
        <v>0</v>
      </c>
      <c r="DU18" s="191">
        <v>0</v>
      </c>
      <c r="DV18" s="191">
        <v>0</v>
      </c>
      <c r="DW18" s="191">
        <v>0</v>
      </c>
      <c r="DX18" s="191">
        <v>0</v>
      </c>
      <c r="DY18" s="192">
        <v>0</v>
      </c>
      <c r="DZ18" s="199">
        <v>6</v>
      </c>
      <c r="EA18" s="200">
        <v>0</v>
      </c>
      <c r="EB18" s="199">
        <v>0</v>
      </c>
      <c r="EC18" s="200">
        <v>0</v>
      </c>
      <c r="ED18" s="184" t="e">
        <f t="shared" si="5"/>
        <v>#REF!</v>
      </c>
      <c r="EE18" s="184" t="e">
        <f t="shared" si="5"/>
        <v>#REF!</v>
      </c>
      <c r="EF18" s="201">
        <v>-9629.2000000000007</v>
      </c>
      <c r="EG18" s="192">
        <v>7004.5</v>
      </c>
      <c r="EH18" s="201">
        <v>9629.2000000000007</v>
      </c>
      <c r="EI18" s="202">
        <v>16633.7</v>
      </c>
      <c r="EJ18" s="120"/>
      <c r="EK18" s="203"/>
      <c r="EL18" s="203"/>
    </row>
    <row r="19" spans="1:142" s="102" customFormat="1" ht="15" hidden="1" customHeight="1" x14ac:dyDescent="0.25">
      <c r="A19" s="108" t="s">
        <v>266</v>
      </c>
      <c r="B19" s="183">
        <f t="shared" si="6"/>
        <v>83495.5</v>
      </c>
      <c r="C19" s="184">
        <f t="shared" si="6"/>
        <v>77116.100000000006</v>
      </c>
      <c r="D19" s="185">
        <v>1977.2</v>
      </c>
      <c r="E19" s="185">
        <v>1924.8</v>
      </c>
      <c r="F19" s="185">
        <v>5702.8</v>
      </c>
      <c r="G19" s="185">
        <v>5209</v>
      </c>
      <c r="H19" s="185">
        <v>30864.5</v>
      </c>
      <c r="I19" s="185">
        <v>30023.8</v>
      </c>
      <c r="J19" s="185">
        <v>13.8</v>
      </c>
      <c r="K19" s="185">
        <v>0</v>
      </c>
      <c r="L19" s="185">
        <v>12910.1</v>
      </c>
      <c r="M19" s="185">
        <v>12631.2</v>
      </c>
      <c r="N19" s="185">
        <v>6455.4</v>
      </c>
      <c r="O19" s="185">
        <v>4913.3999999999996</v>
      </c>
      <c r="P19" s="185">
        <v>0</v>
      </c>
      <c r="Q19" s="185">
        <v>0</v>
      </c>
      <c r="R19" s="185">
        <v>0</v>
      </c>
      <c r="S19" s="185">
        <v>0</v>
      </c>
      <c r="T19" s="185">
        <v>25571.7</v>
      </c>
      <c r="U19" s="186">
        <v>22413.9</v>
      </c>
      <c r="V19" s="187">
        <f t="shared" si="3"/>
        <v>935.3</v>
      </c>
      <c r="W19" s="188">
        <f t="shared" si="3"/>
        <v>790.5</v>
      </c>
      <c r="X19" s="189">
        <v>935.3</v>
      </c>
      <c r="Y19" s="190">
        <v>790.5</v>
      </c>
      <c r="Z19" s="183">
        <f t="shared" si="7"/>
        <v>4347.8999999999996</v>
      </c>
      <c r="AA19" s="184">
        <f t="shared" si="7"/>
        <v>4286.8999999999996</v>
      </c>
      <c r="AB19" s="191">
        <v>2070.6999999999998</v>
      </c>
      <c r="AC19" s="191">
        <v>2068.1999999999998</v>
      </c>
      <c r="AD19" s="191">
        <v>2277.1999999999998</v>
      </c>
      <c r="AE19" s="191">
        <v>2218.6999999999998</v>
      </c>
      <c r="AF19" s="191">
        <v>0</v>
      </c>
      <c r="AG19" s="192">
        <v>0</v>
      </c>
      <c r="AH19" s="193" t="e">
        <f t="shared" si="8"/>
        <v>#REF!</v>
      </c>
      <c r="AI19" s="194" t="e">
        <f t="shared" si="8"/>
        <v>#REF!</v>
      </c>
      <c r="AJ19" s="185">
        <f>ROUND([1]Лист1!AC19/1000,1)</f>
        <v>342.4</v>
      </c>
      <c r="AK19" s="185">
        <f>ROUND([1]Лист1!AD19/1000,1)</f>
        <v>289.7</v>
      </c>
      <c r="AL19" s="185" t="e">
        <f>ROUND([1]Лист1!AE19/1000,1)</f>
        <v>#REF!</v>
      </c>
      <c r="AM19" s="185" t="e">
        <f>ROUND([1]Лист1!AF19/1000,1)</f>
        <v>#REF!</v>
      </c>
      <c r="AN19" s="185">
        <f>ROUND([1]Лист1!AG19/1000,1)</f>
        <v>4026</v>
      </c>
      <c r="AO19" s="185">
        <f>ROUND([1]Лист1!AH19/1000,1)</f>
        <v>0</v>
      </c>
      <c r="AP19" s="185" t="e">
        <f>ROUND([1]Лист1!AI19/1000,1)</f>
        <v>#REF!</v>
      </c>
      <c r="AQ19" s="185" t="e">
        <f>ROUND([1]Лист1!AJ19/1000,1)</f>
        <v>#REF!</v>
      </c>
      <c r="AR19" s="185">
        <f>ROUND([1]Лист1!AK19/1000,1)</f>
        <v>27925.5</v>
      </c>
      <c r="AS19" s="185">
        <f>ROUND([1]Лист1!AL19/1000,1)</f>
        <v>27925.5</v>
      </c>
      <c r="AT19" s="185">
        <f>ROUND([1]Лист1!AM19/1000,1)</f>
        <v>43702</v>
      </c>
      <c r="AU19" s="185">
        <f>ROUND([1]Лист1!AN19/1000,1)</f>
        <v>43046.2</v>
      </c>
      <c r="AV19" s="185" t="e">
        <f>ROUND([1]Лист1!AO19/1000,1)</f>
        <v>#REF!</v>
      </c>
      <c r="AW19" s="185" t="e">
        <f>ROUND([1]Лист1!AP19/1000,1)</f>
        <v>#REF!</v>
      </c>
      <c r="AX19" s="185">
        <f>ROUND([1]Лист1!AQ19/1000,1)</f>
        <v>4317.2</v>
      </c>
      <c r="AY19" s="186">
        <f>ROUND([1]Лист1!AR19/1000,1)</f>
        <v>3949.7</v>
      </c>
      <c r="AZ19" s="183">
        <f t="shared" si="9"/>
        <v>136089</v>
      </c>
      <c r="BA19" s="184">
        <f t="shared" si="9"/>
        <v>133269.9</v>
      </c>
      <c r="BB19" s="185">
        <v>4747.3999999999996</v>
      </c>
      <c r="BC19" s="185">
        <v>4333</v>
      </c>
      <c r="BD19" s="185">
        <v>11480</v>
      </c>
      <c r="BE19" s="185">
        <v>11479.9</v>
      </c>
      <c r="BF19" s="185">
        <v>98678</v>
      </c>
      <c r="BG19" s="185">
        <v>96717.2</v>
      </c>
      <c r="BH19" s="185">
        <v>21183.599999999999</v>
      </c>
      <c r="BI19" s="186">
        <v>20739.8</v>
      </c>
      <c r="BJ19" s="183">
        <f t="shared" si="10"/>
        <v>1366.4</v>
      </c>
      <c r="BK19" s="184">
        <f t="shared" si="10"/>
        <v>1366.4</v>
      </c>
      <c r="BL19" s="191">
        <v>0</v>
      </c>
      <c r="BM19" s="191">
        <v>0</v>
      </c>
      <c r="BN19" s="191">
        <v>1366.4</v>
      </c>
      <c r="BO19" s="191">
        <v>1366.4</v>
      </c>
      <c r="BP19" s="191">
        <v>0</v>
      </c>
      <c r="BQ19" s="192">
        <v>0</v>
      </c>
      <c r="BR19" s="183">
        <f t="shared" si="11"/>
        <v>864227.79999999993</v>
      </c>
      <c r="BS19" s="184">
        <f t="shared" si="11"/>
        <v>852418.60000000009</v>
      </c>
      <c r="BT19" s="185">
        <v>344307.9</v>
      </c>
      <c r="BU19" s="185">
        <v>339450.6</v>
      </c>
      <c r="BV19" s="185">
        <v>369178.1</v>
      </c>
      <c r="BW19" s="185">
        <v>365555.9</v>
      </c>
      <c r="BX19" s="185">
        <v>71301.100000000006</v>
      </c>
      <c r="BY19" s="185">
        <v>70610.899999999994</v>
      </c>
      <c r="BZ19" s="185">
        <v>0</v>
      </c>
      <c r="CA19" s="185">
        <v>0</v>
      </c>
      <c r="CB19" s="185">
        <v>28652.5</v>
      </c>
      <c r="CC19" s="185">
        <v>27392.9</v>
      </c>
      <c r="CD19" s="185">
        <v>50788.2</v>
      </c>
      <c r="CE19" s="186">
        <v>49408.3</v>
      </c>
      <c r="CF19" s="183">
        <f t="shared" si="12"/>
        <v>86211.200000000012</v>
      </c>
      <c r="CG19" s="184">
        <f t="shared" si="12"/>
        <v>75308.899999999994</v>
      </c>
      <c r="CH19" s="185">
        <v>61351.8</v>
      </c>
      <c r="CI19" s="185">
        <v>50915.5</v>
      </c>
      <c r="CJ19" s="185">
        <v>0</v>
      </c>
      <c r="CK19" s="185">
        <v>0</v>
      </c>
      <c r="CL19" s="185">
        <v>24859.4</v>
      </c>
      <c r="CM19" s="186">
        <v>24393.4</v>
      </c>
      <c r="CN19" s="183">
        <f t="shared" si="13"/>
        <v>76.3</v>
      </c>
      <c r="CO19" s="195">
        <f t="shared" si="13"/>
        <v>76.3</v>
      </c>
      <c r="CP19" s="185">
        <v>0</v>
      </c>
      <c r="CQ19" s="185">
        <v>0</v>
      </c>
      <c r="CR19" s="185">
        <v>0</v>
      </c>
      <c r="CS19" s="185">
        <v>0</v>
      </c>
      <c r="CT19" s="185">
        <v>76.3</v>
      </c>
      <c r="CU19" s="186">
        <v>76.3</v>
      </c>
      <c r="CV19" s="183">
        <f t="shared" si="14"/>
        <v>25210.1</v>
      </c>
      <c r="CW19" s="184">
        <f t="shared" si="4"/>
        <v>23081.200000000001</v>
      </c>
      <c r="CX19" s="185">
        <v>1186.5999999999999</v>
      </c>
      <c r="CY19" s="185">
        <v>1182.5999999999999</v>
      </c>
      <c r="CZ19" s="185">
        <v>0</v>
      </c>
      <c r="DA19" s="185">
        <v>0</v>
      </c>
      <c r="DB19" s="185">
        <v>12289.4</v>
      </c>
      <c r="DC19" s="185">
        <v>10904.4</v>
      </c>
      <c r="DD19" s="185">
        <v>10722.6</v>
      </c>
      <c r="DE19" s="185">
        <v>9987.5</v>
      </c>
      <c r="DF19" s="185">
        <v>1011.5</v>
      </c>
      <c r="DG19" s="186">
        <v>1006.7</v>
      </c>
      <c r="DH19" s="183">
        <f t="shared" si="15"/>
        <v>77692.600000000006</v>
      </c>
      <c r="DI19" s="196">
        <f t="shared" si="15"/>
        <v>75498.2</v>
      </c>
      <c r="DJ19" s="197">
        <v>41257.800000000003</v>
      </c>
      <c r="DK19" s="197">
        <v>39931.4</v>
      </c>
      <c r="DL19" s="197">
        <v>0</v>
      </c>
      <c r="DM19" s="197">
        <v>0</v>
      </c>
      <c r="DN19" s="197">
        <v>7319.1</v>
      </c>
      <c r="DO19" s="197">
        <v>6957</v>
      </c>
      <c r="DP19" s="197">
        <v>29115.7</v>
      </c>
      <c r="DQ19" s="198">
        <v>28609.8</v>
      </c>
      <c r="DR19" s="183">
        <f t="shared" si="16"/>
        <v>0</v>
      </c>
      <c r="DS19" s="184">
        <f t="shared" si="16"/>
        <v>0</v>
      </c>
      <c r="DT19" s="191">
        <v>0</v>
      </c>
      <c r="DU19" s="191">
        <v>0</v>
      </c>
      <c r="DV19" s="191">
        <v>0</v>
      </c>
      <c r="DW19" s="191">
        <v>0</v>
      </c>
      <c r="DX19" s="191">
        <v>0</v>
      </c>
      <c r="DY19" s="192">
        <v>0</v>
      </c>
      <c r="DZ19" s="199">
        <v>0</v>
      </c>
      <c r="EA19" s="200">
        <v>0</v>
      </c>
      <c r="EB19" s="199">
        <v>0</v>
      </c>
      <c r="EC19" s="200">
        <v>0</v>
      </c>
      <c r="ED19" s="184" t="e">
        <f t="shared" si="5"/>
        <v>#REF!</v>
      </c>
      <c r="EE19" s="184" t="e">
        <f t="shared" si="5"/>
        <v>#REF!</v>
      </c>
      <c r="EF19" s="201">
        <v>-29361.4</v>
      </c>
      <c r="EG19" s="192">
        <v>14802.2</v>
      </c>
      <c r="EH19" s="201">
        <v>32965.800000000003</v>
      </c>
      <c r="EI19" s="202">
        <v>47768</v>
      </c>
      <c r="EJ19" s="120"/>
      <c r="EK19" s="203"/>
      <c r="EL19" s="203"/>
    </row>
    <row r="20" spans="1:142" s="102" customFormat="1" ht="15" hidden="1" customHeight="1" x14ac:dyDescent="0.25">
      <c r="A20" s="108" t="s">
        <v>203</v>
      </c>
      <c r="B20" s="183">
        <f t="shared" si="6"/>
        <v>193248.6</v>
      </c>
      <c r="C20" s="184">
        <f t="shared" si="6"/>
        <v>187383.2</v>
      </c>
      <c r="D20" s="185">
        <v>16219.8</v>
      </c>
      <c r="E20" s="185">
        <v>16179.7</v>
      </c>
      <c r="F20" s="185">
        <v>3130.1</v>
      </c>
      <c r="G20" s="185">
        <v>3113.5</v>
      </c>
      <c r="H20" s="185">
        <v>60396.800000000003</v>
      </c>
      <c r="I20" s="185">
        <v>58461.4</v>
      </c>
      <c r="J20" s="185">
        <v>13.6</v>
      </c>
      <c r="K20" s="185">
        <v>13.6</v>
      </c>
      <c r="L20" s="185">
        <v>9615.1</v>
      </c>
      <c r="M20" s="185">
        <v>9455.4</v>
      </c>
      <c r="N20" s="185">
        <v>2563.4</v>
      </c>
      <c r="O20" s="185">
        <v>2556.9</v>
      </c>
      <c r="P20" s="185">
        <v>376.1</v>
      </c>
      <c r="Q20" s="185">
        <v>0</v>
      </c>
      <c r="R20" s="185">
        <v>0</v>
      </c>
      <c r="S20" s="185">
        <v>0</v>
      </c>
      <c r="T20" s="185">
        <v>100933.7</v>
      </c>
      <c r="U20" s="186">
        <v>97602.7</v>
      </c>
      <c r="V20" s="187">
        <f t="shared" si="3"/>
        <v>1328.3</v>
      </c>
      <c r="W20" s="188">
        <f t="shared" si="3"/>
        <v>1249.0999999999999</v>
      </c>
      <c r="X20" s="189">
        <v>1328.3</v>
      </c>
      <c r="Y20" s="190">
        <v>1249.0999999999999</v>
      </c>
      <c r="Z20" s="183">
        <f t="shared" si="7"/>
        <v>5701.1</v>
      </c>
      <c r="AA20" s="184">
        <f t="shared" si="7"/>
        <v>5603.6</v>
      </c>
      <c r="AB20" s="191">
        <v>3265.3</v>
      </c>
      <c r="AC20" s="191">
        <v>3169.3</v>
      </c>
      <c r="AD20" s="191">
        <v>2365.8000000000002</v>
      </c>
      <c r="AE20" s="191">
        <v>2364.3000000000002</v>
      </c>
      <c r="AF20" s="191">
        <v>70</v>
      </c>
      <c r="AG20" s="192">
        <v>70</v>
      </c>
      <c r="AH20" s="193" t="e">
        <f t="shared" si="8"/>
        <v>#REF!</v>
      </c>
      <c r="AI20" s="194" t="e">
        <f t="shared" si="8"/>
        <v>#REF!</v>
      </c>
      <c r="AJ20" s="185" t="e">
        <f>ROUND([1]Лист1!AC20/1000,1)</f>
        <v>#REF!</v>
      </c>
      <c r="AK20" s="185" t="e">
        <f>ROUND([1]Лист1!AD20/1000,1)</f>
        <v>#REF!</v>
      </c>
      <c r="AL20" s="185">
        <f>ROUND([1]Лист1!AE20/1000,1)</f>
        <v>3814.1</v>
      </c>
      <c r="AM20" s="185">
        <f>ROUND([1]Лист1!AF20/1000,1)</f>
        <v>3802.8</v>
      </c>
      <c r="AN20" s="185">
        <f>ROUND([1]Лист1!AG20/1000,1)</f>
        <v>121.8</v>
      </c>
      <c r="AO20" s="185">
        <f>ROUND([1]Лист1!AH20/1000,1)</f>
        <v>121.8</v>
      </c>
      <c r="AP20" s="185" t="e">
        <f>ROUND([1]Лист1!AI20/1000,1)</f>
        <v>#REF!</v>
      </c>
      <c r="AQ20" s="185" t="e">
        <f>ROUND([1]Лист1!AJ20/1000,1)</f>
        <v>#REF!</v>
      </c>
      <c r="AR20" s="185">
        <f>ROUND([1]Лист1!AK20/1000,1)</f>
        <v>25930.1</v>
      </c>
      <c r="AS20" s="185">
        <f>ROUND([1]Лист1!AL20/1000,1)</f>
        <v>25900</v>
      </c>
      <c r="AT20" s="185">
        <f>ROUND([1]Лист1!AM20/1000,1)</f>
        <v>29410.6</v>
      </c>
      <c r="AU20" s="185">
        <f>ROUND([1]Лист1!AN20/1000,1)</f>
        <v>26138.7</v>
      </c>
      <c r="AV20" s="185">
        <f>ROUND([1]Лист1!AO20/1000,1)</f>
        <v>1532.3</v>
      </c>
      <c r="AW20" s="185">
        <f>ROUND([1]Лист1!AP20/1000,1)</f>
        <v>1058.8</v>
      </c>
      <c r="AX20" s="185">
        <f>ROUND([1]Лист1!AQ20/1000,1)</f>
        <v>4013.7</v>
      </c>
      <c r="AY20" s="186">
        <f>ROUND([1]Лист1!AR20/1000,1)</f>
        <v>4013.7</v>
      </c>
      <c r="AZ20" s="183">
        <f t="shared" si="9"/>
        <v>114156.90000000001</v>
      </c>
      <c r="BA20" s="184">
        <f t="shared" si="9"/>
        <v>109162.70000000001</v>
      </c>
      <c r="BB20" s="185">
        <v>113.7</v>
      </c>
      <c r="BC20" s="185">
        <v>100.4</v>
      </c>
      <c r="BD20" s="185">
        <v>33261.800000000003</v>
      </c>
      <c r="BE20" s="185">
        <v>32504.5</v>
      </c>
      <c r="BF20" s="185">
        <v>71742.3</v>
      </c>
      <c r="BG20" s="185">
        <v>67930.7</v>
      </c>
      <c r="BH20" s="185">
        <v>9039.1</v>
      </c>
      <c r="BI20" s="186">
        <v>8627.1</v>
      </c>
      <c r="BJ20" s="183">
        <f t="shared" si="10"/>
        <v>619.29999999999995</v>
      </c>
      <c r="BK20" s="184">
        <f t="shared" si="10"/>
        <v>619.29999999999995</v>
      </c>
      <c r="BL20" s="191">
        <v>0</v>
      </c>
      <c r="BM20" s="191">
        <v>0</v>
      </c>
      <c r="BN20" s="191">
        <v>439.3</v>
      </c>
      <c r="BO20" s="191">
        <v>439.3</v>
      </c>
      <c r="BP20" s="191">
        <v>180</v>
      </c>
      <c r="BQ20" s="192">
        <v>180</v>
      </c>
      <c r="BR20" s="183">
        <f t="shared" si="11"/>
        <v>617106.6</v>
      </c>
      <c r="BS20" s="184">
        <f t="shared" si="11"/>
        <v>593469.20000000007</v>
      </c>
      <c r="BT20" s="185">
        <v>153384.1</v>
      </c>
      <c r="BU20" s="185">
        <v>135940.70000000001</v>
      </c>
      <c r="BV20" s="185">
        <v>391563.5</v>
      </c>
      <c r="BW20" s="185">
        <v>386256.1</v>
      </c>
      <c r="BX20" s="185">
        <v>42125</v>
      </c>
      <c r="BY20" s="185">
        <v>41427.199999999997</v>
      </c>
      <c r="BZ20" s="185">
        <v>0</v>
      </c>
      <c r="CA20" s="185">
        <v>0</v>
      </c>
      <c r="CB20" s="185">
        <v>4642.2</v>
      </c>
      <c r="CC20" s="185">
        <v>4554.8999999999996</v>
      </c>
      <c r="CD20" s="185">
        <v>25391.8</v>
      </c>
      <c r="CE20" s="186">
        <v>25290.3</v>
      </c>
      <c r="CF20" s="183">
        <f t="shared" si="12"/>
        <v>93571.299999999988</v>
      </c>
      <c r="CG20" s="184">
        <f t="shared" si="12"/>
        <v>92960.700000000012</v>
      </c>
      <c r="CH20" s="185">
        <v>91536.9</v>
      </c>
      <c r="CI20" s="185">
        <v>90990.6</v>
      </c>
      <c r="CJ20" s="185">
        <v>0</v>
      </c>
      <c r="CK20" s="185">
        <v>0</v>
      </c>
      <c r="CL20" s="185">
        <v>2034.4</v>
      </c>
      <c r="CM20" s="186">
        <v>1970.1</v>
      </c>
      <c r="CN20" s="183">
        <f t="shared" si="13"/>
        <v>54.1</v>
      </c>
      <c r="CO20" s="195">
        <f t="shared" si="13"/>
        <v>54.1</v>
      </c>
      <c r="CP20" s="185">
        <v>0</v>
      </c>
      <c r="CQ20" s="185">
        <v>0</v>
      </c>
      <c r="CR20" s="185">
        <v>0</v>
      </c>
      <c r="CS20" s="185">
        <v>0</v>
      </c>
      <c r="CT20" s="185">
        <v>54.1</v>
      </c>
      <c r="CU20" s="186">
        <v>54.1</v>
      </c>
      <c r="CV20" s="183">
        <f t="shared" si="14"/>
        <v>39291.599999999999</v>
      </c>
      <c r="CW20" s="184">
        <f t="shared" si="4"/>
        <v>35996.399999999994</v>
      </c>
      <c r="CX20" s="185">
        <v>1872.4</v>
      </c>
      <c r="CY20" s="185">
        <v>1856.8</v>
      </c>
      <c r="CZ20" s="185">
        <v>0</v>
      </c>
      <c r="DA20" s="185">
        <v>0</v>
      </c>
      <c r="DB20" s="185">
        <v>27991.200000000001</v>
      </c>
      <c r="DC20" s="185">
        <v>24866.799999999999</v>
      </c>
      <c r="DD20" s="185">
        <v>8569.7999999999993</v>
      </c>
      <c r="DE20" s="185">
        <v>8473.7999999999993</v>
      </c>
      <c r="DF20" s="185">
        <v>858.2</v>
      </c>
      <c r="DG20" s="186">
        <v>799</v>
      </c>
      <c r="DH20" s="183">
        <f t="shared" si="15"/>
        <v>17392.7</v>
      </c>
      <c r="DI20" s="196">
        <f t="shared" si="15"/>
        <v>17084.3</v>
      </c>
      <c r="DJ20" s="197">
        <v>11219</v>
      </c>
      <c r="DK20" s="197">
        <v>11219</v>
      </c>
      <c r="DL20" s="197">
        <v>6173.7</v>
      </c>
      <c r="DM20" s="197">
        <v>5865.3</v>
      </c>
      <c r="DN20" s="197">
        <v>0</v>
      </c>
      <c r="DO20" s="197">
        <v>0</v>
      </c>
      <c r="DP20" s="197">
        <v>0</v>
      </c>
      <c r="DQ20" s="198">
        <v>0</v>
      </c>
      <c r="DR20" s="183">
        <f t="shared" si="16"/>
        <v>0</v>
      </c>
      <c r="DS20" s="184">
        <f t="shared" si="16"/>
        <v>0</v>
      </c>
      <c r="DT20" s="191">
        <v>0</v>
      </c>
      <c r="DU20" s="191">
        <v>0</v>
      </c>
      <c r="DV20" s="191">
        <v>0</v>
      </c>
      <c r="DW20" s="191">
        <v>0</v>
      </c>
      <c r="DX20" s="191">
        <v>0</v>
      </c>
      <c r="DY20" s="192">
        <v>0</v>
      </c>
      <c r="DZ20" s="199">
        <v>1</v>
      </c>
      <c r="EA20" s="200">
        <v>0.4</v>
      </c>
      <c r="EB20" s="199">
        <v>0</v>
      </c>
      <c r="EC20" s="200">
        <v>0</v>
      </c>
      <c r="ED20" s="184" t="e">
        <f t="shared" si="5"/>
        <v>#REF!</v>
      </c>
      <c r="EE20" s="184" t="e">
        <f t="shared" si="5"/>
        <v>#REF!</v>
      </c>
      <c r="EF20" s="201">
        <v>-10472.1</v>
      </c>
      <c r="EG20" s="192">
        <v>7006.4</v>
      </c>
      <c r="EH20" s="201">
        <v>10543.8</v>
      </c>
      <c r="EI20" s="202">
        <v>17550.2</v>
      </c>
      <c r="EJ20" s="120"/>
      <c r="EK20" s="203"/>
      <c r="EL20" s="203"/>
    </row>
    <row r="21" spans="1:142" s="102" customFormat="1" ht="15" hidden="1" customHeight="1" x14ac:dyDescent="0.25">
      <c r="A21" s="108" t="s">
        <v>204</v>
      </c>
      <c r="B21" s="183">
        <f t="shared" si="6"/>
        <v>142497.30000000002</v>
      </c>
      <c r="C21" s="184">
        <f t="shared" si="6"/>
        <v>139755.20000000001</v>
      </c>
      <c r="D21" s="185">
        <v>9371.7000000000007</v>
      </c>
      <c r="E21" s="185">
        <v>9371.7000000000007</v>
      </c>
      <c r="F21" s="185">
        <v>8486.7000000000007</v>
      </c>
      <c r="G21" s="185">
        <v>8418.4</v>
      </c>
      <c r="H21" s="185">
        <v>60044.3</v>
      </c>
      <c r="I21" s="185">
        <v>58766.9</v>
      </c>
      <c r="J21" s="185">
        <v>7.7</v>
      </c>
      <c r="K21" s="185">
        <v>0</v>
      </c>
      <c r="L21" s="185">
        <v>8189</v>
      </c>
      <c r="M21" s="185">
        <v>8108.4</v>
      </c>
      <c r="N21" s="185">
        <v>7103.6</v>
      </c>
      <c r="O21" s="185">
        <v>7103.6</v>
      </c>
      <c r="P21" s="185">
        <v>130.19999999999999</v>
      </c>
      <c r="Q21" s="185">
        <v>0</v>
      </c>
      <c r="R21" s="185">
        <v>0</v>
      </c>
      <c r="S21" s="185">
        <v>0</v>
      </c>
      <c r="T21" s="185">
        <v>49164.1</v>
      </c>
      <c r="U21" s="186">
        <v>47986.2</v>
      </c>
      <c r="V21" s="187">
        <f t="shared" si="3"/>
        <v>2449.8000000000002</v>
      </c>
      <c r="W21" s="188">
        <f t="shared" si="3"/>
        <v>2449.8000000000002</v>
      </c>
      <c r="X21" s="189">
        <v>2449.8000000000002</v>
      </c>
      <c r="Y21" s="190">
        <v>2449.8000000000002</v>
      </c>
      <c r="Z21" s="183">
        <f t="shared" si="7"/>
        <v>8215.7000000000007</v>
      </c>
      <c r="AA21" s="184">
        <f t="shared" si="7"/>
        <v>7392</v>
      </c>
      <c r="AB21" s="191">
        <v>1000</v>
      </c>
      <c r="AC21" s="191">
        <v>1000</v>
      </c>
      <c r="AD21" s="191">
        <v>7215.7</v>
      </c>
      <c r="AE21" s="191">
        <v>6392</v>
      </c>
      <c r="AF21" s="191">
        <v>0</v>
      </c>
      <c r="AG21" s="192">
        <v>0</v>
      </c>
      <c r="AH21" s="193" t="e">
        <f t="shared" si="8"/>
        <v>#REF!</v>
      </c>
      <c r="AI21" s="194" t="e">
        <f t="shared" si="8"/>
        <v>#REF!</v>
      </c>
      <c r="AJ21" s="185" t="e">
        <f>ROUND([1]Лист1!AC21/1000,1)</f>
        <v>#REF!</v>
      </c>
      <c r="AK21" s="185" t="e">
        <f>ROUND([1]Лист1!AD21/1000,1)</f>
        <v>#REF!</v>
      </c>
      <c r="AL21" s="185">
        <f>ROUND([1]Лист1!AE21/1000,1)</f>
        <v>8566.1</v>
      </c>
      <c r="AM21" s="185">
        <f>ROUND([1]Лист1!AF21/1000,1)</f>
        <v>8459.9</v>
      </c>
      <c r="AN21" s="185">
        <f>ROUND([1]Лист1!AG21/1000,1)</f>
        <v>39.700000000000003</v>
      </c>
      <c r="AO21" s="185">
        <f>ROUND([1]Лист1!AH21/1000,1)</f>
        <v>39.700000000000003</v>
      </c>
      <c r="AP21" s="185" t="e">
        <f>ROUND([1]Лист1!AI21/1000,1)</f>
        <v>#REF!</v>
      </c>
      <c r="AQ21" s="185" t="e">
        <f>ROUND([1]Лист1!AJ21/1000,1)</f>
        <v>#REF!</v>
      </c>
      <c r="AR21" s="185">
        <f>ROUND([1]Лист1!AK21/1000,1)</f>
        <v>22243</v>
      </c>
      <c r="AS21" s="185">
        <f>ROUND([1]Лист1!AL21/1000,1)</f>
        <v>22220.7</v>
      </c>
      <c r="AT21" s="185">
        <f>ROUND([1]Лист1!AM21/1000,1)</f>
        <v>18004.3</v>
      </c>
      <c r="AU21" s="185">
        <f>ROUND([1]Лист1!AN21/1000,1)</f>
        <v>17479.5</v>
      </c>
      <c r="AV21" s="185">
        <f>ROUND([1]Лист1!AO21/1000,1)</f>
        <v>6646.9</v>
      </c>
      <c r="AW21" s="185">
        <f>ROUND([1]Лист1!AP21/1000,1)</f>
        <v>6646.9</v>
      </c>
      <c r="AX21" s="185">
        <f>ROUND([1]Лист1!AQ21/1000,1)</f>
        <v>2588.4</v>
      </c>
      <c r="AY21" s="186">
        <f>ROUND([1]Лист1!AR21/1000,1)</f>
        <v>2577.6999999999998</v>
      </c>
      <c r="AZ21" s="183">
        <f t="shared" si="9"/>
        <v>70667.899999999994</v>
      </c>
      <c r="BA21" s="184">
        <f t="shared" si="9"/>
        <v>42169.5</v>
      </c>
      <c r="BB21" s="185">
        <v>1525.6</v>
      </c>
      <c r="BC21" s="185">
        <v>1506.9</v>
      </c>
      <c r="BD21" s="185">
        <v>31157.9</v>
      </c>
      <c r="BE21" s="185">
        <v>15484.6</v>
      </c>
      <c r="BF21" s="185">
        <v>16779.3</v>
      </c>
      <c r="BG21" s="185">
        <v>14884.4</v>
      </c>
      <c r="BH21" s="185">
        <v>21205.1</v>
      </c>
      <c r="BI21" s="186">
        <v>10293.6</v>
      </c>
      <c r="BJ21" s="183">
        <f t="shared" si="10"/>
        <v>563.6</v>
      </c>
      <c r="BK21" s="184">
        <f t="shared" si="10"/>
        <v>517.70000000000005</v>
      </c>
      <c r="BL21" s="191">
        <v>0</v>
      </c>
      <c r="BM21" s="191">
        <v>0</v>
      </c>
      <c r="BN21" s="191">
        <v>563.6</v>
      </c>
      <c r="BO21" s="191">
        <v>517.70000000000005</v>
      </c>
      <c r="BP21" s="191">
        <v>0</v>
      </c>
      <c r="BQ21" s="192">
        <v>0</v>
      </c>
      <c r="BR21" s="183">
        <f t="shared" si="11"/>
        <v>404843.69999999995</v>
      </c>
      <c r="BS21" s="184">
        <f t="shared" si="11"/>
        <v>395466.9</v>
      </c>
      <c r="BT21" s="185">
        <v>114670.5</v>
      </c>
      <c r="BU21" s="185">
        <v>110903.1</v>
      </c>
      <c r="BV21" s="185">
        <v>250461.2</v>
      </c>
      <c r="BW21" s="185">
        <v>246788.6</v>
      </c>
      <c r="BX21" s="185">
        <v>21170.6</v>
      </c>
      <c r="BY21" s="185">
        <v>20194</v>
      </c>
      <c r="BZ21" s="185">
        <v>0</v>
      </c>
      <c r="CA21" s="185">
        <v>0</v>
      </c>
      <c r="CB21" s="185">
        <v>5268.1</v>
      </c>
      <c r="CC21" s="185">
        <v>4982.5</v>
      </c>
      <c r="CD21" s="185">
        <v>13273.3</v>
      </c>
      <c r="CE21" s="186">
        <v>12598.7</v>
      </c>
      <c r="CF21" s="183">
        <f t="shared" si="12"/>
        <v>56517.599999999999</v>
      </c>
      <c r="CG21" s="184">
        <f t="shared" si="12"/>
        <v>56203.6</v>
      </c>
      <c r="CH21" s="185">
        <v>56517.599999999999</v>
      </c>
      <c r="CI21" s="185">
        <v>56203.6</v>
      </c>
      <c r="CJ21" s="185">
        <v>0</v>
      </c>
      <c r="CK21" s="185">
        <v>0</v>
      </c>
      <c r="CL21" s="185">
        <v>0</v>
      </c>
      <c r="CM21" s="186">
        <v>0</v>
      </c>
      <c r="CN21" s="183">
        <f t="shared" si="13"/>
        <v>0</v>
      </c>
      <c r="CO21" s="195">
        <f t="shared" si="13"/>
        <v>0</v>
      </c>
      <c r="CP21" s="185">
        <v>0</v>
      </c>
      <c r="CQ21" s="185">
        <v>0</v>
      </c>
      <c r="CR21" s="185">
        <v>0</v>
      </c>
      <c r="CS21" s="185">
        <v>0</v>
      </c>
      <c r="CT21" s="185">
        <v>0</v>
      </c>
      <c r="CU21" s="186">
        <v>0</v>
      </c>
      <c r="CV21" s="183">
        <f t="shared" si="14"/>
        <v>26039.9</v>
      </c>
      <c r="CW21" s="184">
        <f t="shared" si="4"/>
        <v>24187.599999999999</v>
      </c>
      <c r="CX21" s="185">
        <v>2022.4</v>
      </c>
      <c r="CY21" s="185">
        <v>2022.4</v>
      </c>
      <c r="CZ21" s="185">
        <v>0</v>
      </c>
      <c r="DA21" s="185">
        <v>0</v>
      </c>
      <c r="DB21" s="185">
        <v>21501.599999999999</v>
      </c>
      <c r="DC21" s="185">
        <v>19865</v>
      </c>
      <c r="DD21" s="185">
        <v>1349.7</v>
      </c>
      <c r="DE21" s="185">
        <v>1134.0999999999999</v>
      </c>
      <c r="DF21" s="185">
        <v>1166.2</v>
      </c>
      <c r="DG21" s="186">
        <v>1166.0999999999999</v>
      </c>
      <c r="DH21" s="183">
        <f t="shared" si="15"/>
        <v>20738.900000000001</v>
      </c>
      <c r="DI21" s="196">
        <f t="shared" si="15"/>
        <v>17142.5</v>
      </c>
      <c r="DJ21" s="197">
        <v>10879.9</v>
      </c>
      <c r="DK21" s="197">
        <v>10450.799999999999</v>
      </c>
      <c r="DL21" s="197">
        <v>9859</v>
      </c>
      <c r="DM21" s="197">
        <v>6691.7</v>
      </c>
      <c r="DN21" s="197">
        <v>0</v>
      </c>
      <c r="DO21" s="197">
        <v>0</v>
      </c>
      <c r="DP21" s="197">
        <v>0</v>
      </c>
      <c r="DQ21" s="198">
        <v>0</v>
      </c>
      <c r="DR21" s="183">
        <f t="shared" si="16"/>
        <v>0</v>
      </c>
      <c r="DS21" s="184">
        <f t="shared" si="16"/>
        <v>0</v>
      </c>
      <c r="DT21" s="191">
        <v>0</v>
      </c>
      <c r="DU21" s="191">
        <v>0</v>
      </c>
      <c r="DV21" s="191">
        <v>0</v>
      </c>
      <c r="DW21" s="191">
        <v>0</v>
      </c>
      <c r="DX21" s="191">
        <v>0</v>
      </c>
      <c r="DY21" s="192">
        <v>0</v>
      </c>
      <c r="DZ21" s="199">
        <v>0</v>
      </c>
      <c r="EA21" s="200">
        <v>0</v>
      </c>
      <c r="EB21" s="199">
        <v>0</v>
      </c>
      <c r="EC21" s="200">
        <v>0</v>
      </c>
      <c r="ED21" s="184" t="e">
        <f t="shared" si="5"/>
        <v>#REF!</v>
      </c>
      <c r="EE21" s="184" t="e">
        <f t="shared" si="5"/>
        <v>#REF!</v>
      </c>
      <c r="EF21" s="201">
        <v>-61282.3</v>
      </c>
      <c r="EG21" s="192">
        <v>-46248.3</v>
      </c>
      <c r="EH21" s="201">
        <v>61282.3</v>
      </c>
      <c r="EI21" s="202">
        <v>15034</v>
      </c>
      <c r="EJ21" s="120"/>
      <c r="EK21" s="203"/>
      <c r="EL21" s="203"/>
    </row>
    <row r="22" spans="1:142" s="102" customFormat="1" ht="15" hidden="1" customHeight="1" x14ac:dyDescent="0.25">
      <c r="A22" s="108" t="s">
        <v>205</v>
      </c>
      <c r="B22" s="183">
        <f t="shared" si="6"/>
        <v>157350.90000000002</v>
      </c>
      <c r="C22" s="184">
        <f t="shared" si="6"/>
        <v>153568.30000000002</v>
      </c>
      <c r="D22" s="185">
        <v>13056.7</v>
      </c>
      <c r="E22" s="185">
        <v>13024.1</v>
      </c>
      <c r="F22" s="185">
        <v>3327.3</v>
      </c>
      <c r="G22" s="185">
        <v>3303.1</v>
      </c>
      <c r="H22" s="185">
        <v>84514.5</v>
      </c>
      <c r="I22" s="185">
        <v>82234.8</v>
      </c>
      <c r="J22" s="185">
        <v>13.6</v>
      </c>
      <c r="K22" s="185">
        <v>1.8</v>
      </c>
      <c r="L22" s="185">
        <v>9816.6</v>
      </c>
      <c r="M22" s="185">
        <v>9772.1</v>
      </c>
      <c r="N22" s="185">
        <v>5612.4</v>
      </c>
      <c r="O22" s="185">
        <v>5612.1</v>
      </c>
      <c r="P22" s="185">
        <v>8</v>
      </c>
      <c r="Q22" s="185">
        <v>0</v>
      </c>
      <c r="R22" s="185">
        <v>0</v>
      </c>
      <c r="S22" s="185">
        <v>0</v>
      </c>
      <c r="T22" s="185">
        <v>41001.800000000003</v>
      </c>
      <c r="U22" s="186">
        <v>39620.300000000003</v>
      </c>
      <c r="V22" s="187">
        <f t="shared" si="3"/>
        <v>1567.3</v>
      </c>
      <c r="W22" s="188">
        <f t="shared" si="3"/>
        <v>1567.3</v>
      </c>
      <c r="X22" s="189">
        <v>1567.3</v>
      </c>
      <c r="Y22" s="190">
        <v>1567.3</v>
      </c>
      <c r="Z22" s="183">
        <f t="shared" si="7"/>
        <v>4899.6000000000004</v>
      </c>
      <c r="AA22" s="184">
        <f t="shared" si="7"/>
        <v>4858.5</v>
      </c>
      <c r="AB22" s="191">
        <v>3237.1</v>
      </c>
      <c r="AC22" s="191">
        <v>3216.2</v>
      </c>
      <c r="AD22" s="191">
        <v>1662.5</v>
      </c>
      <c r="AE22" s="191">
        <v>1642.3</v>
      </c>
      <c r="AF22" s="191">
        <v>0</v>
      </c>
      <c r="AG22" s="192">
        <v>0</v>
      </c>
      <c r="AH22" s="193" t="e">
        <f t="shared" si="8"/>
        <v>#REF!</v>
      </c>
      <c r="AI22" s="194" t="e">
        <f t="shared" si="8"/>
        <v>#REF!</v>
      </c>
      <c r="AJ22" s="185" t="e">
        <f>ROUND([1]Лист1!AC22/1000,1)</f>
        <v>#REF!</v>
      </c>
      <c r="AK22" s="185" t="e">
        <f>ROUND([1]Лист1!AD22/1000,1)</f>
        <v>#REF!</v>
      </c>
      <c r="AL22" s="185">
        <f>ROUND([1]Лист1!AE22/1000,1)</f>
        <v>4084.8</v>
      </c>
      <c r="AM22" s="185">
        <f>ROUND([1]Лист1!AF22/1000,1)</f>
        <v>3976.1</v>
      </c>
      <c r="AN22" s="185" t="e">
        <f>ROUND([1]Лист1!AG22/1000,1)</f>
        <v>#REF!</v>
      </c>
      <c r="AO22" s="185" t="e">
        <f>ROUND([1]Лист1!AH22/1000,1)</f>
        <v>#REF!</v>
      </c>
      <c r="AP22" s="185" t="e">
        <f>ROUND([1]Лист1!AI22/1000,1)</f>
        <v>#REF!</v>
      </c>
      <c r="AQ22" s="185" t="e">
        <f>ROUND([1]Лист1!AJ22/1000,1)</f>
        <v>#REF!</v>
      </c>
      <c r="AR22" s="185">
        <f>ROUND([1]Лист1!AK22/1000,1)</f>
        <v>51643.7</v>
      </c>
      <c r="AS22" s="185">
        <f>ROUND([1]Лист1!AL22/1000,1)</f>
        <v>51643.5</v>
      </c>
      <c r="AT22" s="185">
        <f>ROUND([1]Лист1!AM22/1000,1)</f>
        <v>43001.3</v>
      </c>
      <c r="AU22" s="185">
        <f>ROUND([1]Лист1!AN22/1000,1)</f>
        <v>30270.9</v>
      </c>
      <c r="AV22" s="185">
        <f>ROUND([1]Лист1!AO22/1000,1)</f>
        <v>3968.3</v>
      </c>
      <c r="AW22" s="185">
        <f>ROUND([1]Лист1!AP22/1000,1)</f>
        <v>3968.3</v>
      </c>
      <c r="AX22" s="185">
        <f>ROUND([1]Лист1!AQ22/1000,1)</f>
        <v>19730.3</v>
      </c>
      <c r="AY22" s="186">
        <f>ROUND([1]Лист1!AR22/1000,1)</f>
        <v>19715.7</v>
      </c>
      <c r="AZ22" s="183">
        <f t="shared" si="9"/>
        <v>126612.3</v>
      </c>
      <c r="BA22" s="184">
        <f t="shared" si="9"/>
        <v>124332.7</v>
      </c>
      <c r="BB22" s="185">
        <v>6743.5</v>
      </c>
      <c r="BC22" s="185">
        <v>6728.7</v>
      </c>
      <c r="BD22" s="185">
        <v>15329.6</v>
      </c>
      <c r="BE22" s="185">
        <v>14679.6</v>
      </c>
      <c r="BF22" s="185">
        <v>91404</v>
      </c>
      <c r="BG22" s="185">
        <v>90445.5</v>
      </c>
      <c r="BH22" s="185">
        <v>13135.2</v>
      </c>
      <c r="BI22" s="186">
        <v>12478.9</v>
      </c>
      <c r="BJ22" s="183">
        <f t="shared" si="10"/>
        <v>716.3</v>
      </c>
      <c r="BK22" s="184">
        <f t="shared" si="10"/>
        <v>713.4</v>
      </c>
      <c r="BL22" s="191">
        <v>0</v>
      </c>
      <c r="BM22" s="191">
        <v>0</v>
      </c>
      <c r="BN22" s="191">
        <v>716.3</v>
      </c>
      <c r="BO22" s="191">
        <v>713.4</v>
      </c>
      <c r="BP22" s="191">
        <v>0</v>
      </c>
      <c r="BQ22" s="192">
        <v>0</v>
      </c>
      <c r="BR22" s="183">
        <f t="shared" si="11"/>
        <v>573067.29999999993</v>
      </c>
      <c r="BS22" s="184">
        <f t="shared" si="11"/>
        <v>569521.5</v>
      </c>
      <c r="BT22" s="185">
        <v>104873.7</v>
      </c>
      <c r="BU22" s="185">
        <v>104748.2</v>
      </c>
      <c r="BV22" s="185">
        <v>385157.7</v>
      </c>
      <c r="BW22" s="185">
        <v>381907.7</v>
      </c>
      <c r="BX22" s="185">
        <v>42196.7</v>
      </c>
      <c r="BY22" s="185">
        <v>42103.9</v>
      </c>
      <c r="BZ22" s="185">
        <v>0</v>
      </c>
      <c r="CA22" s="185">
        <v>0</v>
      </c>
      <c r="CB22" s="185">
        <v>7658</v>
      </c>
      <c r="CC22" s="185">
        <v>7658</v>
      </c>
      <c r="CD22" s="185">
        <v>33181.199999999997</v>
      </c>
      <c r="CE22" s="186">
        <v>33103.699999999997</v>
      </c>
      <c r="CF22" s="183">
        <f t="shared" si="12"/>
        <v>136216.6</v>
      </c>
      <c r="CG22" s="184">
        <f t="shared" si="12"/>
        <v>135611.79999999999</v>
      </c>
      <c r="CH22" s="185">
        <v>97797.5</v>
      </c>
      <c r="CI22" s="185">
        <v>97280.1</v>
      </c>
      <c r="CJ22" s="185">
        <v>0</v>
      </c>
      <c r="CK22" s="185">
        <v>0</v>
      </c>
      <c r="CL22" s="185">
        <v>38419.1</v>
      </c>
      <c r="CM22" s="186">
        <v>38331.699999999997</v>
      </c>
      <c r="CN22" s="183">
        <f t="shared" si="13"/>
        <v>0</v>
      </c>
      <c r="CO22" s="195">
        <f t="shared" si="13"/>
        <v>0</v>
      </c>
      <c r="CP22" s="185">
        <v>0</v>
      </c>
      <c r="CQ22" s="185">
        <v>0</v>
      </c>
      <c r="CR22" s="185">
        <v>0</v>
      </c>
      <c r="CS22" s="185">
        <v>0</v>
      </c>
      <c r="CT22" s="185">
        <v>0</v>
      </c>
      <c r="CU22" s="186">
        <v>0</v>
      </c>
      <c r="CV22" s="183">
        <f t="shared" si="14"/>
        <v>37992.899999999994</v>
      </c>
      <c r="CW22" s="184">
        <f t="shared" si="4"/>
        <v>31172</v>
      </c>
      <c r="CX22" s="185">
        <v>2238.1</v>
      </c>
      <c r="CY22" s="185">
        <v>2230.9</v>
      </c>
      <c r="CZ22" s="185">
        <v>0</v>
      </c>
      <c r="DA22" s="185">
        <v>0</v>
      </c>
      <c r="DB22" s="185">
        <v>23695.3</v>
      </c>
      <c r="DC22" s="185">
        <v>23604.2</v>
      </c>
      <c r="DD22" s="185">
        <v>11238.8</v>
      </c>
      <c r="DE22" s="185">
        <v>4542.8999999999996</v>
      </c>
      <c r="DF22" s="185">
        <v>820.7</v>
      </c>
      <c r="DG22" s="186">
        <v>794</v>
      </c>
      <c r="DH22" s="183">
        <f t="shared" si="15"/>
        <v>23622.7</v>
      </c>
      <c r="DI22" s="196">
        <f t="shared" si="15"/>
        <v>22841.3</v>
      </c>
      <c r="DJ22" s="197">
        <v>0</v>
      </c>
      <c r="DK22" s="197">
        <v>0</v>
      </c>
      <c r="DL22" s="197">
        <v>23622.7</v>
      </c>
      <c r="DM22" s="197">
        <v>22841.3</v>
      </c>
      <c r="DN22" s="197">
        <v>0</v>
      </c>
      <c r="DO22" s="197">
        <v>0</v>
      </c>
      <c r="DP22" s="197">
        <v>0</v>
      </c>
      <c r="DQ22" s="198">
        <v>0</v>
      </c>
      <c r="DR22" s="183">
        <f t="shared" si="16"/>
        <v>0</v>
      </c>
      <c r="DS22" s="184">
        <f t="shared" si="16"/>
        <v>0</v>
      </c>
      <c r="DT22" s="191">
        <v>0</v>
      </c>
      <c r="DU22" s="191">
        <v>0</v>
      </c>
      <c r="DV22" s="191">
        <v>0</v>
      </c>
      <c r="DW22" s="191">
        <v>0</v>
      </c>
      <c r="DX22" s="191">
        <v>0</v>
      </c>
      <c r="DY22" s="192">
        <v>0</v>
      </c>
      <c r="DZ22" s="199">
        <v>5.2</v>
      </c>
      <c r="EA22" s="200">
        <v>5.2</v>
      </c>
      <c r="EB22" s="199">
        <v>0</v>
      </c>
      <c r="EC22" s="200">
        <v>0</v>
      </c>
      <c r="ED22" s="184" t="e">
        <f t="shared" si="5"/>
        <v>#REF!</v>
      </c>
      <c r="EE22" s="184" t="e">
        <f t="shared" si="5"/>
        <v>#REF!</v>
      </c>
      <c r="EF22" s="201">
        <v>-15488.1</v>
      </c>
      <c r="EG22" s="192">
        <v>2987.7</v>
      </c>
      <c r="EH22" s="201">
        <v>6681.8</v>
      </c>
      <c r="EI22" s="202">
        <v>18497.599999999999</v>
      </c>
      <c r="EJ22" s="120"/>
      <c r="EK22" s="203"/>
      <c r="EL22" s="203"/>
    </row>
    <row r="23" spans="1:142" s="102" customFormat="1" ht="15" hidden="1" customHeight="1" x14ac:dyDescent="0.25">
      <c r="A23" s="108" t="s">
        <v>206</v>
      </c>
      <c r="B23" s="183">
        <f t="shared" si="6"/>
        <v>156499</v>
      </c>
      <c r="C23" s="184">
        <f t="shared" si="6"/>
        <v>151647</v>
      </c>
      <c r="D23" s="185">
        <v>7621.4</v>
      </c>
      <c r="E23" s="185">
        <v>7398.4</v>
      </c>
      <c r="F23" s="185">
        <v>4944.3999999999996</v>
      </c>
      <c r="G23" s="185">
        <v>4940.8</v>
      </c>
      <c r="H23" s="185">
        <v>89096.4</v>
      </c>
      <c r="I23" s="185">
        <v>85227.9</v>
      </c>
      <c r="J23" s="185">
        <v>15.1</v>
      </c>
      <c r="K23" s="185">
        <v>0</v>
      </c>
      <c r="L23" s="185">
        <v>6836.8</v>
      </c>
      <c r="M23" s="185">
        <v>6807.6</v>
      </c>
      <c r="N23" s="185">
        <v>5027.2</v>
      </c>
      <c r="O23" s="185">
        <v>5027.2</v>
      </c>
      <c r="P23" s="185">
        <v>195.3</v>
      </c>
      <c r="Q23" s="185">
        <v>0</v>
      </c>
      <c r="R23" s="185">
        <v>0</v>
      </c>
      <c r="S23" s="185">
        <v>0</v>
      </c>
      <c r="T23" s="185">
        <v>42762.400000000001</v>
      </c>
      <c r="U23" s="186">
        <v>42245.1</v>
      </c>
      <c r="V23" s="187">
        <f t="shared" ref="V23:W67" si="17">X23</f>
        <v>1564.6</v>
      </c>
      <c r="W23" s="188">
        <f t="shared" si="17"/>
        <v>1563.5</v>
      </c>
      <c r="X23" s="189">
        <v>1564.6</v>
      </c>
      <c r="Y23" s="190">
        <v>1563.5</v>
      </c>
      <c r="Z23" s="183">
        <f t="shared" si="7"/>
        <v>7969.7</v>
      </c>
      <c r="AA23" s="184">
        <f t="shared" si="7"/>
        <v>7690.0999999999995</v>
      </c>
      <c r="AB23" s="191">
        <v>4445.5</v>
      </c>
      <c r="AC23" s="191">
        <v>4414.3999999999996</v>
      </c>
      <c r="AD23" s="191">
        <v>3524.2</v>
      </c>
      <c r="AE23" s="191">
        <v>3275.7</v>
      </c>
      <c r="AF23" s="191">
        <v>0</v>
      </c>
      <c r="AG23" s="192">
        <v>0</v>
      </c>
      <c r="AH23" s="193" t="e">
        <f t="shared" si="8"/>
        <v>#REF!</v>
      </c>
      <c r="AI23" s="194" t="e">
        <f t="shared" si="8"/>
        <v>#REF!</v>
      </c>
      <c r="AJ23" s="185" t="e">
        <f>ROUND([1]Лист1!AC23/1000,1)</f>
        <v>#REF!</v>
      </c>
      <c r="AK23" s="185" t="e">
        <f>ROUND([1]Лист1!AD23/1000,1)</f>
        <v>#REF!</v>
      </c>
      <c r="AL23" s="185">
        <f>ROUND([1]Лист1!AE23/1000,1)</f>
        <v>3488.6</v>
      </c>
      <c r="AM23" s="185">
        <f>ROUND([1]Лист1!AF23/1000,1)</f>
        <v>3488.6</v>
      </c>
      <c r="AN23" s="185" t="e">
        <f>ROUND([1]Лист1!AG23/1000,1)</f>
        <v>#REF!</v>
      </c>
      <c r="AO23" s="185" t="e">
        <f>ROUND([1]Лист1!AH23/1000,1)</f>
        <v>#REF!</v>
      </c>
      <c r="AP23" s="185" t="e">
        <f>ROUND([1]Лист1!AI23/1000,1)</f>
        <v>#REF!</v>
      </c>
      <c r="AQ23" s="185" t="e">
        <f>ROUND([1]Лист1!AJ23/1000,1)</f>
        <v>#REF!</v>
      </c>
      <c r="AR23" s="185">
        <f>ROUND([1]Лист1!AK23/1000,1)</f>
        <v>2829.7</v>
      </c>
      <c r="AS23" s="185">
        <f>ROUND([1]Лист1!AL23/1000,1)</f>
        <v>2829.7</v>
      </c>
      <c r="AT23" s="185">
        <f>ROUND([1]Лист1!AM23/1000,1)</f>
        <v>43475.8</v>
      </c>
      <c r="AU23" s="185">
        <f>ROUND([1]Лист1!AN23/1000,1)</f>
        <v>35479.599999999999</v>
      </c>
      <c r="AV23" s="185" t="e">
        <f>ROUND([1]Лист1!AO23/1000,1)</f>
        <v>#REF!</v>
      </c>
      <c r="AW23" s="185" t="e">
        <f>ROUND([1]Лист1!AP23/1000,1)</f>
        <v>#REF!</v>
      </c>
      <c r="AX23" s="185">
        <f>ROUND([1]Лист1!AQ23/1000,1)</f>
        <v>3292.5</v>
      </c>
      <c r="AY23" s="186">
        <f>ROUND([1]Лист1!AR23/1000,1)</f>
        <v>3267.3</v>
      </c>
      <c r="AZ23" s="183">
        <f t="shared" si="9"/>
        <v>234736</v>
      </c>
      <c r="BA23" s="184">
        <f t="shared" si="9"/>
        <v>229264.7</v>
      </c>
      <c r="BB23" s="185">
        <v>952.7</v>
      </c>
      <c r="BC23" s="185">
        <v>781.8</v>
      </c>
      <c r="BD23" s="185">
        <v>95672.4</v>
      </c>
      <c r="BE23" s="185">
        <v>94352.2</v>
      </c>
      <c r="BF23" s="185">
        <v>97102.1</v>
      </c>
      <c r="BG23" s="185">
        <v>93675.199999999997</v>
      </c>
      <c r="BH23" s="185">
        <v>41008.800000000003</v>
      </c>
      <c r="BI23" s="186">
        <v>40455.5</v>
      </c>
      <c r="BJ23" s="183">
        <f t="shared" si="10"/>
        <v>851.6</v>
      </c>
      <c r="BK23" s="184">
        <f t="shared" si="10"/>
        <v>847.5</v>
      </c>
      <c r="BL23" s="191">
        <v>0</v>
      </c>
      <c r="BM23" s="191">
        <v>0</v>
      </c>
      <c r="BN23" s="191">
        <v>851.6</v>
      </c>
      <c r="BO23" s="191">
        <v>847.5</v>
      </c>
      <c r="BP23" s="191">
        <v>0</v>
      </c>
      <c r="BQ23" s="192">
        <v>0</v>
      </c>
      <c r="BR23" s="183">
        <f t="shared" si="11"/>
        <v>737843.19999999995</v>
      </c>
      <c r="BS23" s="184">
        <f t="shared" si="11"/>
        <v>725579.19999999984</v>
      </c>
      <c r="BT23" s="185">
        <v>231678.6</v>
      </c>
      <c r="BU23" s="185">
        <v>229246.3</v>
      </c>
      <c r="BV23" s="185">
        <v>403630.7</v>
      </c>
      <c r="BW23" s="185">
        <v>395059.1</v>
      </c>
      <c r="BX23" s="185">
        <v>62275.199999999997</v>
      </c>
      <c r="BY23" s="185">
        <v>61750.7</v>
      </c>
      <c r="BZ23" s="185">
        <v>0</v>
      </c>
      <c r="CA23" s="185">
        <v>0</v>
      </c>
      <c r="CB23" s="185">
        <v>15750.2</v>
      </c>
      <c r="CC23" s="185">
        <v>15561</v>
      </c>
      <c r="CD23" s="185">
        <v>24508.5</v>
      </c>
      <c r="CE23" s="186">
        <v>23962.1</v>
      </c>
      <c r="CF23" s="183">
        <f t="shared" si="12"/>
        <v>87853.099999999991</v>
      </c>
      <c r="CG23" s="184">
        <f t="shared" si="12"/>
        <v>87251.099999999991</v>
      </c>
      <c r="CH23" s="185">
        <v>81130.7</v>
      </c>
      <c r="CI23" s="185">
        <v>80787.899999999994</v>
      </c>
      <c r="CJ23" s="185">
        <v>0</v>
      </c>
      <c r="CK23" s="185">
        <v>0</v>
      </c>
      <c r="CL23" s="185">
        <v>6722.4</v>
      </c>
      <c r="CM23" s="186">
        <v>6463.2</v>
      </c>
      <c r="CN23" s="183">
        <f t="shared" si="13"/>
        <v>194.1</v>
      </c>
      <c r="CO23" s="195">
        <f t="shared" si="13"/>
        <v>194.1</v>
      </c>
      <c r="CP23" s="185">
        <v>0</v>
      </c>
      <c r="CQ23" s="185">
        <v>0</v>
      </c>
      <c r="CR23" s="185">
        <v>0</v>
      </c>
      <c r="CS23" s="185">
        <v>0</v>
      </c>
      <c r="CT23" s="185">
        <v>194.1</v>
      </c>
      <c r="CU23" s="186">
        <v>194.1</v>
      </c>
      <c r="CV23" s="183">
        <f t="shared" si="14"/>
        <v>11626.400000000001</v>
      </c>
      <c r="CW23" s="184">
        <f t="shared" si="4"/>
        <v>8880.5</v>
      </c>
      <c r="CX23" s="185">
        <v>3180</v>
      </c>
      <c r="CY23" s="185">
        <v>3180</v>
      </c>
      <c r="CZ23" s="185">
        <v>0</v>
      </c>
      <c r="DA23" s="185">
        <v>0</v>
      </c>
      <c r="DB23" s="185">
        <v>1288.8</v>
      </c>
      <c r="DC23" s="185">
        <v>1288.8</v>
      </c>
      <c r="DD23" s="185">
        <v>5928.9</v>
      </c>
      <c r="DE23" s="185">
        <v>3183</v>
      </c>
      <c r="DF23" s="185">
        <v>1228.7</v>
      </c>
      <c r="DG23" s="186">
        <v>1228.7</v>
      </c>
      <c r="DH23" s="183">
        <f t="shared" si="15"/>
        <v>37859</v>
      </c>
      <c r="DI23" s="196">
        <f t="shared" si="15"/>
        <v>37547</v>
      </c>
      <c r="DJ23" s="197">
        <v>0</v>
      </c>
      <c r="DK23" s="197">
        <v>0</v>
      </c>
      <c r="DL23" s="197">
        <v>37859</v>
      </c>
      <c r="DM23" s="197">
        <v>37547</v>
      </c>
      <c r="DN23" s="197">
        <v>0</v>
      </c>
      <c r="DO23" s="197">
        <v>0</v>
      </c>
      <c r="DP23" s="197">
        <v>0</v>
      </c>
      <c r="DQ23" s="198">
        <v>0</v>
      </c>
      <c r="DR23" s="183">
        <f t="shared" si="16"/>
        <v>0</v>
      </c>
      <c r="DS23" s="184">
        <f t="shared" si="16"/>
        <v>0</v>
      </c>
      <c r="DT23" s="191">
        <v>0</v>
      </c>
      <c r="DU23" s="191">
        <v>0</v>
      </c>
      <c r="DV23" s="191">
        <v>0</v>
      </c>
      <c r="DW23" s="191">
        <v>0</v>
      </c>
      <c r="DX23" s="191">
        <v>0</v>
      </c>
      <c r="DY23" s="192">
        <v>0</v>
      </c>
      <c r="DZ23" s="199">
        <v>176.7</v>
      </c>
      <c r="EA23" s="200">
        <v>176.7</v>
      </c>
      <c r="EB23" s="199">
        <v>0</v>
      </c>
      <c r="EC23" s="200">
        <v>0</v>
      </c>
      <c r="ED23" s="184" t="e">
        <f t="shared" si="5"/>
        <v>#REF!</v>
      </c>
      <c r="EE23" s="184" t="e">
        <f t="shared" si="5"/>
        <v>#REF!</v>
      </c>
      <c r="EF23" s="201">
        <v>52817.4</v>
      </c>
      <c r="EG23" s="192">
        <v>72486.899999999994</v>
      </c>
      <c r="EH23" s="201">
        <v>30782.5</v>
      </c>
      <c r="EI23" s="202">
        <v>33269.4</v>
      </c>
      <c r="EJ23" s="120"/>
      <c r="EK23" s="203"/>
      <c r="EL23" s="203"/>
    </row>
    <row r="24" spans="1:142" s="102" customFormat="1" ht="15" hidden="1" customHeight="1" x14ac:dyDescent="0.25">
      <c r="A24" s="108" t="s">
        <v>207</v>
      </c>
      <c r="B24" s="183">
        <f t="shared" si="6"/>
        <v>107143.9</v>
      </c>
      <c r="C24" s="184">
        <f t="shared" si="6"/>
        <v>102568.19999999998</v>
      </c>
      <c r="D24" s="185">
        <v>11191.1</v>
      </c>
      <c r="E24" s="185">
        <v>11161.2</v>
      </c>
      <c r="F24" s="185">
        <v>3497.6</v>
      </c>
      <c r="G24" s="185">
        <v>3497.6</v>
      </c>
      <c r="H24" s="185">
        <v>50983.7</v>
      </c>
      <c r="I24" s="185">
        <v>49914.6</v>
      </c>
      <c r="J24" s="185">
        <v>5</v>
      </c>
      <c r="K24" s="185">
        <v>5</v>
      </c>
      <c r="L24" s="185">
        <v>8390.7999999999993</v>
      </c>
      <c r="M24" s="185">
        <v>8304.5</v>
      </c>
      <c r="N24" s="185">
        <v>1879.7</v>
      </c>
      <c r="O24" s="185">
        <v>1879.7</v>
      </c>
      <c r="P24" s="185">
        <v>477.2</v>
      </c>
      <c r="Q24" s="185">
        <v>0</v>
      </c>
      <c r="R24" s="185">
        <v>0</v>
      </c>
      <c r="S24" s="185">
        <v>0</v>
      </c>
      <c r="T24" s="185">
        <v>30718.799999999999</v>
      </c>
      <c r="U24" s="186">
        <v>27805.599999999999</v>
      </c>
      <c r="V24" s="187">
        <f t="shared" si="17"/>
        <v>881.4</v>
      </c>
      <c r="W24" s="188">
        <f t="shared" si="17"/>
        <v>881.4</v>
      </c>
      <c r="X24" s="189">
        <v>881.4</v>
      </c>
      <c r="Y24" s="190">
        <v>881.4</v>
      </c>
      <c r="Z24" s="183">
        <f t="shared" si="7"/>
        <v>4902.8999999999996</v>
      </c>
      <c r="AA24" s="184">
        <f t="shared" si="7"/>
        <v>4750.8</v>
      </c>
      <c r="AB24" s="191">
        <v>3680.9</v>
      </c>
      <c r="AC24" s="191">
        <v>3566.5</v>
      </c>
      <c r="AD24" s="191">
        <v>1205.8</v>
      </c>
      <c r="AE24" s="191">
        <v>1173.0999999999999</v>
      </c>
      <c r="AF24" s="191">
        <v>16.2</v>
      </c>
      <c r="AG24" s="192">
        <v>11.2</v>
      </c>
      <c r="AH24" s="193" t="e">
        <f t="shared" si="8"/>
        <v>#REF!</v>
      </c>
      <c r="AI24" s="194" t="e">
        <f t="shared" si="8"/>
        <v>#REF!</v>
      </c>
      <c r="AJ24" s="185" t="e">
        <f>ROUND([1]Лист1!AC24/1000,1)</f>
        <v>#REF!</v>
      </c>
      <c r="AK24" s="185" t="e">
        <f>ROUND([1]Лист1!AD24/1000,1)</f>
        <v>#REF!</v>
      </c>
      <c r="AL24" s="185">
        <f>ROUND([1]Лист1!AE24/1000,1)</f>
        <v>1397.2</v>
      </c>
      <c r="AM24" s="185">
        <f>ROUND([1]Лист1!AF24/1000,1)</f>
        <v>1397.2</v>
      </c>
      <c r="AN24" s="185" t="e">
        <f>ROUND([1]Лист1!AG24/1000,1)</f>
        <v>#REF!</v>
      </c>
      <c r="AO24" s="185" t="e">
        <f>ROUND([1]Лист1!AH24/1000,1)</f>
        <v>#REF!</v>
      </c>
      <c r="AP24" s="185" t="e">
        <f>ROUND([1]Лист1!AI24/1000,1)</f>
        <v>#REF!</v>
      </c>
      <c r="AQ24" s="185" t="e">
        <f>ROUND([1]Лист1!AJ24/1000,1)</f>
        <v>#REF!</v>
      </c>
      <c r="AR24" s="185">
        <f>ROUND([1]Лист1!AK24/1000,1)</f>
        <v>16019.3</v>
      </c>
      <c r="AS24" s="185">
        <f>ROUND([1]Лист1!AL24/1000,1)</f>
        <v>15828.1</v>
      </c>
      <c r="AT24" s="185">
        <f>ROUND([1]Лист1!AM24/1000,1)</f>
        <v>9809.6</v>
      </c>
      <c r="AU24" s="185">
        <f>ROUND([1]Лист1!AN24/1000,1)</f>
        <v>9650.9</v>
      </c>
      <c r="AV24" s="185">
        <f>ROUND([1]Лист1!AO24/1000,1)</f>
        <v>854.9</v>
      </c>
      <c r="AW24" s="185">
        <f>ROUND([1]Лист1!AP24/1000,1)</f>
        <v>854.9</v>
      </c>
      <c r="AX24" s="185">
        <f>ROUND([1]Лист1!AQ24/1000,1)</f>
        <v>17077</v>
      </c>
      <c r="AY24" s="186">
        <f>ROUND([1]Лист1!AR24/1000,1)</f>
        <v>16653.2</v>
      </c>
      <c r="AZ24" s="183">
        <f t="shared" si="9"/>
        <v>144417.5</v>
      </c>
      <c r="BA24" s="184">
        <f t="shared" si="9"/>
        <v>100492.5</v>
      </c>
      <c r="BB24" s="185">
        <v>117100.5</v>
      </c>
      <c r="BC24" s="185">
        <v>74704.899999999994</v>
      </c>
      <c r="BD24" s="185">
        <v>3899.5</v>
      </c>
      <c r="BE24" s="185">
        <v>3832.1</v>
      </c>
      <c r="BF24" s="185">
        <v>12615.6</v>
      </c>
      <c r="BG24" s="185">
        <v>11600.6</v>
      </c>
      <c r="BH24" s="185">
        <v>10801.9</v>
      </c>
      <c r="BI24" s="186">
        <v>10354.9</v>
      </c>
      <c r="BJ24" s="183">
        <f t="shared" si="10"/>
        <v>1017</v>
      </c>
      <c r="BK24" s="184">
        <f t="shared" si="10"/>
        <v>986.7</v>
      </c>
      <c r="BL24" s="191">
        <v>0</v>
      </c>
      <c r="BM24" s="191">
        <v>0</v>
      </c>
      <c r="BN24" s="191">
        <v>1017</v>
      </c>
      <c r="BO24" s="191">
        <v>986.7</v>
      </c>
      <c r="BP24" s="191">
        <v>0</v>
      </c>
      <c r="BQ24" s="192">
        <v>0</v>
      </c>
      <c r="BR24" s="183">
        <f t="shared" si="11"/>
        <v>332706</v>
      </c>
      <c r="BS24" s="184">
        <f t="shared" si="11"/>
        <v>324556.89999999997</v>
      </c>
      <c r="BT24" s="185">
        <v>67897.399999999994</v>
      </c>
      <c r="BU24" s="185">
        <v>66032.5</v>
      </c>
      <c r="BV24" s="185">
        <v>206102</v>
      </c>
      <c r="BW24" s="185">
        <v>204656.6</v>
      </c>
      <c r="BX24" s="185">
        <v>31746</v>
      </c>
      <c r="BY24" s="185">
        <v>28847.599999999999</v>
      </c>
      <c r="BZ24" s="185">
        <v>0</v>
      </c>
      <c r="CA24" s="185">
        <v>0</v>
      </c>
      <c r="CB24" s="185">
        <v>5185.8</v>
      </c>
      <c r="CC24" s="185">
        <v>3788.4</v>
      </c>
      <c r="CD24" s="185">
        <v>21774.799999999999</v>
      </c>
      <c r="CE24" s="186">
        <v>21231.8</v>
      </c>
      <c r="CF24" s="183">
        <f t="shared" si="12"/>
        <v>53333.3</v>
      </c>
      <c r="CG24" s="184">
        <f t="shared" si="12"/>
        <v>53061.2</v>
      </c>
      <c r="CH24" s="185">
        <v>50155.5</v>
      </c>
      <c r="CI24" s="185">
        <v>49893</v>
      </c>
      <c r="CJ24" s="185">
        <v>0</v>
      </c>
      <c r="CK24" s="185">
        <v>0</v>
      </c>
      <c r="CL24" s="185">
        <v>3177.8</v>
      </c>
      <c r="CM24" s="186">
        <v>3168.2</v>
      </c>
      <c r="CN24" s="183">
        <f t="shared" si="13"/>
        <v>139.80000000000001</v>
      </c>
      <c r="CO24" s="195">
        <f t="shared" si="13"/>
        <v>139.80000000000001</v>
      </c>
      <c r="CP24" s="185">
        <v>0</v>
      </c>
      <c r="CQ24" s="185">
        <v>0</v>
      </c>
      <c r="CR24" s="185">
        <v>0</v>
      </c>
      <c r="CS24" s="185">
        <v>0</v>
      </c>
      <c r="CT24" s="185">
        <v>139.80000000000001</v>
      </c>
      <c r="CU24" s="186">
        <v>139.80000000000001</v>
      </c>
      <c r="CV24" s="183">
        <f t="shared" si="14"/>
        <v>51403.4</v>
      </c>
      <c r="CW24" s="184">
        <f t="shared" si="4"/>
        <v>49837.299999999996</v>
      </c>
      <c r="CX24" s="185">
        <v>2053.1</v>
      </c>
      <c r="CY24" s="185">
        <v>2053.1</v>
      </c>
      <c r="CZ24" s="185">
        <v>0</v>
      </c>
      <c r="DA24" s="185">
        <v>0</v>
      </c>
      <c r="DB24" s="185">
        <v>44600.4</v>
      </c>
      <c r="DC24" s="185">
        <v>43334.7</v>
      </c>
      <c r="DD24" s="185">
        <v>3879.6</v>
      </c>
      <c r="DE24" s="185">
        <v>3579.3</v>
      </c>
      <c r="DF24" s="185">
        <v>870.3</v>
      </c>
      <c r="DG24" s="186">
        <v>870.2</v>
      </c>
      <c r="DH24" s="183">
        <f t="shared" si="15"/>
        <v>9313.7000000000007</v>
      </c>
      <c r="DI24" s="196">
        <f t="shared" si="15"/>
        <v>9296.6</v>
      </c>
      <c r="DJ24" s="197">
        <v>5570.7</v>
      </c>
      <c r="DK24" s="197">
        <v>5570.7</v>
      </c>
      <c r="DL24" s="197">
        <v>3743</v>
      </c>
      <c r="DM24" s="197">
        <v>3725.9</v>
      </c>
      <c r="DN24" s="197">
        <v>0</v>
      </c>
      <c r="DO24" s="197">
        <v>0</v>
      </c>
      <c r="DP24" s="197">
        <v>0</v>
      </c>
      <c r="DQ24" s="198">
        <v>0</v>
      </c>
      <c r="DR24" s="183">
        <f t="shared" si="16"/>
        <v>0</v>
      </c>
      <c r="DS24" s="184">
        <f t="shared" si="16"/>
        <v>0</v>
      </c>
      <c r="DT24" s="191">
        <v>0</v>
      </c>
      <c r="DU24" s="191">
        <v>0</v>
      </c>
      <c r="DV24" s="191">
        <v>0</v>
      </c>
      <c r="DW24" s="191">
        <v>0</v>
      </c>
      <c r="DX24" s="191">
        <v>0</v>
      </c>
      <c r="DY24" s="192">
        <v>0</v>
      </c>
      <c r="DZ24" s="199">
        <v>0</v>
      </c>
      <c r="EA24" s="200">
        <v>0</v>
      </c>
      <c r="EB24" s="199">
        <v>0</v>
      </c>
      <c r="EC24" s="200">
        <v>0</v>
      </c>
      <c r="ED24" s="184" t="e">
        <f t="shared" si="5"/>
        <v>#REF!</v>
      </c>
      <c r="EE24" s="184" t="e">
        <f t="shared" si="5"/>
        <v>#REF!</v>
      </c>
      <c r="EF24" s="201">
        <v>-49901.3</v>
      </c>
      <c r="EG24" s="192">
        <v>5580.6</v>
      </c>
      <c r="EH24" s="201">
        <v>49901.3</v>
      </c>
      <c r="EI24" s="202">
        <v>55481.9</v>
      </c>
      <c r="EJ24" s="120"/>
      <c r="EK24" s="203"/>
      <c r="EL24" s="203"/>
    </row>
    <row r="25" spans="1:142" s="102" customFormat="1" ht="15" hidden="1" customHeight="1" x14ac:dyDescent="0.25">
      <c r="A25" s="108" t="s">
        <v>208</v>
      </c>
      <c r="B25" s="183">
        <f t="shared" si="6"/>
        <v>107895.50000000001</v>
      </c>
      <c r="C25" s="184">
        <f t="shared" si="6"/>
        <v>102664.5</v>
      </c>
      <c r="D25" s="185">
        <v>8641.7999999999993</v>
      </c>
      <c r="E25" s="185">
        <v>8631.5</v>
      </c>
      <c r="F25" s="185">
        <v>9343.1</v>
      </c>
      <c r="G25" s="185">
        <v>9270.7999999999993</v>
      </c>
      <c r="H25" s="185">
        <v>49224.3</v>
      </c>
      <c r="I25" s="185">
        <v>44172</v>
      </c>
      <c r="J25" s="185">
        <v>6.5</v>
      </c>
      <c r="K25" s="185">
        <v>2.4</v>
      </c>
      <c r="L25" s="185">
        <v>9197.4</v>
      </c>
      <c r="M25" s="185">
        <v>9183.9</v>
      </c>
      <c r="N25" s="185">
        <v>4722.1000000000004</v>
      </c>
      <c r="O25" s="185">
        <v>4710.7</v>
      </c>
      <c r="P25" s="185">
        <v>47</v>
      </c>
      <c r="Q25" s="185">
        <v>0</v>
      </c>
      <c r="R25" s="185">
        <v>0</v>
      </c>
      <c r="S25" s="185">
        <v>0</v>
      </c>
      <c r="T25" s="185">
        <v>26713.3</v>
      </c>
      <c r="U25" s="186">
        <v>26693.200000000001</v>
      </c>
      <c r="V25" s="187">
        <f t="shared" si="17"/>
        <v>1047.7</v>
      </c>
      <c r="W25" s="188">
        <f t="shared" si="17"/>
        <v>1047.7</v>
      </c>
      <c r="X25" s="189">
        <v>1047.7</v>
      </c>
      <c r="Y25" s="190">
        <v>1047.7</v>
      </c>
      <c r="Z25" s="183">
        <f t="shared" si="7"/>
        <v>5276.9</v>
      </c>
      <c r="AA25" s="184">
        <f t="shared" si="7"/>
        <v>5142.6000000000004</v>
      </c>
      <c r="AB25" s="191">
        <v>2383.1999999999998</v>
      </c>
      <c r="AC25" s="191">
        <v>2359.6999999999998</v>
      </c>
      <c r="AD25" s="191">
        <v>2893.7</v>
      </c>
      <c r="AE25" s="191">
        <v>2782.9</v>
      </c>
      <c r="AF25" s="191">
        <v>0</v>
      </c>
      <c r="AG25" s="192">
        <v>0</v>
      </c>
      <c r="AH25" s="193" t="e">
        <f t="shared" si="8"/>
        <v>#REF!</v>
      </c>
      <c r="AI25" s="194" t="e">
        <f t="shared" si="8"/>
        <v>#REF!</v>
      </c>
      <c r="AJ25" s="185" t="e">
        <f>ROUND([1]Лист1!AC25/1000,1)</f>
        <v>#REF!</v>
      </c>
      <c r="AK25" s="185" t="e">
        <f>ROUND([1]Лист1!AD25/1000,1)</f>
        <v>#REF!</v>
      </c>
      <c r="AL25" s="185">
        <f>ROUND([1]Лист1!AE25/1000,1)</f>
        <v>3413.4</v>
      </c>
      <c r="AM25" s="185">
        <f>ROUND([1]Лист1!AF25/1000,1)</f>
        <v>3392.9</v>
      </c>
      <c r="AN25" s="185" t="e">
        <f>ROUND([1]Лист1!AG25/1000,1)</f>
        <v>#REF!</v>
      </c>
      <c r="AO25" s="185" t="e">
        <f>ROUND([1]Лист1!AH25/1000,1)</f>
        <v>#REF!</v>
      </c>
      <c r="AP25" s="185" t="e">
        <f>ROUND([1]Лист1!AI25/1000,1)</f>
        <v>#REF!</v>
      </c>
      <c r="AQ25" s="185" t="e">
        <f>ROUND([1]Лист1!AJ25/1000,1)</f>
        <v>#REF!</v>
      </c>
      <c r="AR25" s="185">
        <f>ROUND([1]Лист1!AK25/1000,1)</f>
        <v>14027.9</v>
      </c>
      <c r="AS25" s="185">
        <f>ROUND([1]Лист1!AL25/1000,1)</f>
        <v>14027.5</v>
      </c>
      <c r="AT25" s="185">
        <f>ROUND([1]Лист1!AM25/1000,1)</f>
        <v>11949</v>
      </c>
      <c r="AU25" s="185">
        <f>ROUND([1]Лист1!AN25/1000,1)</f>
        <v>11765.7</v>
      </c>
      <c r="AV25" s="185" t="e">
        <f>ROUND([1]Лист1!AO25/1000,1)</f>
        <v>#REF!</v>
      </c>
      <c r="AW25" s="185" t="e">
        <f>ROUND([1]Лист1!AP25/1000,1)</f>
        <v>#REF!</v>
      </c>
      <c r="AX25" s="185">
        <f>ROUND([1]Лист1!AQ25/1000,1)</f>
        <v>24769.5</v>
      </c>
      <c r="AY25" s="186">
        <f>ROUND([1]Лист1!AR25/1000,1)</f>
        <v>24704.1</v>
      </c>
      <c r="AZ25" s="183">
        <f t="shared" si="9"/>
        <v>40556.6</v>
      </c>
      <c r="BA25" s="184">
        <f t="shared" si="9"/>
        <v>39197.100000000006</v>
      </c>
      <c r="BB25" s="185">
        <v>55.2</v>
      </c>
      <c r="BC25" s="185">
        <v>52.1</v>
      </c>
      <c r="BD25" s="185">
        <v>7918</v>
      </c>
      <c r="BE25" s="185">
        <v>7684.9</v>
      </c>
      <c r="BF25" s="185">
        <v>16042.6</v>
      </c>
      <c r="BG25" s="185">
        <v>15449.9</v>
      </c>
      <c r="BH25" s="185">
        <v>16540.8</v>
      </c>
      <c r="BI25" s="186">
        <v>16010.2</v>
      </c>
      <c r="BJ25" s="183">
        <f t="shared" si="10"/>
        <v>991.7</v>
      </c>
      <c r="BK25" s="184">
        <f t="shared" si="10"/>
        <v>991.7</v>
      </c>
      <c r="BL25" s="191">
        <v>0</v>
      </c>
      <c r="BM25" s="191">
        <v>0</v>
      </c>
      <c r="BN25" s="191">
        <v>991.7</v>
      </c>
      <c r="BO25" s="191">
        <v>991.7</v>
      </c>
      <c r="BP25" s="191">
        <v>0</v>
      </c>
      <c r="BQ25" s="192">
        <v>0</v>
      </c>
      <c r="BR25" s="183">
        <f t="shared" si="11"/>
        <v>273893</v>
      </c>
      <c r="BS25" s="184">
        <f t="shared" si="11"/>
        <v>270309.7</v>
      </c>
      <c r="BT25" s="185">
        <v>47497.5</v>
      </c>
      <c r="BU25" s="185">
        <v>46328.5</v>
      </c>
      <c r="BV25" s="185">
        <v>193254.3</v>
      </c>
      <c r="BW25" s="185">
        <v>190907.7</v>
      </c>
      <c r="BX25" s="185">
        <v>5855.4</v>
      </c>
      <c r="BY25" s="185">
        <v>5855.4</v>
      </c>
      <c r="BZ25" s="185">
        <v>0</v>
      </c>
      <c r="CA25" s="185">
        <v>0</v>
      </c>
      <c r="CB25" s="185">
        <v>3050.8</v>
      </c>
      <c r="CC25" s="185">
        <v>3032.6</v>
      </c>
      <c r="CD25" s="185">
        <v>24235</v>
      </c>
      <c r="CE25" s="186">
        <v>24185.5</v>
      </c>
      <c r="CF25" s="183">
        <f t="shared" si="12"/>
        <v>63822.5</v>
      </c>
      <c r="CG25" s="184">
        <f t="shared" si="12"/>
        <v>63797.3</v>
      </c>
      <c r="CH25" s="185">
        <v>61890.5</v>
      </c>
      <c r="CI25" s="185">
        <v>61890.5</v>
      </c>
      <c r="CJ25" s="185">
        <v>0</v>
      </c>
      <c r="CK25" s="185">
        <v>0</v>
      </c>
      <c r="CL25" s="185">
        <v>1932</v>
      </c>
      <c r="CM25" s="186">
        <v>1906.8</v>
      </c>
      <c r="CN25" s="183">
        <f t="shared" si="13"/>
        <v>148.80000000000001</v>
      </c>
      <c r="CO25" s="195">
        <f t="shared" si="13"/>
        <v>148.5</v>
      </c>
      <c r="CP25" s="185">
        <v>0</v>
      </c>
      <c r="CQ25" s="185">
        <v>0</v>
      </c>
      <c r="CR25" s="185">
        <v>0</v>
      </c>
      <c r="CS25" s="185">
        <v>0</v>
      </c>
      <c r="CT25" s="185">
        <v>148.80000000000001</v>
      </c>
      <c r="CU25" s="186">
        <v>148.5</v>
      </c>
      <c r="CV25" s="183">
        <f t="shared" si="14"/>
        <v>15892</v>
      </c>
      <c r="CW25" s="184">
        <f t="shared" si="4"/>
        <v>14590.199999999999</v>
      </c>
      <c r="CX25" s="185">
        <v>1817.2</v>
      </c>
      <c r="CY25" s="185">
        <v>1811</v>
      </c>
      <c r="CZ25" s="185">
        <v>0</v>
      </c>
      <c r="DA25" s="185">
        <v>0</v>
      </c>
      <c r="DB25" s="185">
        <v>12771.9</v>
      </c>
      <c r="DC25" s="185">
        <v>11588.8</v>
      </c>
      <c r="DD25" s="185">
        <v>195.9</v>
      </c>
      <c r="DE25" s="185">
        <v>163.4</v>
      </c>
      <c r="DF25" s="185">
        <v>1107</v>
      </c>
      <c r="DG25" s="186">
        <v>1027</v>
      </c>
      <c r="DH25" s="183">
        <f t="shared" si="15"/>
        <v>5388.2</v>
      </c>
      <c r="DI25" s="196">
        <f t="shared" si="15"/>
        <v>5318.4</v>
      </c>
      <c r="DJ25" s="197">
        <v>815</v>
      </c>
      <c r="DK25" s="197">
        <v>815</v>
      </c>
      <c r="DL25" s="197">
        <v>0</v>
      </c>
      <c r="DM25" s="197">
        <v>0</v>
      </c>
      <c r="DN25" s="197">
        <v>0</v>
      </c>
      <c r="DO25" s="197">
        <v>0</v>
      </c>
      <c r="DP25" s="197">
        <v>4573.2</v>
      </c>
      <c r="DQ25" s="198">
        <v>4503.3999999999996</v>
      </c>
      <c r="DR25" s="183">
        <f t="shared" si="16"/>
        <v>0</v>
      </c>
      <c r="DS25" s="184">
        <f t="shared" si="16"/>
        <v>0</v>
      </c>
      <c r="DT25" s="191">
        <v>0</v>
      </c>
      <c r="DU25" s="191">
        <v>0</v>
      </c>
      <c r="DV25" s="191">
        <v>0</v>
      </c>
      <c r="DW25" s="191">
        <v>0</v>
      </c>
      <c r="DX25" s="191">
        <v>0</v>
      </c>
      <c r="DY25" s="192">
        <v>0</v>
      </c>
      <c r="DZ25" s="199">
        <v>0</v>
      </c>
      <c r="EA25" s="200">
        <v>0</v>
      </c>
      <c r="EB25" s="199">
        <v>0</v>
      </c>
      <c r="EC25" s="200">
        <v>0</v>
      </c>
      <c r="ED25" s="184" t="e">
        <f t="shared" si="5"/>
        <v>#REF!</v>
      </c>
      <c r="EE25" s="184" t="e">
        <f t="shared" si="5"/>
        <v>#REF!</v>
      </c>
      <c r="EF25" s="201">
        <v>-3850.6</v>
      </c>
      <c r="EG25" s="192">
        <v>5861.6</v>
      </c>
      <c r="EH25" s="201">
        <v>3950.5</v>
      </c>
      <c r="EI25" s="202">
        <v>9812.1</v>
      </c>
      <c r="EJ25" s="120"/>
      <c r="EK25" s="203"/>
      <c r="EL25" s="203"/>
    </row>
    <row r="26" spans="1:142" s="102" customFormat="1" ht="15" hidden="1" customHeight="1" x14ac:dyDescent="0.25">
      <c r="A26" s="108" t="s">
        <v>209</v>
      </c>
      <c r="B26" s="183">
        <f t="shared" si="6"/>
        <v>224986.7</v>
      </c>
      <c r="C26" s="184">
        <f t="shared" si="6"/>
        <v>212264.8</v>
      </c>
      <c r="D26" s="185">
        <v>17638</v>
      </c>
      <c r="E26" s="185">
        <v>16722.3</v>
      </c>
      <c r="F26" s="185">
        <v>6886.7</v>
      </c>
      <c r="G26" s="185">
        <v>6864.7</v>
      </c>
      <c r="H26" s="185">
        <v>163083.5</v>
      </c>
      <c r="I26" s="185">
        <v>152960.4</v>
      </c>
      <c r="J26" s="185">
        <v>20.6</v>
      </c>
      <c r="K26" s="185">
        <v>0</v>
      </c>
      <c r="L26" s="185">
        <v>19025.3</v>
      </c>
      <c r="M26" s="185">
        <v>18758</v>
      </c>
      <c r="N26" s="185">
        <v>6817</v>
      </c>
      <c r="O26" s="185">
        <v>6806</v>
      </c>
      <c r="P26" s="185">
        <v>810.7</v>
      </c>
      <c r="Q26" s="185">
        <v>0</v>
      </c>
      <c r="R26" s="185">
        <v>0</v>
      </c>
      <c r="S26" s="185">
        <v>0</v>
      </c>
      <c r="T26" s="185">
        <v>10704.9</v>
      </c>
      <c r="U26" s="186">
        <v>10153.4</v>
      </c>
      <c r="V26" s="187">
        <f t="shared" si="17"/>
        <v>5529.9</v>
      </c>
      <c r="W26" s="188">
        <f t="shared" si="17"/>
        <v>5383.8</v>
      </c>
      <c r="X26" s="189">
        <v>5529.9</v>
      </c>
      <c r="Y26" s="190">
        <v>5383.8</v>
      </c>
      <c r="Z26" s="183">
        <f t="shared" si="7"/>
        <v>33991.9</v>
      </c>
      <c r="AA26" s="184">
        <f t="shared" si="7"/>
        <v>32941.1</v>
      </c>
      <c r="AB26" s="191">
        <v>4418</v>
      </c>
      <c r="AC26" s="191">
        <v>3998</v>
      </c>
      <c r="AD26" s="191">
        <v>29573.9</v>
      </c>
      <c r="AE26" s="191">
        <v>28943.1</v>
      </c>
      <c r="AF26" s="191">
        <v>0</v>
      </c>
      <c r="AG26" s="192">
        <v>0</v>
      </c>
      <c r="AH26" s="193" t="e">
        <f t="shared" si="8"/>
        <v>#REF!</v>
      </c>
      <c r="AI26" s="194" t="e">
        <f t="shared" si="8"/>
        <v>#REF!</v>
      </c>
      <c r="AJ26" s="185" t="e">
        <f>ROUND([1]Лист1!AC26/1000,1)</f>
        <v>#REF!</v>
      </c>
      <c r="AK26" s="185" t="e">
        <f>ROUND([1]Лист1!AD26/1000,1)</f>
        <v>#REF!</v>
      </c>
      <c r="AL26" s="185">
        <f>ROUND([1]Лист1!AE26/1000,1)</f>
        <v>1611.4</v>
      </c>
      <c r="AM26" s="185">
        <f>ROUND([1]Лист1!AF26/1000,1)</f>
        <v>1481.3</v>
      </c>
      <c r="AN26" s="185" t="e">
        <f>ROUND([1]Лист1!AG26/1000,1)</f>
        <v>#REF!</v>
      </c>
      <c r="AO26" s="185" t="e">
        <f>ROUND([1]Лист1!AH26/1000,1)</f>
        <v>#REF!</v>
      </c>
      <c r="AP26" s="185">
        <f>ROUND([1]Лист1!AI26/1000,1)</f>
        <v>302.2</v>
      </c>
      <c r="AQ26" s="185" t="e">
        <f>ROUND([1]Лист1!AJ26/1000,1)</f>
        <v>#REF!</v>
      </c>
      <c r="AR26" s="185">
        <f>ROUND([1]Лист1!AK26/1000,1)</f>
        <v>59457.1</v>
      </c>
      <c r="AS26" s="185">
        <f>ROUND([1]Лист1!AL26/1000,1)</f>
        <v>59383.9</v>
      </c>
      <c r="AT26" s="185">
        <f>ROUND([1]Лист1!AM26/1000,1)</f>
        <v>56039.199999999997</v>
      </c>
      <c r="AU26" s="185">
        <f>ROUND([1]Лист1!AN26/1000,1)</f>
        <v>50380.7</v>
      </c>
      <c r="AV26" s="185" t="e">
        <f>ROUND([1]Лист1!AO26/1000,1)</f>
        <v>#REF!</v>
      </c>
      <c r="AW26" s="185" t="e">
        <f>ROUND([1]Лист1!AP26/1000,1)</f>
        <v>#REF!</v>
      </c>
      <c r="AX26" s="185">
        <f>ROUND([1]Лист1!AQ26/1000,1)</f>
        <v>9580</v>
      </c>
      <c r="AY26" s="186">
        <f>ROUND([1]Лист1!AR26/1000,1)</f>
        <v>9093.9</v>
      </c>
      <c r="AZ26" s="183">
        <f t="shared" si="9"/>
        <v>334935.7</v>
      </c>
      <c r="BA26" s="184">
        <f t="shared" si="9"/>
        <v>317017.79999999993</v>
      </c>
      <c r="BB26" s="185">
        <v>12477.2</v>
      </c>
      <c r="BC26" s="185">
        <v>11713.1</v>
      </c>
      <c r="BD26" s="185">
        <v>279038</v>
      </c>
      <c r="BE26" s="185">
        <v>267601.59999999998</v>
      </c>
      <c r="BF26" s="185">
        <v>38503.599999999999</v>
      </c>
      <c r="BG26" s="185">
        <v>32802</v>
      </c>
      <c r="BH26" s="185">
        <v>4916.8999999999996</v>
      </c>
      <c r="BI26" s="186">
        <v>4901.1000000000004</v>
      </c>
      <c r="BJ26" s="183">
        <f t="shared" si="10"/>
        <v>0</v>
      </c>
      <c r="BK26" s="184">
        <f t="shared" si="10"/>
        <v>0</v>
      </c>
      <c r="BL26" s="191">
        <v>0</v>
      </c>
      <c r="BM26" s="191">
        <v>0</v>
      </c>
      <c r="BN26" s="191">
        <v>0</v>
      </c>
      <c r="BO26" s="191">
        <v>0</v>
      </c>
      <c r="BP26" s="191">
        <v>0</v>
      </c>
      <c r="BQ26" s="192">
        <v>0</v>
      </c>
      <c r="BR26" s="183">
        <f t="shared" si="11"/>
        <v>1349289.2</v>
      </c>
      <c r="BS26" s="184">
        <f t="shared" si="11"/>
        <v>1299011.5</v>
      </c>
      <c r="BT26" s="185">
        <v>402513.1</v>
      </c>
      <c r="BU26" s="185">
        <v>382145.8</v>
      </c>
      <c r="BV26" s="185">
        <v>739544.5</v>
      </c>
      <c r="BW26" s="185">
        <v>714802.3</v>
      </c>
      <c r="BX26" s="185">
        <v>101959.2</v>
      </c>
      <c r="BY26" s="185">
        <v>99845.9</v>
      </c>
      <c r="BZ26" s="185">
        <v>0</v>
      </c>
      <c r="CA26" s="185">
        <v>0</v>
      </c>
      <c r="CB26" s="185">
        <v>17786.5</v>
      </c>
      <c r="CC26" s="185">
        <v>16633</v>
      </c>
      <c r="CD26" s="185">
        <v>87485.9</v>
      </c>
      <c r="CE26" s="186">
        <v>85584.5</v>
      </c>
      <c r="CF26" s="183">
        <f t="shared" si="12"/>
        <v>237165.9</v>
      </c>
      <c r="CG26" s="184">
        <f t="shared" si="12"/>
        <v>235702.19999999998</v>
      </c>
      <c r="CH26" s="185">
        <v>144232.9</v>
      </c>
      <c r="CI26" s="185">
        <v>143981.79999999999</v>
      </c>
      <c r="CJ26" s="185">
        <v>0</v>
      </c>
      <c r="CK26" s="185">
        <v>0</v>
      </c>
      <c r="CL26" s="185">
        <v>92933</v>
      </c>
      <c r="CM26" s="186">
        <v>91720.4</v>
      </c>
      <c r="CN26" s="183">
        <f t="shared" si="13"/>
        <v>178.2</v>
      </c>
      <c r="CO26" s="195">
        <f t="shared" si="13"/>
        <v>176.2</v>
      </c>
      <c r="CP26" s="185">
        <v>0</v>
      </c>
      <c r="CQ26" s="185">
        <v>0</v>
      </c>
      <c r="CR26" s="185">
        <v>0</v>
      </c>
      <c r="CS26" s="185">
        <v>0</v>
      </c>
      <c r="CT26" s="185">
        <v>178.2</v>
      </c>
      <c r="CU26" s="186">
        <v>176.2</v>
      </c>
      <c r="CV26" s="183">
        <f t="shared" si="14"/>
        <v>64930.7</v>
      </c>
      <c r="CW26" s="184">
        <f t="shared" si="4"/>
        <v>58962.899999999994</v>
      </c>
      <c r="CX26" s="185">
        <v>2789.1</v>
      </c>
      <c r="CY26" s="185">
        <v>2768</v>
      </c>
      <c r="CZ26" s="185">
        <v>0</v>
      </c>
      <c r="DA26" s="185">
        <v>0</v>
      </c>
      <c r="DB26" s="185">
        <v>47508.1</v>
      </c>
      <c r="DC26" s="185">
        <v>43148.4</v>
      </c>
      <c r="DD26" s="185">
        <v>13620.9</v>
      </c>
      <c r="DE26" s="185">
        <v>12055.3</v>
      </c>
      <c r="DF26" s="185">
        <v>1012.6</v>
      </c>
      <c r="DG26" s="186">
        <v>991.2</v>
      </c>
      <c r="DH26" s="183">
        <f t="shared" si="15"/>
        <v>25852.1</v>
      </c>
      <c r="DI26" s="196">
        <f t="shared" si="15"/>
        <v>25516.6</v>
      </c>
      <c r="DJ26" s="197">
        <v>24991.5</v>
      </c>
      <c r="DK26" s="197">
        <v>24656</v>
      </c>
      <c r="DL26" s="197">
        <v>860.6</v>
      </c>
      <c r="DM26" s="197">
        <v>860.6</v>
      </c>
      <c r="DN26" s="197">
        <v>0</v>
      </c>
      <c r="DO26" s="197">
        <v>0</v>
      </c>
      <c r="DP26" s="197">
        <v>0</v>
      </c>
      <c r="DQ26" s="198">
        <v>0</v>
      </c>
      <c r="DR26" s="183">
        <f t="shared" si="16"/>
        <v>0</v>
      </c>
      <c r="DS26" s="184">
        <f t="shared" si="16"/>
        <v>0</v>
      </c>
      <c r="DT26" s="191">
        <v>0</v>
      </c>
      <c r="DU26" s="191">
        <v>0</v>
      </c>
      <c r="DV26" s="191">
        <v>0</v>
      </c>
      <c r="DW26" s="191">
        <v>0</v>
      </c>
      <c r="DX26" s="191">
        <v>0</v>
      </c>
      <c r="DY26" s="192">
        <v>0</v>
      </c>
      <c r="DZ26" s="199">
        <v>47.5</v>
      </c>
      <c r="EA26" s="200">
        <v>47.5</v>
      </c>
      <c r="EB26" s="199">
        <v>0</v>
      </c>
      <c r="EC26" s="200">
        <v>0</v>
      </c>
      <c r="ED26" s="184" t="e">
        <f t="shared" si="5"/>
        <v>#REF!</v>
      </c>
      <c r="EE26" s="184" t="e">
        <f t="shared" si="5"/>
        <v>#REF!</v>
      </c>
      <c r="EF26" s="201">
        <v>-78217.899999999994</v>
      </c>
      <c r="EG26" s="192">
        <v>5916.1</v>
      </c>
      <c r="EH26" s="201">
        <f>82054.1+6.3</f>
        <v>82060.400000000009</v>
      </c>
      <c r="EI26" s="202">
        <v>65976.5</v>
      </c>
      <c r="EJ26" s="120"/>
      <c r="EK26" s="203"/>
      <c r="EL26" s="203"/>
    </row>
    <row r="27" spans="1:142" s="102" customFormat="1" ht="15" hidden="1" customHeight="1" x14ac:dyDescent="0.25">
      <c r="A27" s="108" t="s">
        <v>210</v>
      </c>
      <c r="B27" s="183">
        <f t="shared" si="6"/>
        <v>100593.29999999999</v>
      </c>
      <c r="C27" s="184">
        <f t="shared" si="6"/>
        <v>97691.199999999983</v>
      </c>
      <c r="D27" s="185">
        <v>12295.9</v>
      </c>
      <c r="E27" s="185">
        <v>12176.1</v>
      </c>
      <c r="F27" s="185">
        <v>2680.4</v>
      </c>
      <c r="G27" s="185">
        <v>2663.8</v>
      </c>
      <c r="H27" s="185">
        <v>72066</v>
      </c>
      <c r="I27" s="185">
        <v>69470.399999999994</v>
      </c>
      <c r="J27" s="185">
        <v>8.9</v>
      </c>
      <c r="K27" s="185">
        <v>8.9</v>
      </c>
      <c r="L27" s="185">
        <v>10289</v>
      </c>
      <c r="M27" s="185">
        <v>10255.4</v>
      </c>
      <c r="N27" s="185">
        <v>2578</v>
      </c>
      <c r="O27" s="185">
        <v>2578</v>
      </c>
      <c r="P27" s="185">
        <v>74.400000000000006</v>
      </c>
      <c r="Q27" s="185">
        <v>0</v>
      </c>
      <c r="R27" s="185">
        <v>0</v>
      </c>
      <c r="S27" s="185">
        <v>0</v>
      </c>
      <c r="T27" s="185">
        <v>600.70000000000005</v>
      </c>
      <c r="U27" s="186">
        <v>538.6</v>
      </c>
      <c r="V27" s="187">
        <f t="shared" si="17"/>
        <v>1047.0999999999999</v>
      </c>
      <c r="W27" s="188">
        <f t="shared" si="17"/>
        <v>939.2</v>
      </c>
      <c r="X27" s="189">
        <v>1047.0999999999999</v>
      </c>
      <c r="Y27" s="190">
        <v>939.2</v>
      </c>
      <c r="Z27" s="183">
        <f t="shared" si="7"/>
        <v>5767.2</v>
      </c>
      <c r="AA27" s="184">
        <f t="shared" si="7"/>
        <v>5655.5999999999995</v>
      </c>
      <c r="AB27" s="191">
        <v>3312.3</v>
      </c>
      <c r="AC27" s="191">
        <v>3311.7</v>
      </c>
      <c r="AD27" s="191">
        <v>2442.5</v>
      </c>
      <c r="AE27" s="191">
        <v>2334.5</v>
      </c>
      <c r="AF27" s="191">
        <v>12.4</v>
      </c>
      <c r="AG27" s="192">
        <v>9.4</v>
      </c>
      <c r="AH27" s="193" t="e">
        <f t="shared" si="8"/>
        <v>#REF!</v>
      </c>
      <c r="AI27" s="194" t="e">
        <f t="shared" si="8"/>
        <v>#REF!</v>
      </c>
      <c r="AJ27" s="185" t="e">
        <f>ROUND([1]Лист1!AC27/1000,1)</f>
        <v>#REF!</v>
      </c>
      <c r="AK27" s="185" t="e">
        <f>ROUND([1]Лист1!AD27/1000,1)</f>
        <v>#REF!</v>
      </c>
      <c r="AL27" s="185">
        <f>ROUND([1]Лист1!AE27/1000,1)</f>
        <v>3397.8</v>
      </c>
      <c r="AM27" s="185">
        <f>ROUND([1]Лист1!AF27/1000,1)</f>
        <v>3397.8</v>
      </c>
      <c r="AN27" s="185">
        <f>ROUND([1]Лист1!AG27/1000,1)</f>
        <v>42</v>
      </c>
      <c r="AO27" s="185">
        <f>ROUND([1]Лист1!AH27/1000,1)</f>
        <v>41.8</v>
      </c>
      <c r="AP27" s="185" t="e">
        <f>ROUND([1]Лист1!AI27/1000,1)</f>
        <v>#REF!</v>
      </c>
      <c r="AQ27" s="185" t="e">
        <f>ROUND([1]Лист1!AJ27/1000,1)</f>
        <v>#REF!</v>
      </c>
      <c r="AR27" s="185">
        <f>ROUND([1]Лист1!AK27/1000,1)</f>
        <v>29142.3</v>
      </c>
      <c r="AS27" s="185">
        <f>ROUND([1]Лист1!AL27/1000,1)</f>
        <v>28960.799999999999</v>
      </c>
      <c r="AT27" s="185">
        <f>ROUND([1]Лист1!AM27/1000,1)</f>
        <v>24947.9</v>
      </c>
      <c r="AU27" s="185">
        <f>ROUND([1]Лист1!AN27/1000,1)</f>
        <v>23901.1</v>
      </c>
      <c r="AV27" s="185">
        <f>ROUND([1]Лист1!AO27/1000,1)</f>
        <v>854.9</v>
      </c>
      <c r="AW27" s="185">
        <f>ROUND([1]Лист1!AP27/1000,1)</f>
        <v>641.20000000000005</v>
      </c>
      <c r="AX27" s="185">
        <f>ROUND([1]Лист1!AQ27/1000,1)</f>
        <v>1785.7</v>
      </c>
      <c r="AY27" s="186">
        <f>ROUND([1]Лист1!AR27/1000,1)</f>
        <v>1784.7</v>
      </c>
      <c r="AZ27" s="183">
        <f t="shared" si="9"/>
        <v>65973</v>
      </c>
      <c r="BA27" s="184">
        <f t="shared" si="9"/>
        <v>61154.000000000007</v>
      </c>
      <c r="BB27" s="185">
        <v>869.8</v>
      </c>
      <c r="BC27" s="185">
        <v>756.8</v>
      </c>
      <c r="BD27" s="185">
        <v>38071.300000000003</v>
      </c>
      <c r="BE27" s="185">
        <v>36630</v>
      </c>
      <c r="BF27" s="185">
        <v>18349.099999999999</v>
      </c>
      <c r="BG27" s="185">
        <v>15407.8</v>
      </c>
      <c r="BH27" s="185">
        <v>8682.7999999999993</v>
      </c>
      <c r="BI27" s="186">
        <v>8359.4</v>
      </c>
      <c r="BJ27" s="183">
        <f t="shared" si="10"/>
        <v>1461.1</v>
      </c>
      <c r="BK27" s="184">
        <f t="shared" si="10"/>
        <v>1428.9</v>
      </c>
      <c r="BL27" s="191">
        <v>0</v>
      </c>
      <c r="BM27" s="191">
        <v>0</v>
      </c>
      <c r="BN27" s="191">
        <v>908.2</v>
      </c>
      <c r="BO27" s="191">
        <v>876</v>
      </c>
      <c r="BP27" s="191">
        <v>552.9</v>
      </c>
      <c r="BQ27" s="192">
        <v>552.9</v>
      </c>
      <c r="BR27" s="183">
        <f t="shared" si="11"/>
        <v>457879.50000000006</v>
      </c>
      <c r="BS27" s="184">
        <f t="shared" si="11"/>
        <v>426463.10000000003</v>
      </c>
      <c r="BT27" s="185">
        <v>79228.3</v>
      </c>
      <c r="BU27" s="185">
        <v>70506.8</v>
      </c>
      <c r="BV27" s="185">
        <v>327473.2</v>
      </c>
      <c r="BW27" s="185">
        <v>306855.90000000002</v>
      </c>
      <c r="BX27" s="185">
        <v>19591.2</v>
      </c>
      <c r="BY27" s="185">
        <v>18956.400000000001</v>
      </c>
      <c r="BZ27" s="185">
        <v>0</v>
      </c>
      <c r="CA27" s="185">
        <v>0</v>
      </c>
      <c r="CB27" s="185">
        <v>4946.8999999999996</v>
      </c>
      <c r="CC27" s="185">
        <v>4403.1000000000004</v>
      </c>
      <c r="CD27" s="185">
        <v>26639.9</v>
      </c>
      <c r="CE27" s="186">
        <v>25740.9</v>
      </c>
      <c r="CF27" s="183">
        <f t="shared" si="12"/>
        <v>82564.7</v>
      </c>
      <c r="CG27" s="184">
        <f t="shared" si="12"/>
        <v>82538.399999999994</v>
      </c>
      <c r="CH27" s="185">
        <v>57727</v>
      </c>
      <c r="CI27" s="185">
        <v>57700.7</v>
      </c>
      <c r="CJ27" s="185">
        <v>0</v>
      </c>
      <c r="CK27" s="185">
        <v>0</v>
      </c>
      <c r="CL27" s="185">
        <v>24837.7</v>
      </c>
      <c r="CM27" s="186">
        <v>24837.7</v>
      </c>
      <c r="CN27" s="183">
        <f t="shared" si="13"/>
        <v>441.7</v>
      </c>
      <c r="CO27" s="195">
        <f t="shared" si="13"/>
        <v>441.3</v>
      </c>
      <c r="CP27" s="185">
        <v>0</v>
      </c>
      <c r="CQ27" s="185">
        <v>0</v>
      </c>
      <c r="CR27" s="185">
        <v>0</v>
      </c>
      <c r="CS27" s="185">
        <v>0</v>
      </c>
      <c r="CT27" s="185">
        <v>441.7</v>
      </c>
      <c r="CU27" s="186">
        <v>441.3</v>
      </c>
      <c r="CV27" s="183">
        <f t="shared" si="14"/>
        <v>24950.600000000002</v>
      </c>
      <c r="CW27" s="184">
        <f t="shared" si="4"/>
        <v>21420.699999999997</v>
      </c>
      <c r="CX27" s="185">
        <v>2500.6999999999998</v>
      </c>
      <c r="CY27" s="185">
        <v>2500.6999999999998</v>
      </c>
      <c r="CZ27" s="185">
        <v>0</v>
      </c>
      <c r="DA27" s="185">
        <v>0</v>
      </c>
      <c r="DB27" s="185">
        <v>17754.900000000001</v>
      </c>
      <c r="DC27" s="185">
        <v>15530.9</v>
      </c>
      <c r="DD27" s="185">
        <v>3874.3</v>
      </c>
      <c r="DE27" s="185">
        <v>2569</v>
      </c>
      <c r="DF27" s="185">
        <v>820.7</v>
      </c>
      <c r="DG27" s="186">
        <v>820.1</v>
      </c>
      <c r="DH27" s="183">
        <f t="shared" si="15"/>
        <v>31866.2</v>
      </c>
      <c r="DI27" s="196">
        <f t="shared" si="15"/>
        <v>30754.2</v>
      </c>
      <c r="DJ27" s="197">
        <v>15367.4</v>
      </c>
      <c r="DK27" s="197">
        <v>15110.5</v>
      </c>
      <c r="DL27" s="197">
        <v>15839.5</v>
      </c>
      <c r="DM27" s="197">
        <v>15096.5</v>
      </c>
      <c r="DN27" s="197">
        <v>0</v>
      </c>
      <c r="DO27" s="197">
        <v>0</v>
      </c>
      <c r="DP27" s="197">
        <v>659.3</v>
      </c>
      <c r="DQ27" s="198">
        <v>547.20000000000005</v>
      </c>
      <c r="DR27" s="183">
        <f t="shared" si="16"/>
        <v>0</v>
      </c>
      <c r="DS27" s="184">
        <f t="shared" si="16"/>
        <v>0</v>
      </c>
      <c r="DT27" s="191">
        <v>0</v>
      </c>
      <c r="DU27" s="191">
        <v>0</v>
      </c>
      <c r="DV27" s="191">
        <v>0</v>
      </c>
      <c r="DW27" s="191">
        <v>0</v>
      </c>
      <c r="DX27" s="191">
        <v>0</v>
      </c>
      <c r="DY27" s="192">
        <v>0</v>
      </c>
      <c r="DZ27" s="199">
        <v>0</v>
      </c>
      <c r="EA27" s="200">
        <v>0</v>
      </c>
      <c r="EB27" s="199">
        <v>0</v>
      </c>
      <c r="EC27" s="200">
        <v>0</v>
      </c>
      <c r="ED27" s="184" t="e">
        <f t="shared" si="5"/>
        <v>#REF!</v>
      </c>
      <c r="EE27" s="184" t="e">
        <f t="shared" si="5"/>
        <v>#REF!</v>
      </c>
      <c r="EF27" s="201">
        <v>-19772.900000000001</v>
      </c>
      <c r="EG27" s="192">
        <v>15917.4</v>
      </c>
      <c r="EH27" s="201">
        <v>7728.3</v>
      </c>
      <c r="EI27" s="202">
        <v>35945.800000000003</v>
      </c>
      <c r="EJ27" s="120"/>
      <c r="EK27" s="203"/>
      <c r="EL27" s="203"/>
    </row>
    <row r="28" spans="1:142" s="102" customFormat="1" ht="15" hidden="1" customHeight="1" x14ac:dyDescent="0.25">
      <c r="A28" s="108" t="s">
        <v>211</v>
      </c>
      <c r="B28" s="183">
        <f t="shared" si="6"/>
        <v>91415.3</v>
      </c>
      <c r="C28" s="184">
        <f t="shared" si="6"/>
        <v>88049.4</v>
      </c>
      <c r="D28" s="185">
        <v>10338.799999999999</v>
      </c>
      <c r="E28" s="185">
        <v>10248.4</v>
      </c>
      <c r="F28" s="185">
        <v>1886.1</v>
      </c>
      <c r="G28" s="185">
        <v>1868.3</v>
      </c>
      <c r="H28" s="185">
        <v>45477</v>
      </c>
      <c r="I28" s="185">
        <v>42666.5</v>
      </c>
      <c r="J28" s="185">
        <v>4.9000000000000004</v>
      </c>
      <c r="K28" s="185">
        <v>0</v>
      </c>
      <c r="L28" s="185">
        <v>9962</v>
      </c>
      <c r="M28" s="185">
        <v>9796.1</v>
      </c>
      <c r="N28" s="185">
        <v>2652</v>
      </c>
      <c r="O28" s="185">
        <v>2647</v>
      </c>
      <c r="P28" s="185">
        <v>87.3</v>
      </c>
      <c r="Q28" s="185">
        <v>0</v>
      </c>
      <c r="R28" s="185">
        <v>0</v>
      </c>
      <c r="S28" s="185">
        <v>0</v>
      </c>
      <c r="T28" s="185">
        <v>21007.200000000001</v>
      </c>
      <c r="U28" s="186">
        <v>20823.099999999999</v>
      </c>
      <c r="V28" s="187">
        <f t="shared" si="17"/>
        <v>947.7</v>
      </c>
      <c r="W28" s="188">
        <f t="shared" si="17"/>
        <v>947</v>
      </c>
      <c r="X28" s="189">
        <v>947.7</v>
      </c>
      <c r="Y28" s="190">
        <v>947</v>
      </c>
      <c r="Z28" s="183">
        <f t="shared" si="7"/>
        <v>6122.3</v>
      </c>
      <c r="AA28" s="184">
        <f t="shared" si="7"/>
        <v>5810</v>
      </c>
      <c r="AB28" s="191">
        <v>3314.1</v>
      </c>
      <c r="AC28" s="191">
        <v>3283</v>
      </c>
      <c r="AD28" s="191">
        <v>2282.9</v>
      </c>
      <c r="AE28" s="191">
        <v>2118</v>
      </c>
      <c r="AF28" s="191">
        <v>525.29999999999995</v>
      </c>
      <c r="AG28" s="192">
        <v>409</v>
      </c>
      <c r="AH28" s="193" t="e">
        <f t="shared" si="8"/>
        <v>#REF!</v>
      </c>
      <c r="AI28" s="194" t="e">
        <f t="shared" si="8"/>
        <v>#REF!</v>
      </c>
      <c r="AJ28" s="185" t="e">
        <f>ROUND([1]Лист1!AC28/1000,1)</f>
        <v>#REF!</v>
      </c>
      <c r="AK28" s="185" t="e">
        <f>ROUND([1]Лист1!AD28/1000,1)</f>
        <v>#REF!</v>
      </c>
      <c r="AL28" s="185">
        <f>ROUND([1]Лист1!AE28/1000,1)</f>
        <v>2042.4</v>
      </c>
      <c r="AM28" s="185">
        <f>ROUND([1]Лист1!AF28/1000,1)</f>
        <v>2042.4</v>
      </c>
      <c r="AN28" s="185" t="e">
        <f>ROUND([1]Лист1!AG28/1000,1)</f>
        <v>#REF!</v>
      </c>
      <c r="AO28" s="185" t="e">
        <f>ROUND([1]Лист1!AH28/1000,1)</f>
        <v>#REF!</v>
      </c>
      <c r="AP28" s="185" t="e">
        <f>ROUND([1]Лист1!AI28/1000,1)</f>
        <v>#REF!</v>
      </c>
      <c r="AQ28" s="185" t="e">
        <f>ROUND([1]Лист1!AJ28/1000,1)</f>
        <v>#REF!</v>
      </c>
      <c r="AR28" s="185">
        <f>ROUND([1]Лист1!AK28/1000,1)</f>
        <v>20763.400000000001</v>
      </c>
      <c r="AS28" s="185">
        <f>ROUND([1]Лист1!AL28/1000,1)</f>
        <v>20763.400000000001</v>
      </c>
      <c r="AT28" s="185">
        <f>ROUND([1]Лист1!AM28/1000,1)</f>
        <v>17230.7</v>
      </c>
      <c r="AU28" s="185">
        <f>ROUND([1]Лист1!AN28/1000,1)</f>
        <v>12247.7</v>
      </c>
      <c r="AV28" s="185">
        <f>ROUND([1]Лист1!AO28/1000,1)</f>
        <v>427.4</v>
      </c>
      <c r="AW28" s="185">
        <f>ROUND([1]Лист1!AP28/1000,1)</f>
        <v>427.4</v>
      </c>
      <c r="AX28" s="185">
        <f>ROUND([1]Лист1!AQ28/1000,1)</f>
        <v>3705.1</v>
      </c>
      <c r="AY28" s="186">
        <f>ROUND([1]Лист1!AR28/1000,1)</f>
        <v>3500.5</v>
      </c>
      <c r="AZ28" s="183">
        <f t="shared" si="9"/>
        <v>129940.3</v>
      </c>
      <c r="BA28" s="184">
        <f t="shared" si="9"/>
        <v>123983.9</v>
      </c>
      <c r="BB28" s="185">
        <v>4585.5</v>
      </c>
      <c r="BC28" s="185">
        <v>4314.7</v>
      </c>
      <c r="BD28" s="185">
        <v>9150.1</v>
      </c>
      <c r="BE28" s="185">
        <v>8016.9</v>
      </c>
      <c r="BF28" s="185">
        <v>18348.7</v>
      </c>
      <c r="BG28" s="185">
        <v>15081</v>
      </c>
      <c r="BH28" s="185">
        <v>97856</v>
      </c>
      <c r="BI28" s="186">
        <v>96571.3</v>
      </c>
      <c r="BJ28" s="183">
        <f t="shared" si="10"/>
        <v>790.8</v>
      </c>
      <c r="BK28" s="184">
        <f t="shared" si="10"/>
        <v>661.3</v>
      </c>
      <c r="BL28" s="191">
        <v>0</v>
      </c>
      <c r="BM28" s="191">
        <v>0</v>
      </c>
      <c r="BN28" s="191">
        <v>790.8</v>
      </c>
      <c r="BO28" s="191">
        <v>661.3</v>
      </c>
      <c r="BP28" s="191">
        <v>0</v>
      </c>
      <c r="BQ28" s="192">
        <v>0</v>
      </c>
      <c r="BR28" s="183">
        <f t="shared" si="11"/>
        <v>246078.50000000003</v>
      </c>
      <c r="BS28" s="184">
        <f t="shared" si="11"/>
        <v>243081.49999999997</v>
      </c>
      <c r="BT28" s="185">
        <v>54858.7</v>
      </c>
      <c r="BU28" s="185">
        <v>54602.8</v>
      </c>
      <c r="BV28" s="185">
        <v>150332.5</v>
      </c>
      <c r="BW28" s="185">
        <v>148333.29999999999</v>
      </c>
      <c r="BX28" s="185">
        <v>22346.7</v>
      </c>
      <c r="BY28" s="185">
        <v>21706.799999999999</v>
      </c>
      <c r="BZ28" s="185">
        <v>0</v>
      </c>
      <c r="CA28" s="185">
        <v>0</v>
      </c>
      <c r="CB28" s="185">
        <v>8128.6</v>
      </c>
      <c r="CC28" s="185">
        <v>8126.6</v>
      </c>
      <c r="CD28" s="185">
        <v>10412</v>
      </c>
      <c r="CE28" s="186">
        <v>10312</v>
      </c>
      <c r="CF28" s="183">
        <f t="shared" si="12"/>
        <v>58585.600000000006</v>
      </c>
      <c r="CG28" s="184">
        <f t="shared" si="12"/>
        <v>58585.600000000006</v>
      </c>
      <c r="CH28" s="185">
        <v>56775.8</v>
      </c>
      <c r="CI28" s="185">
        <v>56775.8</v>
      </c>
      <c r="CJ28" s="185">
        <v>0</v>
      </c>
      <c r="CK28" s="185">
        <v>0</v>
      </c>
      <c r="CL28" s="185">
        <v>1809.8</v>
      </c>
      <c r="CM28" s="186">
        <v>1809.8</v>
      </c>
      <c r="CN28" s="183">
        <f t="shared" si="13"/>
        <v>167.6</v>
      </c>
      <c r="CO28" s="195">
        <f t="shared" si="13"/>
        <v>167.6</v>
      </c>
      <c r="CP28" s="185">
        <v>0</v>
      </c>
      <c r="CQ28" s="185">
        <v>0</v>
      </c>
      <c r="CR28" s="185">
        <v>0</v>
      </c>
      <c r="CS28" s="185">
        <v>0</v>
      </c>
      <c r="CT28" s="185">
        <v>167.6</v>
      </c>
      <c r="CU28" s="186">
        <v>167.6</v>
      </c>
      <c r="CV28" s="183">
        <f t="shared" si="14"/>
        <v>19568.2</v>
      </c>
      <c r="CW28" s="184">
        <f t="shared" si="4"/>
        <v>14787.6</v>
      </c>
      <c r="CX28" s="185">
        <v>972.1</v>
      </c>
      <c r="CY28" s="185">
        <v>971.6</v>
      </c>
      <c r="CZ28" s="185">
        <v>0</v>
      </c>
      <c r="DA28" s="185">
        <v>0</v>
      </c>
      <c r="DB28" s="185">
        <v>10392.1</v>
      </c>
      <c r="DC28" s="185">
        <v>8902.5</v>
      </c>
      <c r="DD28" s="185">
        <v>6729.5</v>
      </c>
      <c r="DE28" s="185">
        <v>3690.9</v>
      </c>
      <c r="DF28" s="185">
        <v>1474.5</v>
      </c>
      <c r="DG28" s="186">
        <v>1222.5999999999999</v>
      </c>
      <c r="DH28" s="183">
        <f t="shared" si="15"/>
        <v>5303</v>
      </c>
      <c r="DI28" s="196">
        <f t="shared" si="15"/>
        <v>5299.4</v>
      </c>
      <c r="DJ28" s="197">
        <v>0</v>
      </c>
      <c r="DK28" s="197">
        <v>0</v>
      </c>
      <c r="DL28" s="197">
        <v>5303</v>
      </c>
      <c r="DM28" s="197">
        <v>5299.4</v>
      </c>
      <c r="DN28" s="197">
        <v>0</v>
      </c>
      <c r="DO28" s="197">
        <v>0</v>
      </c>
      <c r="DP28" s="197">
        <v>0</v>
      </c>
      <c r="DQ28" s="198">
        <v>0</v>
      </c>
      <c r="DR28" s="183">
        <f t="shared" si="16"/>
        <v>0</v>
      </c>
      <c r="DS28" s="184">
        <f t="shared" si="16"/>
        <v>0</v>
      </c>
      <c r="DT28" s="191">
        <v>0</v>
      </c>
      <c r="DU28" s="191">
        <v>0</v>
      </c>
      <c r="DV28" s="191">
        <v>0</v>
      </c>
      <c r="DW28" s="191">
        <v>0</v>
      </c>
      <c r="DX28" s="191">
        <v>0</v>
      </c>
      <c r="DY28" s="192">
        <v>0</v>
      </c>
      <c r="DZ28" s="199">
        <v>4.5</v>
      </c>
      <c r="EA28" s="200">
        <v>4.5</v>
      </c>
      <c r="EB28" s="199">
        <v>12109.7</v>
      </c>
      <c r="EC28" s="200">
        <v>12109.7</v>
      </c>
      <c r="ED28" s="184" t="e">
        <f t="shared" si="5"/>
        <v>#REF!</v>
      </c>
      <c r="EE28" s="184" t="e">
        <f t="shared" si="5"/>
        <v>#REF!</v>
      </c>
      <c r="EF28" s="201">
        <v>-355.2</v>
      </c>
      <c r="EG28" s="192">
        <v>15570</v>
      </c>
      <c r="EH28" s="201">
        <v>5160.1000000000004</v>
      </c>
      <c r="EI28" s="202">
        <v>10374.1</v>
      </c>
      <c r="EJ28" s="120"/>
      <c r="EK28" s="203"/>
      <c r="EL28" s="203"/>
    </row>
    <row r="29" spans="1:142" s="102" customFormat="1" ht="15" hidden="1" customHeight="1" x14ac:dyDescent="0.25">
      <c r="A29" s="108" t="s">
        <v>212</v>
      </c>
      <c r="B29" s="183">
        <f t="shared" si="6"/>
        <v>119193.1</v>
      </c>
      <c r="C29" s="184">
        <f t="shared" si="6"/>
        <v>115033.40000000001</v>
      </c>
      <c r="D29" s="185">
        <v>8604.6</v>
      </c>
      <c r="E29" s="185">
        <v>7895.1</v>
      </c>
      <c r="F29" s="185">
        <v>1685.9</v>
      </c>
      <c r="G29" s="185">
        <v>1647.9</v>
      </c>
      <c r="H29" s="185">
        <v>63518.8</v>
      </c>
      <c r="I29" s="185">
        <v>60889.599999999999</v>
      </c>
      <c r="J29" s="185">
        <v>6.8</v>
      </c>
      <c r="K29" s="185">
        <v>0</v>
      </c>
      <c r="L29" s="185">
        <v>8252</v>
      </c>
      <c r="M29" s="185">
        <v>8117.5</v>
      </c>
      <c r="N29" s="185">
        <v>4620</v>
      </c>
      <c r="O29" s="185">
        <v>4620</v>
      </c>
      <c r="P29" s="185">
        <v>451.1</v>
      </c>
      <c r="Q29" s="185">
        <v>0</v>
      </c>
      <c r="R29" s="185">
        <v>0</v>
      </c>
      <c r="S29" s="185">
        <v>0</v>
      </c>
      <c r="T29" s="185">
        <v>32053.9</v>
      </c>
      <c r="U29" s="186">
        <v>31863.3</v>
      </c>
      <c r="V29" s="187">
        <f t="shared" si="17"/>
        <v>1090</v>
      </c>
      <c r="W29" s="188">
        <f t="shared" si="17"/>
        <v>1090</v>
      </c>
      <c r="X29" s="189">
        <v>1090</v>
      </c>
      <c r="Y29" s="190">
        <v>1090</v>
      </c>
      <c r="Z29" s="183">
        <f t="shared" si="7"/>
        <v>5135</v>
      </c>
      <c r="AA29" s="184">
        <f t="shared" si="7"/>
        <v>4999.5</v>
      </c>
      <c r="AB29" s="191">
        <v>3352.5</v>
      </c>
      <c r="AC29" s="191">
        <v>3217.9</v>
      </c>
      <c r="AD29" s="191">
        <v>1778.5</v>
      </c>
      <c r="AE29" s="191">
        <v>1777.6</v>
      </c>
      <c r="AF29" s="191">
        <v>4</v>
      </c>
      <c r="AG29" s="192">
        <v>4</v>
      </c>
      <c r="AH29" s="193" t="e">
        <f t="shared" si="8"/>
        <v>#REF!</v>
      </c>
      <c r="AI29" s="194" t="e">
        <f t="shared" si="8"/>
        <v>#REF!</v>
      </c>
      <c r="AJ29" s="185" t="e">
        <f>ROUND([1]Лист1!AC29/1000,1)</f>
        <v>#REF!</v>
      </c>
      <c r="AK29" s="185" t="e">
        <f>ROUND([1]Лист1!AD29/1000,1)</f>
        <v>#REF!</v>
      </c>
      <c r="AL29" s="185">
        <f>ROUND([1]Лист1!AE29/1000,1)</f>
        <v>4044.5</v>
      </c>
      <c r="AM29" s="185">
        <f>ROUND([1]Лист1!AF29/1000,1)</f>
        <v>3892.7</v>
      </c>
      <c r="AN29" s="185">
        <f>ROUND([1]Лист1!AG29/1000,1)</f>
        <v>3250</v>
      </c>
      <c r="AO29" s="185">
        <f>ROUND([1]Лист1!AH29/1000,1)</f>
        <v>800</v>
      </c>
      <c r="AP29" s="185" t="e">
        <f>ROUND([1]Лист1!AI29/1000,1)</f>
        <v>#REF!</v>
      </c>
      <c r="AQ29" s="185" t="e">
        <f>ROUND([1]Лист1!AJ29/1000,1)</f>
        <v>#REF!</v>
      </c>
      <c r="AR29" s="185">
        <f>ROUND([1]Лист1!AK29/1000,1)</f>
        <v>17880.400000000001</v>
      </c>
      <c r="AS29" s="185">
        <f>ROUND([1]Лист1!AL29/1000,1)</f>
        <v>17864.900000000001</v>
      </c>
      <c r="AT29" s="185">
        <f>ROUND([1]Лист1!AM29/1000,1)</f>
        <v>16682</v>
      </c>
      <c r="AU29" s="185">
        <f>ROUND([1]Лист1!AN29/1000,1)</f>
        <v>16123.7</v>
      </c>
      <c r="AV29" s="185">
        <f>ROUND([1]Лист1!AO29/1000,1)</f>
        <v>7936.6</v>
      </c>
      <c r="AW29" s="185">
        <f>ROUND([1]Лист1!AP29/1000,1)</f>
        <v>7936.6</v>
      </c>
      <c r="AX29" s="185">
        <f>ROUND([1]Лист1!AQ29/1000,1)</f>
        <v>21184.400000000001</v>
      </c>
      <c r="AY29" s="186">
        <f>ROUND([1]Лист1!AR29/1000,1)</f>
        <v>21182.7</v>
      </c>
      <c r="AZ29" s="183">
        <f t="shared" si="9"/>
        <v>28849.599999999999</v>
      </c>
      <c r="BA29" s="184">
        <f t="shared" si="9"/>
        <v>26862.9</v>
      </c>
      <c r="BB29" s="185">
        <v>98</v>
      </c>
      <c r="BC29" s="185">
        <v>97.7</v>
      </c>
      <c r="BD29" s="185">
        <v>17061</v>
      </c>
      <c r="BE29" s="185">
        <v>15934.7</v>
      </c>
      <c r="BF29" s="185">
        <v>11690.6</v>
      </c>
      <c r="BG29" s="185">
        <v>10830.5</v>
      </c>
      <c r="BH29" s="185">
        <v>0</v>
      </c>
      <c r="BI29" s="186">
        <v>0</v>
      </c>
      <c r="BJ29" s="183">
        <f t="shared" si="10"/>
        <v>644.70000000000005</v>
      </c>
      <c r="BK29" s="184">
        <f t="shared" si="10"/>
        <v>640.70000000000005</v>
      </c>
      <c r="BL29" s="191">
        <v>0</v>
      </c>
      <c r="BM29" s="191">
        <v>0</v>
      </c>
      <c r="BN29" s="191">
        <v>294.7</v>
      </c>
      <c r="BO29" s="191">
        <v>290.7</v>
      </c>
      <c r="BP29" s="191">
        <v>350</v>
      </c>
      <c r="BQ29" s="192">
        <v>350</v>
      </c>
      <c r="BR29" s="183">
        <f t="shared" si="11"/>
        <v>407102.80000000005</v>
      </c>
      <c r="BS29" s="184">
        <f t="shared" si="11"/>
        <v>398893.1</v>
      </c>
      <c r="BT29" s="185">
        <v>100307.1</v>
      </c>
      <c r="BU29" s="185">
        <v>99597.2</v>
      </c>
      <c r="BV29" s="185">
        <v>265774.7</v>
      </c>
      <c r="BW29" s="185">
        <v>259677.9</v>
      </c>
      <c r="BX29" s="185">
        <v>28284.9</v>
      </c>
      <c r="BY29" s="185">
        <v>27104.3</v>
      </c>
      <c r="BZ29" s="185">
        <v>0</v>
      </c>
      <c r="CA29" s="185">
        <v>0</v>
      </c>
      <c r="CB29" s="185">
        <v>4067</v>
      </c>
      <c r="CC29" s="185">
        <v>3883.3</v>
      </c>
      <c r="CD29" s="185">
        <v>8669.1</v>
      </c>
      <c r="CE29" s="186">
        <v>8630.4</v>
      </c>
      <c r="CF29" s="183">
        <f t="shared" si="12"/>
        <v>57665.599999999999</v>
      </c>
      <c r="CG29" s="184">
        <f t="shared" si="12"/>
        <v>57302.3</v>
      </c>
      <c r="CH29" s="185">
        <v>57665.599999999999</v>
      </c>
      <c r="CI29" s="185">
        <v>57302.3</v>
      </c>
      <c r="CJ29" s="185">
        <v>0</v>
      </c>
      <c r="CK29" s="185">
        <v>0</v>
      </c>
      <c r="CL29" s="185">
        <v>0</v>
      </c>
      <c r="CM29" s="186">
        <v>0</v>
      </c>
      <c r="CN29" s="183">
        <f t="shared" si="13"/>
        <v>42</v>
      </c>
      <c r="CO29" s="195">
        <f t="shared" si="13"/>
        <v>41.8</v>
      </c>
      <c r="CP29" s="185">
        <v>0</v>
      </c>
      <c r="CQ29" s="185">
        <v>0</v>
      </c>
      <c r="CR29" s="185">
        <v>0</v>
      </c>
      <c r="CS29" s="185">
        <v>0</v>
      </c>
      <c r="CT29" s="185">
        <v>42</v>
      </c>
      <c r="CU29" s="186">
        <v>41.8</v>
      </c>
      <c r="CV29" s="183">
        <f t="shared" si="14"/>
        <v>28057.600000000002</v>
      </c>
      <c r="CW29" s="184">
        <f t="shared" si="4"/>
        <v>26335.500000000004</v>
      </c>
      <c r="CX29" s="185">
        <v>1793.7</v>
      </c>
      <c r="CY29" s="185">
        <v>1793.4</v>
      </c>
      <c r="CZ29" s="185">
        <v>0</v>
      </c>
      <c r="DA29" s="185">
        <v>0</v>
      </c>
      <c r="DB29" s="185">
        <v>20890.2</v>
      </c>
      <c r="DC29" s="185">
        <v>19254.400000000001</v>
      </c>
      <c r="DD29" s="185">
        <v>4651.2</v>
      </c>
      <c r="DE29" s="185">
        <v>4651</v>
      </c>
      <c r="DF29" s="185">
        <v>722.5</v>
      </c>
      <c r="DG29" s="186">
        <v>636.70000000000005</v>
      </c>
      <c r="DH29" s="183">
        <f t="shared" si="15"/>
        <v>10354.5</v>
      </c>
      <c r="DI29" s="196">
        <f t="shared" si="15"/>
        <v>9499</v>
      </c>
      <c r="DJ29" s="197">
        <v>0</v>
      </c>
      <c r="DK29" s="197">
        <v>0</v>
      </c>
      <c r="DL29" s="197">
        <v>9938.6</v>
      </c>
      <c r="DM29" s="197">
        <v>9273.9</v>
      </c>
      <c r="DN29" s="197">
        <v>0</v>
      </c>
      <c r="DO29" s="197">
        <v>0</v>
      </c>
      <c r="DP29" s="197">
        <v>415.9</v>
      </c>
      <c r="DQ29" s="198">
        <v>225.1</v>
      </c>
      <c r="DR29" s="183">
        <f t="shared" si="16"/>
        <v>0</v>
      </c>
      <c r="DS29" s="184">
        <f t="shared" si="16"/>
        <v>0</v>
      </c>
      <c r="DT29" s="191">
        <v>0</v>
      </c>
      <c r="DU29" s="191">
        <v>0</v>
      </c>
      <c r="DV29" s="191">
        <v>0</v>
      </c>
      <c r="DW29" s="191">
        <v>0</v>
      </c>
      <c r="DX29" s="191">
        <v>0</v>
      </c>
      <c r="DY29" s="192">
        <v>0</v>
      </c>
      <c r="DZ29" s="199">
        <v>10</v>
      </c>
      <c r="EA29" s="200">
        <v>2.8</v>
      </c>
      <c r="EB29" s="199">
        <v>0</v>
      </c>
      <c r="EC29" s="200">
        <v>0</v>
      </c>
      <c r="ED29" s="184" t="e">
        <f t="shared" si="5"/>
        <v>#REF!</v>
      </c>
      <c r="EE29" s="184" t="e">
        <f t="shared" si="5"/>
        <v>#REF!</v>
      </c>
      <c r="EF29" s="201">
        <v>-127.7</v>
      </c>
      <c r="EG29" s="192">
        <v>16130.9</v>
      </c>
      <c r="EH29" s="201">
        <v>3127.7</v>
      </c>
      <c r="EI29" s="202">
        <v>16262.8</v>
      </c>
      <c r="EJ29" s="120"/>
      <c r="EK29" s="203"/>
      <c r="EL29" s="203"/>
    </row>
    <row r="30" spans="1:142" s="102" customFormat="1" ht="15" hidden="1" customHeight="1" x14ac:dyDescent="0.25">
      <c r="A30" s="108" t="s">
        <v>213</v>
      </c>
      <c r="B30" s="183">
        <f t="shared" si="6"/>
        <v>262350.7</v>
      </c>
      <c r="C30" s="184">
        <f t="shared" si="6"/>
        <v>238052.90000000002</v>
      </c>
      <c r="D30" s="185">
        <v>13968.6</v>
      </c>
      <c r="E30" s="185">
        <v>13164.3</v>
      </c>
      <c r="F30" s="185">
        <v>10072</v>
      </c>
      <c r="G30" s="185">
        <v>9377.2999999999993</v>
      </c>
      <c r="H30" s="185">
        <v>121914.1</v>
      </c>
      <c r="I30" s="185">
        <v>108931.7</v>
      </c>
      <c r="J30" s="185">
        <v>27.3</v>
      </c>
      <c r="K30" s="185">
        <v>0</v>
      </c>
      <c r="L30" s="185">
        <v>19325.900000000001</v>
      </c>
      <c r="M30" s="185">
        <v>18487.2</v>
      </c>
      <c r="N30" s="185">
        <v>10191</v>
      </c>
      <c r="O30" s="185">
        <v>9869.7000000000007</v>
      </c>
      <c r="P30" s="185">
        <v>2852.7</v>
      </c>
      <c r="Q30" s="185">
        <v>0</v>
      </c>
      <c r="R30" s="185">
        <v>0</v>
      </c>
      <c r="S30" s="185">
        <v>0</v>
      </c>
      <c r="T30" s="185">
        <v>83999.1</v>
      </c>
      <c r="U30" s="186">
        <v>78222.7</v>
      </c>
      <c r="V30" s="187">
        <f t="shared" si="17"/>
        <v>3438.1</v>
      </c>
      <c r="W30" s="188">
        <f t="shared" si="17"/>
        <v>3356</v>
      </c>
      <c r="X30" s="189">
        <v>3438.1</v>
      </c>
      <c r="Y30" s="190">
        <v>3356</v>
      </c>
      <c r="Z30" s="183">
        <f t="shared" si="7"/>
        <v>21710.6</v>
      </c>
      <c r="AA30" s="184">
        <f t="shared" si="7"/>
        <v>19901</v>
      </c>
      <c r="AB30" s="191">
        <v>5701.2</v>
      </c>
      <c r="AC30" s="191">
        <v>5435.8</v>
      </c>
      <c r="AD30" s="191">
        <v>15959.4</v>
      </c>
      <c r="AE30" s="191">
        <v>14446.2</v>
      </c>
      <c r="AF30" s="191">
        <v>50</v>
      </c>
      <c r="AG30" s="192">
        <v>19</v>
      </c>
      <c r="AH30" s="193" t="e">
        <f t="shared" si="8"/>
        <v>#REF!</v>
      </c>
      <c r="AI30" s="194" t="e">
        <f t="shared" si="8"/>
        <v>#REF!</v>
      </c>
      <c r="AJ30" s="185" t="e">
        <f>ROUND([1]Лист1!AC30/1000,1)</f>
        <v>#REF!</v>
      </c>
      <c r="AK30" s="185" t="e">
        <f>ROUND([1]Лист1!AD30/1000,1)</f>
        <v>#REF!</v>
      </c>
      <c r="AL30" s="185">
        <f>ROUND([1]Лист1!AE30/1000,1)</f>
        <v>4186.2</v>
      </c>
      <c r="AM30" s="185">
        <f>ROUND([1]Лист1!AF30/1000,1)</f>
        <v>4143</v>
      </c>
      <c r="AN30" s="185" t="e">
        <f>ROUND([1]Лист1!AG30/1000,1)</f>
        <v>#REF!</v>
      </c>
      <c r="AO30" s="185" t="e">
        <f>ROUND([1]Лист1!AH30/1000,1)</f>
        <v>#REF!</v>
      </c>
      <c r="AP30" s="185" t="e">
        <f>ROUND([1]Лист1!AI30/1000,1)</f>
        <v>#REF!</v>
      </c>
      <c r="AQ30" s="185" t="e">
        <f>ROUND([1]Лист1!AJ30/1000,1)</f>
        <v>#REF!</v>
      </c>
      <c r="AR30" s="185">
        <f>ROUND([1]Лист1!AK30/1000,1)</f>
        <v>12002.7</v>
      </c>
      <c r="AS30" s="185">
        <f>ROUND([1]Лист1!AL30/1000,1)</f>
        <v>11896.6</v>
      </c>
      <c r="AT30" s="185">
        <f>ROUND([1]Лист1!AM30/1000,1)</f>
        <v>100142.3</v>
      </c>
      <c r="AU30" s="185">
        <f>ROUND([1]Лист1!AN30/1000,1)</f>
        <v>84988.6</v>
      </c>
      <c r="AV30" s="185" t="e">
        <f>ROUND([1]Лист1!AO30/1000,1)</f>
        <v>#REF!</v>
      </c>
      <c r="AW30" s="185" t="e">
        <f>ROUND([1]Лист1!AP30/1000,1)</f>
        <v>#REF!</v>
      </c>
      <c r="AX30" s="185">
        <f>ROUND([1]Лист1!AQ30/1000,1)</f>
        <v>9119.1</v>
      </c>
      <c r="AY30" s="186">
        <f>ROUND([1]Лист1!AR30/1000,1)</f>
        <v>7703.9</v>
      </c>
      <c r="AZ30" s="183">
        <f t="shared" si="9"/>
        <v>258147.4</v>
      </c>
      <c r="BA30" s="184">
        <f t="shared" si="9"/>
        <v>243003.3</v>
      </c>
      <c r="BB30" s="185">
        <v>1701.2</v>
      </c>
      <c r="BC30" s="185">
        <v>1321.7</v>
      </c>
      <c r="BD30" s="185">
        <v>125169.2</v>
      </c>
      <c r="BE30" s="185">
        <v>121547.9</v>
      </c>
      <c r="BF30" s="185">
        <v>116610.1</v>
      </c>
      <c r="BG30" s="185">
        <v>107052.5</v>
      </c>
      <c r="BH30" s="185">
        <v>14666.9</v>
      </c>
      <c r="BI30" s="186">
        <v>13081.2</v>
      </c>
      <c r="BJ30" s="183">
        <f t="shared" si="10"/>
        <v>48.6</v>
      </c>
      <c r="BK30" s="184">
        <f t="shared" si="10"/>
        <v>48.6</v>
      </c>
      <c r="BL30" s="191">
        <v>0</v>
      </c>
      <c r="BM30" s="191">
        <v>0</v>
      </c>
      <c r="BN30" s="191">
        <v>0</v>
      </c>
      <c r="BO30" s="191">
        <v>0</v>
      </c>
      <c r="BP30" s="191">
        <v>48.6</v>
      </c>
      <c r="BQ30" s="192">
        <v>48.6</v>
      </c>
      <c r="BR30" s="183">
        <f t="shared" si="11"/>
        <v>1029335.7999999999</v>
      </c>
      <c r="BS30" s="184">
        <f t="shared" si="11"/>
        <v>964863.29999999993</v>
      </c>
      <c r="BT30" s="185">
        <v>307661</v>
      </c>
      <c r="BU30" s="185">
        <v>274823.2</v>
      </c>
      <c r="BV30" s="185">
        <v>631876.1</v>
      </c>
      <c r="BW30" s="185">
        <v>604586.30000000005</v>
      </c>
      <c r="BX30" s="185">
        <v>47046.2</v>
      </c>
      <c r="BY30" s="185">
        <v>45459.5</v>
      </c>
      <c r="BZ30" s="185">
        <v>0</v>
      </c>
      <c r="CA30" s="185">
        <v>0</v>
      </c>
      <c r="CB30" s="185">
        <v>4790.5</v>
      </c>
      <c r="CC30" s="185">
        <v>4756.1000000000004</v>
      </c>
      <c r="CD30" s="185">
        <v>37962</v>
      </c>
      <c r="CE30" s="186">
        <v>35238.199999999997</v>
      </c>
      <c r="CF30" s="183">
        <f t="shared" si="12"/>
        <v>161094</v>
      </c>
      <c r="CG30" s="184">
        <f t="shared" si="12"/>
        <v>147712.5</v>
      </c>
      <c r="CH30" s="185">
        <v>157151</v>
      </c>
      <c r="CI30" s="185">
        <v>144460</v>
      </c>
      <c r="CJ30" s="185">
        <v>0</v>
      </c>
      <c r="CK30" s="185">
        <v>0</v>
      </c>
      <c r="CL30" s="185">
        <v>3943</v>
      </c>
      <c r="CM30" s="186">
        <v>3252.5</v>
      </c>
      <c r="CN30" s="183">
        <f t="shared" si="13"/>
        <v>759.1</v>
      </c>
      <c r="CO30" s="195">
        <f t="shared" si="13"/>
        <v>759.1</v>
      </c>
      <c r="CP30" s="185">
        <v>0</v>
      </c>
      <c r="CQ30" s="185">
        <v>0</v>
      </c>
      <c r="CR30" s="185">
        <v>0</v>
      </c>
      <c r="CS30" s="185">
        <v>0</v>
      </c>
      <c r="CT30" s="185">
        <v>759.1</v>
      </c>
      <c r="CU30" s="186">
        <v>759.1</v>
      </c>
      <c r="CV30" s="183">
        <f t="shared" si="14"/>
        <v>70487.8</v>
      </c>
      <c r="CW30" s="184">
        <f t="shared" si="4"/>
        <v>47694.7</v>
      </c>
      <c r="CX30" s="185">
        <v>2348.1999999999998</v>
      </c>
      <c r="CY30" s="185">
        <v>2347.6</v>
      </c>
      <c r="CZ30" s="185">
        <v>0</v>
      </c>
      <c r="DA30" s="185">
        <v>0</v>
      </c>
      <c r="DB30" s="185">
        <v>41410.5</v>
      </c>
      <c r="DC30" s="185">
        <v>38093.699999999997</v>
      </c>
      <c r="DD30" s="185">
        <v>25862.400000000001</v>
      </c>
      <c r="DE30" s="185">
        <v>6450.3</v>
      </c>
      <c r="DF30" s="185">
        <v>866.7</v>
      </c>
      <c r="DG30" s="186">
        <v>803.1</v>
      </c>
      <c r="DH30" s="183">
        <f t="shared" si="15"/>
        <v>45329.600000000006</v>
      </c>
      <c r="DI30" s="196">
        <f t="shared" si="15"/>
        <v>42503.5</v>
      </c>
      <c r="DJ30" s="197">
        <v>33197.300000000003</v>
      </c>
      <c r="DK30" s="197">
        <v>31653.200000000001</v>
      </c>
      <c r="DL30" s="197">
        <v>12132.3</v>
      </c>
      <c r="DM30" s="197">
        <v>10850.3</v>
      </c>
      <c r="DN30" s="197">
        <v>0</v>
      </c>
      <c r="DO30" s="197">
        <v>0</v>
      </c>
      <c r="DP30" s="197">
        <v>0</v>
      </c>
      <c r="DQ30" s="198">
        <v>0</v>
      </c>
      <c r="DR30" s="183">
        <f t="shared" si="16"/>
        <v>0</v>
      </c>
      <c r="DS30" s="184">
        <f t="shared" si="16"/>
        <v>0</v>
      </c>
      <c r="DT30" s="191">
        <v>0</v>
      </c>
      <c r="DU30" s="191">
        <v>0</v>
      </c>
      <c r="DV30" s="191">
        <v>0</v>
      </c>
      <c r="DW30" s="191">
        <v>0</v>
      </c>
      <c r="DX30" s="191">
        <v>0</v>
      </c>
      <c r="DY30" s="192">
        <v>0</v>
      </c>
      <c r="DZ30" s="199">
        <v>274</v>
      </c>
      <c r="EA30" s="200">
        <v>266.5</v>
      </c>
      <c r="EB30" s="199">
        <v>35162.5</v>
      </c>
      <c r="EC30" s="200">
        <v>35162.5</v>
      </c>
      <c r="ED30" s="184" t="e">
        <f t="shared" si="5"/>
        <v>#REF!</v>
      </c>
      <c r="EE30" s="184" t="e">
        <f t="shared" si="5"/>
        <v>#REF!</v>
      </c>
      <c r="EF30" s="201">
        <v>13332.1</v>
      </c>
      <c r="EG30" s="192">
        <v>112588.6</v>
      </c>
      <c r="EH30" s="201">
        <v>56700.9</v>
      </c>
      <c r="EI30" s="202">
        <v>69889.399999999994</v>
      </c>
      <c r="EJ30" s="120"/>
      <c r="EK30" s="203"/>
      <c r="EL30" s="203"/>
    </row>
    <row r="31" spans="1:142" s="102" customFormat="1" ht="15" hidden="1" customHeight="1" x14ac:dyDescent="0.25">
      <c r="A31" s="108" t="s">
        <v>214</v>
      </c>
      <c r="B31" s="183">
        <f t="shared" si="6"/>
        <v>369335.4</v>
      </c>
      <c r="C31" s="184">
        <f t="shared" si="6"/>
        <v>334398.39999999997</v>
      </c>
      <c r="D31" s="185">
        <v>28101.1</v>
      </c>
      <c r="E31" s="185">
        <v>27660.7</v>
      </c>
      <c r="F31" s="185">
        <v>9292.2000000000007</v>
      </c>
      <c r="G31" s="185">
        <v>9035.2999999999993</v>
      </c>
      <c r="H31" s="185">
        <v>142788.5</v>
      </c>
      <c r="I31" s="185">
        <v>137069</v>
      </c>
      <c r="J31" s="185">
        <v>10.9</v>
      </c>
      <c r="K31" s="185">
        <v>10.9</v>
      </c>
      <c r="L31" s="185">
        <v>33833.300000000003</v>
      </c>
      <c r="M31" s="185">
        <v>33219.9</v>
      </c>
      <c r="N31" s="185">
        <v>4604.8999999999996</v>
      </c>
      <c r="O31" s="185">
        <v>4604.8</v>
      </c>
      <c r="P31" s="185">
        <v>588.5</v>
      </c>
      <c r="Q31" s="185">
        <v>0</v>
      </c>
      <c r="R31" s="185">
        <v>0</v>
      </c>
      <c r="S31" s="185">
        <v>0</v>
      </c>
      <c r="T31" s="185">
        <v>150116</v>
      </c>
      <c r="U31" s="186">
        <v>122797.8</v>
      </c>
      <c r="V31" s="187">
        <f t="shared" si="17"/>
        <v>3484.9</v>
      </c>
      <c r="W31" s="188">
        <f t="shared" si="17"/>
        <v>3484.9</v>
      </c>
      <c r="X31" s="189">
        <v>3484.9</v>
      </c>
      <c r="Y31" s="190">
        <v>3484.9</v>
      </c>
      <c r="Z31" s="183">
        <f t="shared" si="7"/>
        <v>23393.600000000002</v>
      </c>
      <c r="AA31" s="184">
        <f t="shared" si="7"/>
        <v>22930.300000000003</v>
      </c>
      <c r="AB31" s="191">
        <v>21528.9</v>
      </c>
      <c r="AC31" s="191">
        <v>21088.400000000001</v>
      </c>
      <c r="AD31" s="191">
        <v>1837.2</v>
      </c>
      <c r="AE31" s="191">
        <v>1814.4</v>
      </c>
      <c r="AF31" s="191">
        <v>27.5</v>
      </c>
      <c r="AG31" s="192">
        <v>27.5</v>
      </c>
      <c r="AH31" s="193" t="e">
        <f t="shared" si="8"/>
        <v>#REF!</v>
      </c>
      <c r="AI31" s="194" t="e">
        <f t="shared" si="8"/>
        <v>#REF!</v>
      </c>
      <c r="AJ31" s="185" t="e">
        <f>ROUND([1]Лист1!AC31/1000,1)</f>
        <v>#REF!</v>
      </c>
      <c r="AK31" s="185" t="e">
        <f>ROUND([1]Лист1!AD31/1000,1)</f>
        <v>#REF!</v>
      </c>
      <c r="AL31" s="185">
        <f>ROUND([1]Лист1!AE31/1000,1)</f>
        <v>3098.5</v>
      </c>
      <c r="AM31" s="185">
        <f>ROUND([1]Лист1!AF31/1000,1)</f>
        <v>2999.9</v>
      </c>
      <c r="AN31" s="185" t="e">
        <f>ROUND([1]Лист1!AG31/1000,1)</f>
        <v>#REF!</v>
      </c>
      <c r="AO31" s="185" t="e">
        <f>ROUND([1]Лист1!AH31/1000,1)</f>
        <v>#REF!</v>
      </c>
      <c r="AP31" s="185" t="e">
        <f>ROUND([1]Лист1!AI31/1000,1)</f>
        <v>#REF!</v>
      </c>
      <c r="AQ31" s="185" t="e">
        <f>ROUND([1]Лист1!AJ31/1000,1)</f>
        <v>#REF!</v>
      </c>
      <c r="AR31" s="185">
        <f>ROUND([1]Лист1!AK31/1000,1)</f>
        <v>157792.5</v>
      </c>
      <c r="AS31" s="185">
        <f>ROUND([1]Лист1!AL31/1000,1)</f>
        <v>151097.79999999999</v>
      </c>
      <c r="AT31" s="185">
        <f>ROUND([1]Лист1!AM31/1000,1)</f>
        <v>29505.4</v>
      </c>
      <c r="AU31" s="185">
        <f>ROUND([1]Лист1!AN31/1000,1)</f>
        <v>27578.400000000001</v>
      </c>
      <c r="AV31" s="185">
        <f>ROUND([1]Лист1!AO31/1000,1)</f>
        <v>1923.6</v>
      </c>
      <c r="AW31" s="185">
        <f>ROUND([1]Лист1!AP31/1000,1)</f>
        <v>1913.9</v>
      </c>
      <c r="AX31" s="185">
        <f>ROUND([1]Лист1!AQ31/1000,1)</f>
        <v>5364.4</v>
      </c>
      <c r="AY31" s="186">
        <f>ROUND([1]Лист1!AR31/1000,1)</f>
        <v>5019.8999999999996</v>
      </c>
      <c r="AZ31" s="183">
        <f t="shared" si="9"/>
        <v>506794.8</v>
      </c>
      <c r="BA31" s="184">
        <f t="shared" si="9"/>
        <v>490896.80000000005</v>
      </c>
      <c r="BB31" s="185">
        <v>10220</v>
      </c>
      <c r="BC31" s="185">
        <v>10136.9</v>
      </c>
      <c r="BD31" s="185">
        <v>446340.7</v>
      </c>
      <c r="BE31" s="185">
        <v>434689</v>
      </c>
      <c r="BF31" s="185">
        <v>42238.8</v>
      </c>
      <c r="BG31" s="185">
        <v>38223.199999999997</v>
      </c>
      <c r="BH31" s="185">
        <v>7995.3</v>
      </c>
      <c r="BI31" s="186">
        <v>7847.7</v>
      </c>
      <c r="BJ31" s="183">
        <f t="shared" si="10"/>
        <v>1360.6999999999998</v>
      </c>
      <c r="BK31" s="184">
        <f t="shared" si="10"/>
        <v>1359.8</v>
      </c>
      <c r="BL31" s="191">
        <v>0</v>
      </c>
      <c r="BM31" s="191">
        <v>0</v>
      </c>
      <c r="BN31" s="191">
        <v>580.9</v>
      </c>
      <c r="BO31" s="191">
        <v>580</v>
      </c>
      <c r="BP31" s="191">
        <v>779.8</v>
      </c>
      <c r="BQ31" s="192">
        <v>779.8</v>
      </c>
      <c r="BR31" s="183">
        <f t="shared" si="11"/>
        <v>916579.8</v>
      </c>
      <c r="BS31" s="184">
        <f t="shared" si="11"/>
        <v>903232.5</v>
      </c>
      <c r="BT31" s="185">
        <v>188013.9</v>
      </c>
      <c r="BU31" s="185">
        <v>187904.2</v>
      </c>
      <c r="BV31" s="185">
        <v>611188.30000000005</v>
      </c>
      <c r="BW31" s="185">
        <v>603162.6</v>
      </c>
      <c r="BX31" s="185">
        <v>42773.2</v>
      </c>
      <c r="BY31" s="185">
        <v>42741.3</v>
      </c>
      <c r="BZ31" s="185">
        <v>0</v>
      </c>
      <c r="CA31" s="185">
        <v>0</v>
      </c>
      <c r="CB31" s="185">
        <v>18703.400000000001</v>
      </c>
      <c r="CC31" s="185">
        <v>13612.2</v>
      </c>
      <c r="CD31" s="185">
        <v>55901</v>
      </c>
      <c r="CE31" s="186">
        <v>55812.2</v>
      </c>
      <c r="CF31" s="183">
        <f t="shared" si="12"/>
        <v>117556.59999999999</v>
      </c>
      <c r="CG31" s="184">
        <f t="shared" si="12"/>
        <v>117124.7</v>
      </c>
      <c r="CH31" s="185">
        <v>111006.2</v>
      </c>
      <c r="CI31" s="185">
        <v>110602</v>
      </c>
      <c r="CJ31" s="185">
        <v>0</v>
      </c>
      <c r="CK31" s="185">
        <v>0</v>
      </c>
      <c r="CL31" s="185">
        <v>6550.4</v>
      </c>
      <c r="CM31" s="186">
        <v>6522.7</v>
      </c>
      <c r="CN31" s="183">
        <f t="shared" si="13"/>
        <v>169.2</v>
      </c>
      <c r="CO31" s="195">
        <f t="shared" si="13"/>
        <v>169.2</v>
      </c>
      <c r="CP31" s="185">
        <v>0</v>
      </c>
      <c r="CQ31" s="185">
        <v>0</v>
      </c>
      <c r="CR31" s="185">
        <v>0</v>
      </c>
      <c r="CS31" s="185">
        <v>0</v>
      </c>
      <c r="CT31" s="185">
        <v>169.2</v>
      </c>
      <c r="CU31" s="186">
        <v>169.2</v>
      </c>
      <c r="CV31" s="183">
        <f t="shared" si="14"/>
        <v>45844.399999999994</v>
      </c>
      <c r="CW31" s="184">
        <f t="shared" si="4"/>
        <v>41424.800000000003</v>
      </c>
      <c r="CX31" s="185">
        <v>3367.4</v>
      </c>
      <c r="CY31" s="185">
        <v>3366.8</v>
      </c>
      <c r="CZ31" s="185">
        <v>0</v>
      </c>
      <c r="DA31" s="185">
        <v>0</v>
      </c>
      <c r="DB31" s="185">
        <v>36358.199999999997</v>
      </c>
      <c r="DC31" s="185">
        <v>35067.5</v>
      </c>
      <c r="DD31" s="185">
        <v>5133.6000000000004</v>
      </c>
      <c r="DE31" s="185">
        <v>2005.7</v>
      </c>
      <c r="DF31" s="185">
        <v>985.2</v>
      </c>
      <c r="DG31" s="186">
        <v>984.8</v>
      </c>
      <c r="DH31" s="183">
        <f t="shared" si="15"/>
        <v>42491.200000000004</v>
      </c>
      <c r="DI31" s="196">
        <f t="shared" si="15"/>
        <v>37907</v>
      </c>
      <c r="DJ31" s="197">
        <v>22101</v>
      </c>
      <c r="DK31" s="197">
        <v>22095.7</v>
      </c>
      <c r="DL31" s="197">
        <v>16870.8</v>
      </c>
      <c r="DM31" s="197">
        <v>12305.5</v>
      </c>
      <c r="DN31" s="197">
        <v>0</v>
      </c>
      <c r="DO31" s="197">
        <v>0</v>
      </c>
      <c r="DP31" s="197">
        <v>3519.4</v>
      </c>
      <c r="DQ31" s="198">
        <v>3505.8</v>
      </c>
      <c r="DR31" s="183">
        <f t="shared" si="16"/>
        <v>0</v>
      </c>
      <c r="DS31" s="184">
        <f t="shared" si="16"/>
        <v>0</v>
      </c>
      <c r="DT31" s="191">
        <v>0</v>
      </c>
      <c r="DU31" s="191">
        <v>0</v>
      </c>
      <c r="DV31" s="191">
        <v>0</v>
      </c>
      <c r="DW31" s="191">
        <v>0</v>
      </c>
      <c r="DX31" s="191">
        <v>0</v>
      </c>
      <c r="DY31" s="192">
        <v>0</v>
      </c>
      <c r="DZ31" s="199">
        <v>2755.5</v>
      </c>
      <c r="EA31" s="200">
        <v>2719.8</v>
      </c>
      <c r="EB31" s="199">
        <v>2488.1</v>
      </c>
      <c r="EC31" s="200">
        <v>2488.1</v>
      </c>
      <c r="ED31" s="184" t="e">
        <f t="shared" si="5"/>
        <v>#REF!</v>
      </c>
      <c r="EE31" s="184" t="e">
        <f t="shared" si="5"/>
        <v>#REF!</v>
      </c>
      <c r="EF31" s="201">
        <v>-1926.9</v>
      </c>
      <c r="EG31" s="192">
        <v>45026.2</v>
      </c>
      <c r="EH31" s="201">
        <v>24294.5</v>
      </c>
      <c r="EI31" s="202">
        <v>29744.7</v>
      </c>
      <c r="EJ31" s="120"/>
      <c r="EK31" s="203"/>
      <c r="EL31" s="203"/>
    </row>
    <row r="32" spans="1:142" s="102" customFormat="1" x14ac:dyDescent="0.25">
      <c r="A32" s="108" t="s">
        <v>1</v>
      </c>
      <c r="B32" s="183">
        <f t="shared" si="6"/>
        <v>110963.9</v>
      </c>
      <c r="C32" s="184">
        <f t="shared" si="6"/>
        <v>109445.80000000002</v>
      </c>
      <c r="D32" s="185">
        <v>14245.4</v>
      </c>
      <c r="E32" s="185">
        <v>14084.1</v>
      </c>
      <c r="F32" s="185">
        <v>5946.9</v>
      </c>
      <c r="G32" s="185">
        <v>5921</v>
      </c>
      <c r="H32" s="185">
        <v>72967.899999999994</v>
      </c>
      <c r="I32" s="185">
        <v>71727</v>
      </c>
      <c r="J32" s="185">
        <v>13.6</v>
      </c>
      <c r="K32" s="185">
        <v>0</v>
      </c>
      <c r="L32" s="185">
        <v>8099.4</v>
      </c>
      <c r="M32" s="185">
        <v>8094.1</v>
      </c>
      <c r="N32" s="185">
        <v>3501.5</v>
      </c>
      <c r="O32" s="185">
        <v>3501.5</v>
      </c>
      <c r="P32" s="185">
        <v>40.5</v>
      </c>
      <c r="Q32" s="185">
        <v>0</v>
      </c>
      <c r="R32" s="185">
        <v>0</v>
      </c>
      <c r="S32" s="185">
        <v>0</v>
      </c>
      <c r="T32" s="185">
        <v>6148.7</v>
      </c>
      <c r="U32" s="186">
        <v>6118.1</v>
      </c>
      <c r="V32" s="187">
        <f t="shared" si="17"/>
        <v>1991.6</v>
      </c>
      <c r="W32" s="188">
        <f t="shared" si="17"/>
        <v>1979.9</v>
      </c>
      <c r="X32" s="189">
        <v>1991.6</v>
      </c>
      <c r="Y32" s="190">
        <v>1979.9</v>
      </c>
      <c r="Z32" s="183">
        <f t="shared" si="7"/>
        <v>7952.1</v>
      </c>
      <c r="AA32" s="184">
        <f t="shared" si="7"/>
        <v>7690.2</v>
      </c>
      <c r="AB32" s="191">
        <v>4558</v>
      </c>
      <c r="AC32" s="191">
        <v>4557.8999999999996</v>
      </c>
      <c r="AD32" s="191">
        <v>3393.8</v>
      </c>
      <c r="AE32" s="191">
        <v>3132</v>
      </c>
      <c r="AF32" s="191">
        <v>0.3</v>
      </c>
      <c r="AG32" s="192">
        <v>0.3</v>
      </c>
      <c r="AH32" s="193">
        <v>89231.3</v>
      </c>
      <c r="AI32" s="194">
        <v>76754</v>
      </c>
      <c r="AJ32" s="185" t="e">
        <f>ROUND([1]Лист1!AC32/1000,1)</f>
        <v>#REF!</v>
      </c>
      <c r="AK32" s="185" t="e">
        <f>ROUND([1]Лист1!AD32/1000,1)</f>
        <v>#REF!</v>
      </c>
      <c r="AL32" s="185">
        <f>ROUND([1]Лист1!AE32/1000,1)</f>
        <v>3391.5</v>
      </c>
      <c r="AM32" s="185">
        <f>ROUND([1]Лист1!AF32/1000,1)</f>
        <v>3391.5</v>
      </c>
      <c r="AN32" s="185">
        <f>ROUND([1]Лист1!AG32/1000,1)</f>
        <v>9753.7999999999993</v>
      </c>
      <c r="AO32" s="185">
        <f>ROUND([1]Лист1!AH32/1000,1)</f>
        <v>9751.5</v>
      </c>
      <c r="AP32" s="185" t="e">
        <f>ROUND([1]Лист1!AI32/1000,1)</f>
        <v>#REF!</v>
      </c>
      <c r="AQ32" s="185" t="e">
        <f>ROUND([1]Лист1!AJ32/1000,1)</f>
        <v>#REF!</v>
      </c>
      <c r="AR32" s="185">
        <f>ROUND([1]Лист1!AK32/1000,1)</f>
        <v>19587.900000000001</v>
      </c>
      <c r="AS32" s="185">
        <f>ROUND([1]Лист1!AL32/1000,1)</f>
        <v>19468.7</v>
      </c>
      <c r="AT32" s="185">
        <f>ROUND([1]Лист1!AM32/1000,1)</f>
        <v>30374.5</v>
      </c>
      <c r="AU32" s="185">
        <f>ROUND([1]Лист1!AN32/1000,1)</f>
        <v>27400.799999999999</v>
      </c>
      <c r="AV32" s="185">
        <f>ROUND([1]Лист1!AO32/1000,1)</f>
        <v>13689.6</v>
      </c>
      <c r="AW32" s="185">
        <f>ROUND([1]Лист1!AP32/1000,1)</f>
        <v>13660.6</v>
      </c>
      <c r="AX32" s="185">
        <f>ROUND([1]Лист1!AQ32/1000,1)</f>
        <v>12434</v>
      </c>
      <c r="AY32" s="186">
        <f>ROUND([1]Лист1!AR32/1000,1)</f>
        <v>3080.9</v>
      </c>
      <c r="AZ32" s="183">
        <f t="shared" si="9"/>
        <v>96821.6</v>
      </c>
      <c r="BA32" s="184">
        <f t="shared" si="9"/>
        <v>93078.799999999988</v>
      </c>
      <c r="BB32" s="185">
        <v>662.7</v>
      </c>
      <c r="BC32" s="185">
        <v>662.7</v>
      </c>
      <c r="BD32" s="185">
        <v>18982.599999999999</v>
      </c>
      <c r="BE32" s="185">
        <v>16854.2</v>
      </c>
      <c r="BF32" s="185">
        <v>64060.7</v>
      </c>
      <c r="BG32" s="185">
        <v>62456.5</v>
      </c>
      <c r="BH32" s="185">
        <v>13115.6</v>
      </c>
      <c r="BI32" s="186">
        <v>13105.4</v>
      </c>
      <c r="BJ32" s="183">
        <f t="shared" si="10"/>
        <v>335.8</v>
      </c>
      <c r="BK32" s="184">
        <f t="shared" si="10"/>
        <v>255.9</v>
      </c>
      <c r="BL32" s="191">
        <v>0</v>
      </c>
      <c r="BM32" s="191">
        <v>0</v>
      </c>
      <c r="BN32" s="191">
        <v>335.8</v>
      </c>
      <c r="BO32" s="191">
        <v>255.9</v>
      </c>
      <c r="BP32" s="191">
        <v>0</v>
      </c>
      <c r="BQ32" s="192">
        <v>0</v>
      </c>
      <c r="BR32" s="183">
        <f t="shared" si="11"/>
        <v>653617.79999999993</v>
      </c>
      <c r="BS32" s="184">
        <f t="shared" si="11"/>
        <v>640863.20000000007</v>
      </c>
      <c r="BT32" s="185">
        <v>105244.9</v>
      </c>
      <c r="BU32" s="185">
        <v>103331.9</v>
      </c>
      <c r="BV32" s="185">
        <v>453176.7</v>
      </c>
      <c r="BW32" s="185">
        <v>446830.9</v>
      </c>
      <c r="BX32" s="185">
        <v>49744.2</v>
      </c>
      <c r="BY32" s="185">
        <v>49411.5</v>
      </c>
      <c r="BZ32" s="185">
        <v>0</v>
      </c>
      <c r="CA32" s="185">
        <v>0</v>
      </c>
      <c r="CB32" s="185">
        <v>6249.3</v>
      </c>
      <c r="CC32" s="185">
        <v>6050</v>
      </c>
      <c r="CD32" s="185">
        <v>39202.699999999997</v>
      </c>
      <c r="CE32" s="186">
        <v>35238.9</v>
      </c>
      <c r="CF32" s="183">
        <f t="shared" si="12"/>
        <v>107106</v>
      </c>
      <c r="CG32" s="184">
        <f t="shared" si="12"/>
        <v>106244.09999999999</v>
      </c>
      <c r="CH32" s="185">
        <v>71275.5</v>
      </c>
      <c r="CI32" s="185">
        <v>70478.399999999994</v>
      </c>
      <c r="CJ32" s="185">
        <v>0</v>
      </c>
      <c r="CK32" s="185">
        <v>0</v>
      </c>
      <c r="CL32" s="185">
        <v>35830.5</v>
      </c>
      <c r="CM32" s="186">
        <v>35765.699999999997</v>
      </c>
      <c r="CN32" s="183">
        <f t="shared" si="13"/>
        <v>339.9</v>
      </c>
      <c r="CO32" s="195">
        <f t="shared" si="13"/>
        <v>339.9</v>
      </c>
      <c r="CP32" s="185">
        <v>0</v>
      </c>
      <c r="CQ32" s="185">
        <v>0</v>
      </c>
      <c r="CR32" s="185">
        <v>0</v>
      </c>
      <c r="CS32" s="185">
        <v>0</v>
      </c>
      <c r="CT32" s="185">
        <v>339.9</v>
      </c>
      <c r="CU32" s="186">
        <v>339.9</v>
      </c>
      <c r="CV32" s="183">
        <f t="shared" si="14"/>
        <v>47729.099999999991</v>
      </c>
      <c r="CW32" s="184">
        <f t="shared" si="4"/>
        <v>40988.200000000004</v>
      </c>
      <c r="CX32" s="185">
        <v>1339</v>
      </c>
      <c r="CY32" s="185">
        <v>1339</v>
      </c>
      <c r="CZ32" s="185">
        <v>0</v>
      </c>
      <c r="DA32" s="185">
        <v>0</v>
      </c>
      <c r="DB32" s="185">
        <v>25494.799999999999</v>
      </c>
      <c r="DC32" s="185">
        <v>23651</v>
      </c>
      <c r="DD32" s="185">
        <v>19882.099999999999</v>
      </c>
      <c r="DE32" s="185">
        <v>15086.3</v>
      </c>
      <c r="DF32" s="185">
        <v>1013.2</v>
      </c>
      <c r="DG32" s="186">
        <v>911.9</v>
      </c>
      <c r="DH32" s="183">
        <f t="shared" si="15"/>
        <v>20196.400000000001</v>
      </c>
      <c r="DI32" s="196">
        <f t="shared" si="15"/>
        <v>19857.599999999999</v>
      </c>
      <c r="DJ32" s="197">
        <v>370.9</v>
      </c>
      <c r="DK32" s="197">
        <v>254</v>
      </c>
      <c r="DL32" s="197">
        <v>19825.5</v>
      </c>
      <c r="DM32" s="197">
        <v>19603.599999999999</v>
      </c>
      <c r="DN32" s="197">
        <v>0</v>
      </c>
      <c r="DO32" s="197">
        <v>0</v>
      </c>
      <c r="DP32" s="197">
        <v>0</v>
      </c>
      <c r="DQ32" s="198">
        <v>0</v>
      </c>
      <c r="DR32" s="183">
        <f t="shared" si="16"/>
        <v>0</v>
      </c>
      <c r="DS32" s="184">
        <f t="shared" si="16"/>
        <v>0</v>
      </c>
      <c r="DT32" s="191">
        <v>0</v>
      </c>
      <c r="DU32" s="191">
        <v>0</v>
      </c>
      <c r="DV32" s="191">
        <v>0</v>
      </c>
      <c r="DW32" s="191">
        <v>0</v>
      </c>
      <c r="DX32" s="191">
        <v>0</v>
      </c>
      <c r="DY32" s="192">
        <v>0</v>
      </c>
      <c r="DZ32" s="199">
        <v>1.6</v>
      </c>
      <c r="EA32" s="200">
        <v>1.6</v>
      </c>
      <c r="EB32" s="199">
        <v>0</v>
      </c>
      <c r="EC32" s="200">
        <v>0</v>
      </c>
      <c r="ED32" s="184">
        <f t="shared" si="5"/>
        <v>1136287.0999999999</v>
      </c>
      <c r="EE32" s="184">
        <f t="shared" si="5"/>
        <v>1097499.2</v>
      </c>
      <c r="EF32" s="201">
        <v>2006.1</v>
      </c>
      <c r="EG32" s="192">
        <v>15159.9</v>
      </c>
      <c r="EH32" s="201">
        <v>6152.9</v>
      </c>
      <c r="EI32" s="202">
        <v>13153.8</v>
      </c>
      <c r="EJ32" s="120"/>
      <c r="EK32" s="203"/>
      <c r="EL32" s="203"/>
    </row>
    <row r="33" spans="1:142" s="102" customFormat="1" ht="14.45" customHeight="1" x14ac:dyDescent="0.25">
      <c r="A33" s="108" t="s">
        <v>2</v>
      </c>
      <c r="B33" s="183">
        <f t="shared" si="6"/>
        <v>96780.400000000009</v>
      </c>
      <c r="C33" s="184">
        <f t="shared" si="6"/>
        <v>94026.999999999985</v>
      </c>
      <c r="D33" s="185">
        <v>15230.8</v>
      </c>
      <c r="E33" s="185">
        <v>15094.8</v>
      </c>
      <c r="F33" s="185">
        <v>3422.2</v>
      </c>
      <c r="G33" s="185">
        <v>3373.3</v>
      </c>
      <c r="H33" s="185">
        <v>65223.7</v>
      </c>
      <c r="I33" s="185">
        <v>63024.7</v>
      </c>
      <c r="J33" s="185">
        <v>6.8</v>
      </c>
      <c r="K33" s="185">
        <v>6.8</v>
      </c>
      <c r="L33" s="185">
        <v>7406.6</v>
      </c>
      <c r="M33" s="185">
        <v>7406.6</v>
      </c>
      <c r="N33" s="185">
        <v>3232</v>
      </c>
      <c r="O33" s="185">
        <v>3188.9</v>
      </c>
      <c r="P33" s="185">
        <v>193.8</v>
      </c>
      <c r="Q33" s="185">
        <v>0</v>
      </c>
      <c r="R33" s="185">
        <v>0</v>
      </c>
      <c r="S33" s="185">
        <v>0</v>
      </c>
      <c r="T33" s="185">
        <v>2064.5</v>
      </c>
      <c r="U33" s="186">
        <v>1931.9</v>
      </c>
      <c r="V33" s="187">
        <f t="shared" si="17"/>
        <v>979.3</v>
      </c>
      <c r="W33" s="188">
        <f t="shared" si="17"/>
        <v>979.3</v>
      </c>
      <c r="X33" s="189">
        <v>979.3</v>
      </c>
      <c r="Y33" s="190">
        <v>979.3</v>
      </c>
      <c r="Z33" s="183">
        <f t="shared" si="7"/>
        <v>7184</v>
      </c>
      <c r="AA33" s="184">
        <f t="shared" si="7"/>
        <v>7153</v>
      </c>
      <c r="AB33" s="191">
        <v>2493.1999999999998</v>
      </c>
      <c r="AC33" s="191">
        <v>2470</v>
      </c>
      <c r="AD33" s="191">
        <v>4690.8</v>
      </c>
      <c r="AE33" s="191">
        <v>4683</v>
      </c>
      <c r="AF33" s="191">
        <v>0</v>
      </c>
      <c r="AG33" s="192">
        <v>0</v>
      </c>
      <c r="AH33" s="193">
        <v>62775.199999999997</v>
      </c>
      <c r="AI33" s="194">
        <v>52981</v>
      </c>
      <c r="AJ33" s="185" t="e">
        <f>ROUND([1]Лист1!AC33/1000,1)</f>
        <v>#REF!</v>
      </c>
      <c r="AK33" s="185" t="e">
        <f>ROUND([1]Лист1!AD33/1000,1)</f>
        <v>#REF!</v>
      </c>
      <c r="AL33" s="185">
        <f>ROUND([1]Лист1!AE33/1000,1)</f>
        <v>3471.5</v>
      </c>
      <c r="AM33" s="185">
        <f>ROUND([1]Лист1!AF33/1000,1)</f>
        <v>3439.6</v>
      </c>
      <c r="AN33" s="185">
        <f>ROUND([1]Лист1!AG33/1000,1)</f>
        <v>1598.6</v>
      </c>
      <c r="AO33" s="185">
        <f>ROUND([1]Лист1!AH33/1000,1)</f>
        <v>1598.6</v>
      </c>
      <c r="AP33" s="185" t="e">
        <f>ROUND([1]Лист1!AI33/1000,1)</f>
        <v>#REF!</v>
      </c>
      <c r="AQ33" s="185" t="e">
        <f>ROUND([1]Лист1!AJ33/1000,1)</f>
        <v>#REF!</v>
      </c>
      <c r="AR33" s="185">
        <f>ROUND([1]Лист1!AK33/1000,1)</f>
        <v>10025.9</v>
      </c>
      <c r="AS33" s="185">
        <f>ROUND([1]Лист1!AL33/1000,1)</f>
        <v>9810.5</v>
      </c>
      <c r="AT33" s="185">
        <f>ROUND([1]Лист1!AM33/1000,1)</f>
        <v>18329.099999999999</v>
      </c>
      <c r="AU33" s="185">
        <f>ROUND([1]Лист1!AN33/1000,1)</f>
        <v>17842.2</v>
      </c>
      <c r="AV33" s="185">
        <f>ROUND([1]Лист1!AO33/1000,1)</f>
        <v>439</v>
      </c>
      <c r="AW33" s="185">
        <f>ROUND([1]Лист1!AP33/1000,1)</f>
        <v>427.4</v>
      </c>
      <c r="AX33" s="185">
        <f>ROUND([1]Лист1!AQ33/1000,1)</f>
        <v>28911.1</v>
      </c>
      <c r="AY33" s="186">
        <f>ROUND([1]Лист1!AR33/1000,1)</f>
        <v>19862.7</v>
      </c>
      <c r="AZ33" s="183">
        <f t="shared" si="9"/>
        <v>39355.800000000003</v>
      </c>
      <c r="BA33" s="184">
        <f t="shared" si="9"/>
        <v>27496.699999999997</v>
      </c>
      <c r="BB33" s="185">
        <v>58</v>
      </c>
      <c r="BC33" s="185">
        <v>38.799999999999997</v>
      </c>
      <c r="BD33" s="185">
        <v>3892.8</v>
      </c>
      <c r="BE33" s="185">
        <v>3695.5</v>
      </c>
      <c r="BF33" s="185">
        <v>20646.8</v>
      </c>
      <c r="BG33" s="185">
        <v>19165.8</v>
      </c>
      <c r="BH33" s="185">
        <v>14758.2</v>
      </c>
      <c r="BI33" s="186">
        <v>4596.6000000000004</v>
      </c>
      <c r="BJ33" s="183">
        <f t="shared" si="10"/>
        <v>547</v>
      </c>
      <c r="BK33" s="184">
        <f t="shared" si="10"/>
        <v>485.7</v>
      </c>
      <c r="BL33" s="191">
        <v>0</v>
      </c>
      <c r="BM33" s="191">
        <v>0</v>
      </c>
      <c r="BN33" s="191">
        <v>0</v>
      </c>
      <c r="BO33" s="191">
        <v>0</v>
      </c>
      <c r="BP33" s="191">
        <v>547</v>
      </c>
      <c r="BQ33" s="192">
        <v>485.7</v>
      </c>
      <c r="BR33" s="183">
        <f t="shared" si="11"/>
        <v>417736.10000000003</v>
      </c>
      <c r="BS33" s="184">
        <f t="shared" si="11"/>
        <v>413610.70000000007</v>
      </c>
      <c r="BT33" s="185">
        <v>70810.399999999994</v>
      </c>
      <c r="BU33" s="185">
        <v>70118.899999999994</v>
      </c>
      <c r="BV33" s="185">
        <v>303232.09999999998</v>
      </c>
      <c r="BW33" s="185">
        <v>300464.40000000002</v>
      </c>
      <c r="BX33" s="185">
        <v>25554.3</v>
      </c>
      <c r="BY33" s="185">
        <v>25553.4</v>
      </c>
      <c r="BZ33" s="185">
        <v>0</v>
      </c>
      <c r="CA33" s="185">
        <v>0</v>
      </c>
      <c r="CB33" s="185">
        <v>4265.8999999999996</v>
      </c>
      <c r="CC33" s="185">
        <v>3685.9</v>
      </c>
      <c r="CD33" s="185">
        <v>13873.4</v>
      </c>
      <c r="CE33" s="186">
        <v>13788.1</v>
      </c>
      <c r="CF33" s="183">
        <f t="shared" si="12"/>
        <v>108889.1</v>
      </c>
      <c r="CG33" s="184">
        <f t="shared" si="12"/>
        <v>108694.39999999999</v>
      </c>
      <c r="CH33" s="185">
        <v>68539.3</v>
      </c>
      <c r="CI33" s="185">
        <v>68518.7</v>
      </c>
      <c r="CJ33" s="185">
        <v>0</v>
      </c>
      <c r="CK33" s="185">
        <v>0</v>
      </c>
      <c r="CL33" s="185">
        <v>40349.800000000003</v>
      </c>
      <c r="CM33" s="186">
        <v>40175.699999999997</v>
      </c>
      <c r="CN33" s="183">
        <f t="shared" si="13"/>
        <v>246.4</v>
      </c>
      <c r="CO33" s="195">
        <f t="shared" si="13"/>
        <v>246</v>
      </c>
      <c r="CP33" s="185">
        <v>0</v>
      </c>
      <c r="CQ33" s="185">
        <v>0</v>
      </c>
      <c r="CR33" s="185">
        <v>0</v>
      </c>
      <c r="CS33" s="185">
        <v>0</v>
      </c>
      <c r="CT33" s="185">
        <v>246.4</v>
      </c>
      <c r="CU33" s="186">
        <v>246</v>
      </c>
      <c r="CV33" s="183">
        <f t="shared" si="14"/>
        <v>22911.600000000002</v>
      </c>
      <c r="CW33" s="184">
        <f t="shared" si="4"/>
        <v>19034.7</v>
      </c>
      <c r="CX33" s="185">
        <v>1312</v>
      </c>
      <c r="CY33" s="185">
        <v>1311.9</v>
      </c>
      <c r="CZ33" s="185">
        <v>0</v>
      </c>
      <c r="DA33" s="185">
        <v>0</v>
      </c>
      <c r="DB33" s="185">
        <v>16422.400000000001</v>
      </c>
      <c r="DC33" s="185">
        <v>14167.4</v>
      </c>
      <c r="DD33" s="185">
        <v>4290.8999999999996</v>
      </c>
      <c r="DE33" s="185">
        <v>2706.9</v>
      </c>
      <c r="DF33" s="185">
        <v>886.3</v>
      </c>
      <c r="DG33" s="186">
        <v>848.5</v>
      </c>
      <c r="DH33" s="183">
        <f t="shared" si="15"/>
        <v>5941.7</v>
      </c>
      <c r="DI33" s="196">
        <f t="shared" si="15"/>
        <v>5841.7</v>
      </c>
      <c r="DJ33" s="197">
        <v>0</v>
      </c>
      <c r="DK33" s="197">
        <v>0</v>
      </c>
      <c r="DL33" s="197">
        <v>5941.7</v>
      </c>
      <c r="DM33" s="197">
        <v>5841.7</v>
      </c>
      <c r="DN33" s="197">
        <v>0</v>
      </c>
      <c r="DO33" s="197">
        <v>0</v>
      </c>
      <c r="DP33" s="197">
        <v>0</v>
      </c>
      <c r="DQ33" s="198">
        <v>0</v>
      </c>
      <c r="DR33" s="183">
        <f t="shared" si="16"/>
        <v>0</v>
      </c>
      <c r="DS33" s="184">
        <f t="shared" si="16"/>
        <v>0</v>
      </c>
      <c r="DT33" s="191">
        <v>0</v>
      </c>
      <c r="DU33" s="191">
        <v>0</v>
      </c>
      <c r="DV33" s="191">
        <v>0</v>
      </c>
      <c r="DW33" s="191">
        <v>0</v>
      </c>
      <c r="DX33" s="191">
        <v>0</v>
      </c>
      <c r="DY33" s="192">
        <v>0</v>
      </c>
      <c r="DZ33" s="199">
        <v>4</v>
      </c>
      <c r="EA33" s="200">
        <v>3.4</v>
      </c>
      <c r="EB33" s="199">
        <v>0</v>
      </c>
      <c r="EC33" s="200">
        <v>0</v>
      </c>
      <c r="ED33" s="184">
        <f t="shared" si="5"/>
        <v>763350.60000000009</v>
      </c>
      <c r="EE33" s="184">
        <f t="shared" si="5"/>
        <v>730553.6</v>
      </c>
      <c r="EF33" s="201">
        <v>-6770.8</v>
      </c>
      <c r="EG33" s="192">
        <v>1857.6</v>
      </c>
      <c r="EH33" s="201">
        <v>7176.8</v>
      </c>
      <c r="EI33" s="202">
        <v>8628.4</v>
      </c>
      <c r="EJ33" s="120"/>
      <c r="EK33" s="203"/>
      <c r="EL33" s="203"/>
    </row>
    <row r="34" spans="1:142" s="102" customFormat="1" ht="15" hidden="1" customHeight="1" x14ac:dyDescent="0.25">
      <c r="A34" s="108" t="s">
        <v>215</v>
      </c>
      <c r="B34" s="183">
        <f t="shared" si="6"/>
        <v>175528.4</v>
      </c>
      <c r="C34" s="184">
        <f t="shared" si="6"/>
        <v>144188.40000000002</v>
      </c>
      <c r="D34" s="185">
        <v>10818.9</v>
      </c>
      <c r="E34" s="185">
        <v>10663.9</v>
      </c>
      <c r="F34" s="185">
        <v>2578.4</v>
      </c>
      <c r="G34" s="185">
        <v>2487.1999999999998</v>
      </c>
      <c r="H34" s="185">
        <v>80070.7</v>
      </c>
      <c r="I34" s="185">
        <v>69218.600000000006</v>
      </c>
      <c r="J34" s="185">
        <v>6.9</v>
      </c>
      <c r="K34" s="185">
        <v>0</v>
      </c>
      <c r="L34" s="185">
        <v>13332.7</v>
      </c>
      <c r="M34" s="185">
        <v>13296.6</v>
      </c>
      <c r="N34" s="185">
        <v>7387.3</v>
      </c>
      <c r="O34" s="185">
        <v>7387.3</v>
      </c>
      <c r="P34" s="185">
        <v>213</v>
      </c>
      <c r="Q34" s="185">
        <v>0</v>
      </c>
      <c r="R34" s="185">
        <v>0</v>
      </c>
      <c r="S34" s="185">
        <v>0</v>
      </c>
      <c r="T34" s="185">
        <v>61120.5</v>
      </c>
      <c r="U34" s="186">
        <v>41134.800000000003</v>
      </c>
      <c r="V34" s="187">
        <f t="shared" si="17"/>
        <v>2241.1</v>
      </c>
      <c r="W34" s="188">
        <f t="shared" si="17"/>
        <v>2241.1</v>
      </c>
      <c r="X34" s="189">
        <v>2241.1</v>
      </c>
      <c r="Y34" s="190">
        <v>2241.1</v>
      </c>
      <c r="Z34" s="183">
        <f t="shared" si="7"/>
        <v>6298</v>
      </c>
      <c r="AA34" s="184">
        <f t="shared" si="7"/>
        <v>6296.9</v>
      </c>
      <c r="AB34" s="191">
        <v>3553.7</v>
      </c>
      <c r="AC34" s="191">
        <v>3553.6</v>
      </c>
      <c r="AD34" s="191">
        <v>2723.8</v>
      </c>
      <c r="AE34" s="191">
        <v>2723.8</v>
      </c>
      <c r="AF34" s="191">
        <v>20.5</v>
      </c>
      <c r="AG34" s="192">
        <v>19.5</v>
      </c>
      <c r="AH34" s="193">
        <v>53605.299999999996</v>
      </c>
      <c r="AI34" s="194">
        <v>51279.499999999993</v>
      </c>
      <c r="AJ34" s="185" t="e">
        <f>ROUND([1]Лист1!AC34/1000,1)</f>
        <v>#REF!</v>
      </c>
      <c r="AK34" s="185" t="e">
        <f>ROUND([1]Лист1!AD34/1000,1)</f>
        <v>#REF!</v>
      </c>
      <c r="AL34" s="185">
        <f>ROUND([1]Лист1!AE34/1000,1)</f>
        <v>3396.7</v>
      </c>
      <c r="AM34" s="185">
        <f>ROUND([1]Лист1!AF34/1000,1)</f>
        <v>3396.7</v>
      </c>
      <c r="AN34" s="185">
        <f>ROUND([1]Лист1!AG34/1000,1)</f>
        <v>69.599999999999994</v>
      </c>
      <c r="AO34" s="185">
        <f>ROUND([1]Лист1!AH34/1000,1)</f>
        <v>69.599999999999994</v>
      </c>
      <c r="AP34" s="185" t="e">
        <f>ROUND([1]Лист1!AI34/1000,1)</f>
        <v>#REF!</v>
      </c>
      <c r="AQ34" s="185" t="e">
        <f>ROUND([1]Лист1!AJ34/1000,1)</f>
        <v>#REF!</v>
      </c>
      <c r="AR34" s="185">
        <f>ROUND([1]Лист1!AK34/1000,1)</f>
        <v>16549.400000000001</v>
      </c>
      <c r="AS34" s="185">
        <f>ROUND([1]Лист1!AL34/1000,1)</f>
        <v>14804.4</v>
      </c>
      <c r="AT34" s="185">
        <f>ROUND([1]Лист1!AM34/1000,1)</f>
        <v>30434</v>
      </c>
      <c r="AU34" s="185">
        <f>ROUND([1]Лист1!AN34/1000,1)</f>
        <v>30136.5</v>
      </c>
      <c r="AV34" s="185">
        <f>ROUND([1]Лист1!AO34/1000,1)</f>
        <v>287.10000000000002</v>
      </c>
      <c r="AW34" s="185">
        <f>ROUND([1]Лист1!AP34/1000,1)</f>
        <v>287.10000000000002</v>
      </c>
      <c r="AX34" s="185">
        <f>ROUND([1]Лист1!AQ34/1000,1)</f>
        <v>2868.5</v>
      </c>
      <c r="AY34" s="186">
        <f>ROUND([1]Лист1!AR34/1000,1)</f>
        <v>2585.1999999999998</v>
      </c>
      <c r="AZ34" s="183">
        <f t="shared" si="9"/>
        <v>133180.19999999998</v>
      </c>
      <c r="BA34" s="184">
        <f t="shared" si="9"/>
        <v>128472.6</v>
      </c>
      <c r="BB34" s="185">
        <v>63749.599999999999</v>
      </c>
      <c r="BC34" s="185">
        <v>62506</v>
      </c>
      <c r="BD34" s="185">
        <v>30945.4</v>
      </c>
      <c r="BE34" s="185">
        <v>28973.599999999999</v>
      </c>
      <c r="BF34" s="185">
        <v>29500.9</v>
      </c>
      <c r="BG34" s="185">
        <v>28041</v>
      </c>
      <c r="BH34" s="185">
        <v>8984.2999999999993</v>
      </c>
      <c r="BI34" s="186">
        <v>8952</v>
      </c>
      <c r="BJ34" s="183">
        <f t="shared" si="10"/>
        <v>851.9</v>
      </c>
      <c r="BK34" s="184">
        <f t="shared" si="10"/>
        <v>850.8</v>
      </c>
      <c r="BL34" s="191">
        <v>0</v>
      </c>
      <c r="BM34" s="191">
        <v>0</v>
      </c>
      <c r="BN34" s="191">
        <v>812.1</v>
      </c>
      <c r="BO34" s="191">
        <v>811</v>
      </c>
      <c r="BP34" s="191">
        <v>39.799999999999997</v>
      </c>
      <c r="BQ34" s="192">
        <v>39.799999999999997</v>
      </c>
      <c r="BR34" s="183">
        <f t="shared" si="11"/>
        <v>555241.00000000012</v>
      </c>
      <c r="BS34" s="184">
        <f t="shared" si="11"/>
        <v>543410.1</v>
      </c>
      <c r="BT34" s="185">
        <v>155820.70000000001</v>
      </c>
      <c r="BU34" s="185">
        <v>153900.1</v>
      </c>
      <c r="BV34" s="185">
        <v>342588.2</v>
      </c>
      <c r="BW34" s="185">
        <v>335247</v>
      </c>
      <c r="BX34" s="185">
        <v>30647.8</v>
      </c>
      <c r="BY34" s="185">
        <v>30103.8</v>
      </c>
      <c r="BZ34" s="185">
        <v>100</v>
      </c>
      <c r="CA34" s="185">
        <v>22.8</v>
      </c>
      <c r="CB34" s="185">
        <v>6633</v>
      </c>
      <c r="CC34" s="185">
        <v>5526.5</v>
      </c>
      <c r="CD34" s="185">
        <v>19451.3</v>
      </c>
      <c r="CE34" s="186">
        <v>18609.900000000001</v>
      </c>
      <c r="CF34" s="183">
        <f t="shared" si="12"/>
        <v>131530.1</v>
      </c>
      <c r="CG34" s="184">
        <f t="shared" si="12"/>
        <v>131407.79999999999</v>
      </c>
      <c r="CH34" s="185">
        <v>96563.1</v>
      </c>
      <c r="CI34" s="185">
        <v>96440.8</v>
      </c>
      <c r="CJ34" s="185">
        <v>0</v>
      </c>
      <c r="CK34" s="185">
        <v>0</v>
      </c>
      <c r="CL34" s="185">
        <v>34967</v>
      </c>
      <c r="CM34" s="186">
        <v>34967</v>
      </c>
      <c r="CN34" s="183">
        <f t="shared" si="13"/>
        <v>48.8</v>
      </c>
      <c r="CO34" s="195">
        <f t="shared" si="13"/>
        <v>48.8</v>
      </c>
      <c r="CP34" s="185">
        <v>0</v>
      </c>
      <c r="CQ34" s="185">
        <v>0</v>
      </c>
      <c r="CR34" s="185">
        <v>0</v>
      </c>
      <c r="CS34" s="185">
        <v>0</v>
      </c>
      <c r="CT34" s="185">
        <v>48.8</v>
      </c>
      <c r="CU34" s="186">
        <v>48.8</v>
      </c>
      <c r="CV34" s="183">
        <f t="shared" si="14"/>
        <v>40242</v>
      </c>
      <c r="CW34" s="184">
        <f t="shared" si="4"/>
        <v>31446.1</v>
      </c>
      <c r="CX34" s="185">
        <v>1527.9</v>
      </c>
      <c r="CY34" s="185">
        <v>1525.9</v>
      </c>
      <c r="CZ34" s="185">
        <v>0</v>
      </c>
      <c r="DA34" s="185">
        <v>0</v>
      </c>
      <c r="DB34" s="185">
        <v>26334.799999999999</v>
      </c>
      <c r="DC34" s="185">
        <v>18222.3</v>
      </c>
      <c r="DD34" s="185">
        <v>11445.8</v>
      </c>
      <c r="DE34" s="185">
        <v>10845.4</v>
      </c>
      <c r="DF34" s="185">
        <v>933.5</v>
      </c>
      <c r="DG34" s="186">
        <v>852.5</v>
      </c>
      <c r="DH34" s="183">
        <f t="shared" si="15"/>
        <v>10893.8</v>
      </c>
      <c r="DI34" s="196">
        <f t="shared" si="15"/>
        <v>10893.8</v>
      </c>
      <c r="DJ34" s="197">
        <v>10387.799999999999</v>
      </c>
      <c r="DK34" s="197">
        <v>10387.799999999999</v>
      </c>
      <c r="DL34" s="197">
        <v>506</v>
      </c>
      <c r="DM34" s="197">
        <v>506</v>
      </c>
      <c r="DN34" s="197">
        <v>0</v>
      </c>
      <c r="DO34" s="197">
        <v>0</v>
      </c>
      <c r="DP34" s="197">
        <v>0</v>
      </c>
      <c r="DQ34" s="198">
        <v>0</v>
      </c>
      <c r="DR34" s="183">
        <f t="shared" si="16"/>
        <v>0</v>
      </c>
      <c r="DS34" s="184">
        <f t="shared" si="16"/>
        <v>0</v>
      </c>
      <c r="DT34" s="191">
        <v>0</v>
      </c>
      <c r="DU34" s="191">
        <v>0</v>
      </c>
      <c r="DV34" s="191">
        <v>0</v>
      </c>
      <c r="DW34" s="191">
        <v>0</v>
      </c>
      <c r="DX34" s="191">
        <v>0</v>
      </c>
      <c r="DY34" s="192">
        <v>0</v>
      </c>
      <c r="DZ34" s="199">
        <v>0</v>
      </c>
      <c r="EA34" s="200">
        <v>0</v>
      </c>
      <c r="EB34" s="199">
        <v>0</v>
      </c>
      <c r="EC34" s="200">
        <v>0</v>
      </c>
      <c r="ED34" s="184">
        <f t="shared" si="5"/>
        <v>1109660.6000000001</v>
      </c>
      <c r="EE34" s="184">
        <f t="shared" si="5"/>
        <v>1050535.8999999999</v>
      </c>
      <c r="EF34" s="201">
        <v>-7873.7</v>
      </c>
      <c r="EG34" s="192">
        <v>33373.9</v>
      </c>
      <c r="EH34" s="201">
        <v>7873.7</v>
      </c>
      <c r="EI34" s="202">
        <v>41247.599999999999</v>
      </c>
      <c r="EJ34" s="120"/>
      <c r="EK34" s="203"/>
      <c r="EL34" s="203"/>
    </row>
    <row r="35" spans="1:142" s="102" customFormat="1" ht="15" hidden="1" customHeight="1" x14ac:dyDescent="0.25">
      <c r="A35" s="108" t="s">
        <v>216</v>
      </c>
      <c r="B35" s="183">
        <f t="shared" si="6"/>
        <v>132985.70000000001</v>
      </c>
      <c r="C35" s="184">
        <f t="shared" si="6"/>
        <v>130757.5</v>
      </c>
      <c r="D35" s="185">
        <v>17791.599999999999</v>
      </c>
      <c r="E35" s="185">
        <v>17607</v>
      </c>
      <c r="F35" s="185">
        <v>3366.3</v>
      </c>
      <c r="G35" s="185">
        <v>3233.3</v>
      </c>
      <c r="H35" s="185">
        <v>82667.8</v>
      </c>
      <c r="I35" s="185">
        <v>81139.899999999994</v>
      </c>
      <c r="J35" s="185">
        <v>9.1</v>
      </c>
      <c r="K35" s="185">
        <v>0</v>
      </c>
      <c r="L35" s="185">
        <v>10266.6</v>
      </c>
      <c r="M35" s="185">
        <v>10144.700000000001</v>
      </c>
      <c r="N35" s="185">
        <v>4002.8</v>
      </c>
      <c r="O35" s="185">
        <v>4002.8</v>
      </c>
      <c r="P35" s="185">
        <v>67.7</v>
      </c>
      <c r="Q35" s="185">
        <v>0</v>
      </c>
      <c r="R35" s="185">
        <v>0</v>
      </c>
      <c r="S35" s="185">
        <v>0</v>
      </c>
      <c r="T35" s="185">
        <v>14813.8</v>
      </c>
      <c r="U35" s="186">
        <v>14629.8</v>
      </c>
      <c r="V35" s="187">
        <f t="shared" si="17"/>
        <v>1227.8</v>
      </c>
      <c r="W35" s="188">
        <f t="shared" si="17"/>
        <v>1227.8</v>
      </c>
      <c r="X35" s="189">
        <v>1227.8</v>
      </c>
      <c r="Y35" s="190">
        <v>1227.8</v>
      </c>
      <c r="Z35" s="183">
        <f t="shared" si="7"/>
        <v>8109.1</v>
      </c>
      <c r="AA35" s="184">
        <f t="shared" si="7"/>
        <v>8043.5</v>
      </c>
      <c r="AB35" s="191">
        <v>4770.1000000000004</v>
      </c>
      <c r="AC35" s="191">
        <v>4751.6000000000004</v>
      </c>
      <c r="AD35" s="191">
        <v>3261.8</v>
      </c>
      <c r="AE35" s="191">
        <v>3214.7</v>
      </c>
      <c r="AF35" s="191">
        <v>77.2</v>
      </c>
      <c r="AG35" s="192">
        <v>77.2</v>
      </c>
      <c r="AH35" s="193">
        <v>50897</v>
      </c>
      <c r="AI35" s="194">
        <v>49307.799999999996</v>
      </c>
      <c r="AJ35" s="185" t="e">
        <f>ROUND([1]Лист1!AC35/1000,1)</f>
        <v>#REF!</v>
      </c>
      <c r="AK35" s="185" t="e">
        <f>ROUND([1]Лист1!AD35/1000,1)</f>
        <v>#REF!</v>
      </c>
      <c r="AL35" s="185">
        <f>ROUND([1]Лист1!AE35/1000,1)</f>
        <v>3396.7</v>
      </c>
      <c r="AM35" s="185">
        <f>ROUND([1]Лист1!AF35/1000,1)</f>
        <v>3395.3</v>
      </c>
      <c r="AN35" s="185" t="e">
        <f>ROUND([1]Лист1!AG35/1000,1)</f>
        <v>#REF!</v>
      </c>
      <c r="AO35" s="185" t="e">
        <f>ROUND([1]Лист1!AH35/1000,1)</f>
        <v>#REF!</v>
      </c>
      <c r="AP35" s="185" t="e">
        <f>ROUND([1]Лист1!AI35/1000,1)</f>
        <v>#REF!</v>
      </c>
      <c r="AQ35" s="185" t="e">
        <f>ROUND([1]Лист1!AJ35/1000,1)</f>
        <v>#REF!</v>
      </c>
      <c r="AR35" s="185">
        <f>ROUND([1]Лист1!AK35/1000,1)</f>
        <v>24809.3</v>
      </c>
      <c r="AS35" s="185">
        <f>ROUND([1]Лист1!AL35/1000,1)</f>
        <v>24570.6</v>
      </c>
      <c r="AT35" s="185">
        <f>ROUND([1]Лист1!AM35/1000,1)</f>
        <v>21390.1</v>
      </c>
      <c r="AU35" s="185">
        <f>ROUND([1]Лист1!AN35/1000,1)</f>
        <v>20041</v>
      </c>
      <c r="AV35" s="185">
        <f>ROUND([1]Лист1!AO35/1000,1)</f>
        <v>1004.1</v>
      </c>
      <c r="AW35" s="185">
        <f>ROUND([1]Лист1!AP35/1000,1)</f>
        <v>1004.1</v>
      </c>
      <c r="AX35" s="185">
        <f>ROUND([1]Лист1!AQ35/1000,1)</f>
        <v>296.8</v>
      </c>
      <c r="AY35" s="186">
        <f>ROUND([1]Лист1!AR35/1000,1)</f>
        <v>296.8</v>
      </c>
      <c r="AZ35" s="183">
        <f t="shared" si="9"/>
        <v>48599</v>
      </c>
      <c r="BA35" s="184">
        <f t="shared" si="9"/>
        <v>46828.6</v>
      </c>
      <c r="BB35" s="185">
        <v>120.4</v>
      </c>
      <c r="BC35" s="185">
        <v>83</v>
      </c>
      <c r="BD35" s="185">
        <v>16908.2</v>
      </c>
      <c r="BE35" s="185">
        <v>16907.3</v>
      </c>
      <c r="BF35" s="185">
        <v>26113.200000000001</v>
      </c>
      <c r="BG35" s="185">
        <v>24632.2</v>
      </c>
      <c r="BH35" s="185">
        <v>5457.2</v>
      </c>
      <c r="BI35" s="186">
        <v>5206.1000000000004</v>
      </c>
      <c r="BJ35" s="183">
        <f t="shared" si="10"/>
        <v>419.5</v>
      </c>
      <c r="BK35" s="184">
        <f t="shared" si="10"/>
        <v>332.5</v>
      </c>
      <c r="BL35" s="191">
        <v>0</v>
      </c>
      <c r="BM35" s="191">
        <v>0</v>
      </c>
      <c r="BN35" s="191">
        <v>419.5</v>
      </c>
      <c r="BO35" s="191">
        <v>332.5</v>
      </c>
      <c r="BP35" s="191">
        <v>0</v>
      </c>
      <c r="BQ35" s="192">
        <v>0</v>
      </c>
      <c r="BR35" s="183">
        <f t="shared" si="11"/>
        <v>532197.30000000005</v>
      </c>
      <c r="BS35" s="184">
        <f t="shared" si="11"/>
        <v>529886.30000000005</v>
      </c>
      <c r="BT35" s="185">
        <v>126718.7</v>
      </c>
      <c r="BU35" s="185">
        <v>126645.5</v>
      </c>
      <c r="BV35" s="185">
        <v>349267.5</v>
      </c>
      <c r="BW35" s="185">
        <v>347829</v>
      </c>
      <c r="BX35" s="185">
        <v>26851.599999999999</v>
      </c>
      <c r="BY35" s="185">
        <v>26813.7</v>
      </c>
      <c r="BZ35" s="185">
        <v>0</v>
      </c>
      <c r="CA35" s="185">
        <v>0</v>
      </c>
      <c r="CB35" s="185">
        <v>3049.5</v>
      </c>
      <c r="CC35" s="185">
        <v>3049.5</v>
      </c>
      <c r="CD35" s="185">
        <v>26310</v>
      </c>
      <c r="CE35" s="186">
        <v>25548.6</v>
      </c>
      <c r="CF35" s="183">
        <f t="shared" si="12"/>
        <v>136005.79999999999</v>
      </c>
      <c r="CG35" s="184">
        <f t="shared" si="12"/>
        <v>135281.9</v>
      </c>
      <c r="CH35" s="185">
        <v>108991.8</v>
      </c>
      <c r="CI35" s="185">
        <v>108574.3</v>
      </c>
      <c r="CJ35" s="185">
        <v>0</v>
      </c>
      <c r="CK35" s="185">
        <v>0</v>
      </c>
      <c r="CL35" s="185">
        <v>27014</v>
      </c>
      <c r="CM35" s="186">
        <v>26707.599999999999</v>
      </c>
      <c r="CN35" s="183">
        <f t="shared" si="13"/>
        <v>135.69999999999999</v>
      </c>
      <c r="CO35" s="195">
        <f t="shared" si="13"/>
        <v>135.69999999999999</v>
      </c>
      <c r="CP35" s="185">
        <v>0</v>
      </c>
      <c r="CQ35" s="185">
        <v>0</v>
      </c>
      <c r="CR35" s="185">
        <v>0</v>
      </c>
      <c r="CS35" s="185">
        <v>0</v>
      </c>
      <c r="CT35" s="185">
        <v>135.69999999999999</v>
      </c>
      <c r="CU35" s="186">
        <v>135.69999999999999</v>
      </c>
      <c r="CV35" s="183">
        <f t="shared" si="14"/>
        <v>41377.699999999997</v>
      </c>
      <c r="CW35" s="184">
        <f t="shared" si="4"/>
        <v>30842.2</v>
      </c>
      <c r="CX35" s="185">
        <v>2555.6</v>
      </c>
      <c r="CY35" s="185">
        <v>2555.6</v>
      </c>
      <c r="CZ35" s="185">
        <v>0</v>
      </c>
      <c r="DA35" s="185">
        <v>0</v>
      </c>
      <c r="DB35" s="185">
        <v>24127.1</v>
      </c>
      <c r="DC35" s="185">
        <v>20536.7</v>
      </c>
      <c r="DD35" s="185">
        <v>13538</v>
      </c>
      <c r="DE35" s="185">
        <v>6673</v>
      </c>
      <c r="DF35" s="185">
        <v>1157</v>
      </c>
      <c r="DG35" s="186">
        <v>1076.9000000000001</v>
      </c>
      <c r="DH35" s="183">
        <f t="shared" si="15"/>
        <v>8339.9</v>
      </c>
      <c r="DI35" s="196">
        <f t="shared" si="15"/>
        <v>8274.1999999999989</v>
      </c>
      <c r="DJ35" s="197">
        <v>0</v>
      </c>
      <c r="DK35" s="197">
        <v>0</v>
      </c>
      <c r="DL35" s="197">
        <v>8230.1</v>
      </c>
      <c r="DM35" s="197">
        <v>8203.9</v>
      </c>
      <c r="DN35" s="197">
        <v>0</v>
      </c>
      <c r="DO35" s="197">
        <v>0</v>
      </c>
      <c r="DP35" s="197">
        <v>109.8</v>
      </c>
      <c r="DQ35" s="198">
        <v>70.3</v>
      </c>
      <c r="DR35" s="183">
        <f t="shared" si="16"/>
        <v>0</v>
      </c>
      <c r="DS35" s="184">
        <f t="shared" si="16"/>
        <v>0</v>
      </c>
      <c r="DT35" s="191">
        <v>0</v>
      </c>
      <c r="DU35" s="191">
        <v>0</v>
      </c>
      <c r="DV35" s="191">
        <v>0</v>
      </c>
      <c r="DW35" s="191">
        <v>0</v>
      </c>
      <c r="DX35" s="191">
        <v>0</v>
      </c>
      <c r="DY35" s="192">
        <v>0</v>
      </c>
      <c r="DZ35" s="199">
        <v>5</v>
      </c>
      <c r="EA35" s="200">
        <v>3.9</v>
      </c>
      <c r="EB35" s="199">
        <v>0</v>
      </c>
      <c r="EC35" s="200">
        <v>0</v>
      </c>
      <c r="ED35" s="184">
        <f t="shared" si="5"/>
        <v>960299.5</v>
      </c>
      <c r="EE35" s="184">
        <f t="shared" si="5"/>
        <v>940921.90000000014</v>
      </c>
      <c r="EF35" s="201">
        <v>-807.2</v>
      </c>
      <c r="EG35" s="192">
        <v>17274.3</v>
      </c>
      <c r="EH35" s="201">
        <v>8207.2000000000007</v>
      </c>
      <c r="EI35" s="202">
        <v>18081.5</v>
      </c>
      <c r="EJ35" s="120"/>
      <c r="EK35" s="203"/>
      <c r="EL35" s="203"/>
    </row>
    <row r="36" spans="1:142" s="102" customFormat="1" ht="15" hidden="1" customHeight="1" x14ac:dyDescent="0.25">
      <c r="A36" s="108" t="s">
        <v>217</v>
      </c>
      <c r="B36" s="183">
        <f t="shared" si="6"/>
        <v>113326.19999999998</v>
      </c>
      <c r="C36" s="184">
        <f t="shared" si="6"/>
        <v>108184.09999999999</v>
      </c>
      <c r="D36" s="185">
        <v>13617.3</v>
      </c>
      <c r="E36" s="185">
        <v>13617.3</v>
      </c>
      <c r="F36" s="185">
        <v>1278.5999999999999</v>
      </c>
      <c r="G36" s="185">
        <v>1269.9000000000001</v>
      </c>
      <c r="H36" s="185">
        <v>70658.899999999994</v>
      </c>
      <c r="I36" s="185">
        <v>69552</v>
      </c>
      <c r="J36" s="185">
        <v>5.4</v>
      </c>
      <c r="K36" s="185">
        <v>0</v>
      </c>
      <c r="L36" s="185">
        <v>9594.2000000000007</v>
      </c>
      <c r="M36" s="185">
        <v>9585.9</v>
      </c>
      <c r="N36" s="185">
        <v>2523</v>
      </c>
      <c r="O36" s="185">
        <v>2523</v>
      </c>
      <c r="P36" s="185">
        <v>244.5</v>
      </c>
      <c r="Q36" s="185">
        <v>0</v>
      </c>
      <c r="R36" s="185">
        <v>0</v>
      </c>
      <c r="S36" s="185">
        <v>0</v>
      </c>
      <c r="T36" s="185">
        <v>15404.3</v>
      </c>
      <c r="U36" s="186">
        <v>11636</v>
      </c>
      <c r="V36" s="187">
        <f t="shared" si="17"/>
        <v>895.5</v>
      </c>
      <c r="W36" s="188">
        <f t="shared" si="17"/>
        <v>895.5</v>
      </c>
      <c r="X36" s="189">
        <v>895.5</v>
      </c>
      <c r="Y36" s="190">
        <v>895.5</v>
      </c>
      <c r="Z36" s="183">
        <f t="shared" si="7"/>
        <v>4834.1000000000004</v>
      </c>
      <c r="AA36" s="184">
        <f t="shared" si="7"/>
        <v>4776.6000000000004</v>
      </c>
      <c r="AB36" s="191">
        <v>3498.9</v>
      </c>
      <c r="AC36" s="191">
        <v>3441.4</v>
      </c>
      <c r="AD36" s="191">
        <v>864.6</v>
      </c>
      <c r="AE36" s="191">
        <v>864.6</v>
      </c>
      <c r="AF36" s="191">
        <v>470.6</v>
      </c>
      <c r="AG36" s="192">
        <v>470.6</v>
      </c>
      <c r="AH36" s="193">
        <v>37083</v>
      </c>
      <c r="AI36" s="194">
        <v>36484.199999999997</v>
      </c>
      <c r="AJ36" s="185" t="e">
        <f>ROUND([1]Лист1!AC36/1000,1)</f>
        <v>#REF!</v>
      </c>
      <c r="AK36" s="185" t="e">
        <f>ROUND([1]Лист1!AD36/1000,1)</f>
        <v>#REF!</v>
      </c>
      <c r="AL36" s="185">
        <f>ROUND([1]Лист1!AE36/1000,1)</f>
        <v>2038.6</v>
      </c>
      <c r="AM36" s="185">
        <f>ROUND([1]Лист1!AF36/1000,1)</f>
        <v>2020.9</v>
      </c>
      <c r="AN36" s="185" t="e">
        <f>ROUND([1]Лист1!AG36/1000,1)</f>
        <v>#REF!</v>
      </c>
      <c r="AO36" s="185" t="e">
        <f>ROUND([1]Лист1!AH36/1000,1)</f>
        <v>#REF!</v>
      </c>
      <c r="AP36" s="185" t="e">
        <f>ROUND([1]Лист1!AI36/1000,1)</f>
        <v>#REF!</v>
      </c>
      <c r="AQ36" s="185" t="e">
        <f>ROUND([1]Лист1!AJ36/1000,1)</f>
        <v>#REF!</v>
      </c>
      <c r="AR36" s="185">
        <f>ROUND([1]Лист1!AK36/1000,1)</f>
        <v>19630.3</v>
      </c>
      <c r="AS36" s="185">
        <f>ROUND([1]Лист1!AL36/1000,1)</f>
        <v>19616.099999999999</v>
      </c>
      <c r="AT36" s="185">
        <f>ROUND([1]Лист1!AM36/1000,1)</f>
        <v>13823.6</v>
      </c>
      <c r="AU36" s="185">
        <f>ROUND([1]Лист1!AN36/1000,1)</f>
        <v>13448.7</v>
      </c>
      <c r="AV36" s="185" t="e">
        <f>ROUND([1]Лист1!AO36/1000,1)</f>
        <v>#REF!</v>
      </c>
      <c r="AW36" s="185" t="e">
        <f>ROUND([1]Лист1!AP36/1000,1)</f>
        <v>#REF!</v>
      </c>
      <c r="AX36" s="185">
        <f>ROUND([1]Лист1!AQ36/1000,1)</f>
        <v>1590.5</v>
      </c>
      <c r="AY36" s="186">
        <f>ROUND([1]Лист1!AR36/1000,1)</f>
        <v>1398.5</v>
      </c>
      <c r="AZ36" s="183">
        <f t="shared" si="9"/>
        <v>84509.4</v>
      </c>
      <c r="BA36" s="184">
        <f t="shared" si="9"/>
        <v>82957</v>
      </c>
      <c r="BB36" s="185">
        <v>72.599999999999994</v>
      </c>
      <c r="BC36" s="185">
        <v>71.400000000000006</v>
      </c>
      <c r="BD36" s="185">
        <v>16326.9</v>
      </c>
      <c r="BE36" s="185">
        <v>15142.5</v>
      </c>
      <c r="BF36" s="185">
        <v>68109.899999999994</v>
      </c>
      <c r="BG36" s="185">
        <v>67743.100000000006</v>
      </c>
      <c r="BH36" s="185">
        <v>0</v>
      </c>
      <c r="BI36" s="186">
        <v>0</v>
      </c>
      <c r="BJ36" s="183">
        <f t="shared" si="10"/>
        <v>0</v>
      </c>
      <c r="BK36" s="184">
        <f t="shared" si="10"/>
        <v>0</v>
      </c>
      <c r="BL36" s="191">
        <v>0</v>
      </c>
      <c r="BM36" s="191">
        <v>0</v>
      </c>
      <c r="BN36" s="191">
        <v>0</v>
      </c>
      <c r="BO36" s="191">
        <v>0</v>
      </c>
      <c r="BP36" s="191">
        <v>0</v>
      </c>
      <c r="BQ36" s="192">
        <v>0</v>
      </c>
      <c r="BR36" s="183">
        <f t="shared" si="11"/>
        <v>372269.6</v>
      </c>
      <c r="BS36" s="184">
        <f t="shared" si="11"/>
        <v>371589</v>
      </c>
      <c r="BT36" s="185">
        <v>93695.2</v>
      </c>
      <c r="BU36" s="185">
        <v>93695.2</v>
      </c>
      <c r="BV36" s="185">
        <v>230832.1</v>
      </c>
      <c r="BW36" s="185">
        <v>230151.5</v>
      </c>
      <c r="BX36" s="185">
        <v>20346.3</v>
      </c>
      <c r="BY36" s="185">
        <v>20346.3</v>
      </c>
      <c r="BZ36" s="185">
        <v>0</v>
      </c>
      <c r="CA36" s="185">
        <v>0</v>
      </c>
      <c r="CB36" s="185">
        <v>2993.1</v>
      </c>
      <c r="CC36" s="185">
        <v>2993.1</v>
      </c>
      <c r="CD36" s="185">
        <v>24402.9</v>
      </c>
      <c r="CE36" s="186">
        <v>24402.9</v>
      </c>
      <c r="CF36" s="183">
        <f t="shared" si="12"/>
        <v>92789.9</v>
      </c>
      <c r="CG36" s="184">
        <f t="shared" si="12"/>
        <v>92560.3</v>
      </c>
      <c r="CH36" s="185">
        <v>66848.3</v>
      </c>
      <c r="CI36" s="185">
        <v>66663</v>
      </c>
      <c r="CJ36" s="185">
        <v>0</v>
      </c>
      <c r="CK36" s="185">
        <v>0</v>
      </c>
      <c r="CL36" s="185">
        <v>25941.599999999999</v>
      </c>
      <c r="CM36" s="186">
        <v>25897.3</v>
      </c>
      <c r="CN36" s="183">
        <f t="shared" si="13"/>
        <v>127.2</v>
      </c>
      <c r="CO36" s="195">
        <f t="shared" si="13"/>
        <v>127.2</v>
      </c>
      <c r="CP36" s="185">
        <v>0</v>
      </c>
      <c r="CQ36" s="185">
        <v>0</v>
      </c>
      <c r="CR36" s="185">
        <v>0</v>
      </c>
      <c r="CS36" s="185">
        <v>0</v>
      </c>
      <c r="CT36" s="185">
        <v>127.2</v>
      </c>
      <c r="CU36" s="186">
        <v>127.2</v>
      </c>
      <c r="CV36" s="183">
        <f t="shared" si="14"/>
        <v>15771.6</v>
      </c>
      <c r="CW36" s="184">
        <f t="shared" si="4"/>
        <v>15605.800000000001</v>
      </c>
      <c r="CX36" s="185">
        <v>2066.3000000000002</v>
      </c>
      <c r="CY36" s="185">
        <v>2066.3000000000002</v>
      </c>
      <c r="CZ36" s="185">
        <v>0</v>
      </c>
      <c r="DA36" s="185">
        <v>0</v>
      </c>
      <c r="DB36" s="185">
        <v>10718.9</v>
      </c>
      <c r="DC36" s="185">
        <v>10718.9</v>
      </c>
      <c r="DD36" s="185">
        <v>2036</v>
      </c>
      <c r="DE36" s="185">
        <v>2036</v>
      </c>
      <c r="DF36" s="185">
        <v>950.4</v>
      </c>
      <c r="DG36" s="186">
        <v>784.6</v>
      </c>
      <c r="DH36" s="183">
        <f t="shared" si="15"/>
        <v>5208.4000000000005</v>
      </c>
      <c r="DI36" s="196">
        <f t="shared" si="15"/>
        <v>5208.4000000000005</v>
      </c>
      <c r="DJ36" s="197">
        <v>27.3</v>
      </c>
      <c r="DK36" s="197">
        <v>27.3</v>
      </c>
      <c r="DL36" s="197">
        <v>5131.1000000000004</v>
      </c>
      <c r="DM36" s="197">
        <v>5131.1000000000004</v>
      </c>
      <c r="DN36" s="197">
        <v>0</v>
      </c>
      <c r="DO36" s="197">
        <v>0</v>
      </c>
      <c r="DP36" s="197">
        <v>50</v>
      </c>
      <c r="DQ36" s="198">
        <v>50</v>
      </c>
      <c r="DR36" s="183">
        <f t="shared" si="16"/>
        <v>0</v>
      </c>
      <c r="DS36" s="184">
        <f t="shared" si="16"/>
        <v>0</v>
      </c>
      <c r="DT36" s="191">
        <v>0</v>
      </c>
      <c r="DU36" s="191">
        <v>0</v>
      </c>
      <c r="DV36" s="191">
        <v>0</v>
      </c>
      <c r="DW36" s="191">
        <v>0</v>
      </c>
      <c r="DX36" s="191">
        <v>0</v>
      </c>
      <c r="DY36" s="192">
        <v>0</v>
      </c>
      <c r="DZ36" s="199">
        <v>0</v>
      </c>
      <c r="EA36" s="200">
        <v>0</v>
      </c>
      <c r="EB36" s="199">
        <v>0</v>
      </c>
      <c r="EC36" s="200">
        <v>0</v>
      </c>
      <c r="ED36" s="184">
        <f t="shared" si="5"/>
        <v>726814.89999999991</v>
      </c>
      <c r="EE36" s="184">
        <f t="shared" si="5"/>
        <v>718388.09999999986</v>
      </c>
      <c r="EF36" s="201">
        <v>-5732.1</v>
      </c>
      <c r="EG36" s="192">
        <v>156.19999999999999</v>
      </c>
      <c r="EH36" s="201">
        <v>7511.9</v>
      </c>
      <c r="EI36" s="202">
        <v>7668.1</v>
      </c>
      <c r="EJ36" s="120"/>
      <c r="EK36" s="203"/>
      <c r="EL36" s="203"/>
    </row>
    <row r="37" spans="1:142" s="102" customFormat="1" ht="15" hidden="1" customHeight="1" x14ac:dyDescent="0.25">
      <c r="A37" s="108" t="s">
        <v>218</v>
      </c>
      <c r="B37" s="183">
        <f t="shared" si="6"/>
        <v>140653.70000000001</v>
      </c>
      <c r="C37" s="184">
        <f t="shared" si="6"/>
        <v>132887.90000000002</v>
      </c>
      <c r="D37" s="185">
        <v>14982.1</v>
      </c>
      <c r="E37" s="185">
        <v>14727.5</v>
      </c>
      <c r="F37" s="185">
        <v>2463.6999999999998</v>
      </c>
      <c r="G37" s="185">
        <v>2450.6</v>
      </c>
      <c r="H37" s="185">
        <v>90370.7</v>
      </c>
      <c r="I37" s="185">
        <v>83813.899999999994</v>
      </c>
      <c r="J37" s="185">
        <v>19</v>
      </c>
      <c r="K37" s="185">
        <v>0</v>
      </c>
      <c r="L37" s="185">
        <v>11861.3</v>
      </c>
      <c r="M37" s="185">
        <v>11848.8</v>
      </c>
      <c r="N37" s="185">
        <v>3953.1</v>
      </c>
      <c r="O37" s="185">
        <v>3953.1</v>
      </c>
      <c r="P37" s="185">
        <v>210.9</v>
      </c>
      <c r="Q37" s="185">
        <v>0</v>
      </c>
      <c r="R37" s="185">
        <v>0</v>
      </c>
      <c r="S37" s="185">
        <v>0</v>
      </c>
      <c r="T37" s="185">
        <v>16792.900000000001</v>
      </c>
      <c r="U37" s="186">
        <v>16094</v>
      </c>
      <c r="V37" s="187">
        <f t="shared" si="17"/>
        <v>3134.9</v>
      </c>
      <c r="W37" s="188">
        <f t="shared" si="17"/>
        <v>3104.9</v>
      </c>
      <c r="X37" s="189">
        <v>3134.9</v>
      </c>
      <c r="Y37" s="190">
        <v>3104.9</v>
      </c>
      <c r="Z37" s="183">
        <f t="shared" si="7"/>
        <v>7481.5</v>
      </c>
      <c r="AA37" s="184">
        <f t="shared" si="7"/>
        <v>6509.5</v>
      </c>
      <c r="AB37" s="191">
        <v>1781.8</v>
      </c>
      <c r="AC37" s="191">
        <v>1626.5</v>
      </c>
      <c r="AD37" s="191">
        <v>5699.7</v>
      </c>
      <c r="AE37" s="191">
        <v>4883</v>
      </c>
      <c r="AF37" s="191">
        <v>0</v>
      </c>
      <c r="AG37" s="192">
        <v>0</v>
      </c>
      <c r="AH37" s="193">
        <v>63099.6</v>
      </c>
      <c r="AI37" s="194">
        <v>60209.3</v>
      </c>
      <c r="AJ37" s="185" t="e">
        <f>ROUND([1]Лист1!AC37/1000,1)</f>
        <v>#REF!</v>
      </c>
      <c r="AK37" s="185" t="e">
        <f>ROUND([1]Лист1!AD37/1000,1)</f>
        <v>#REF!</v>
      </c>
      <c r="AL37" s="185">
        <f>ROUND([1]Лист1!AE37/1000,1)</f>
        <v>4758.5</v>
      </c>
      <c r="AM37" s="185">
        <f>ROUND([1]Лист1!AF37/1000,1)</f>
        <v>4758.5</v>
      </c>
      <c r="AN37" s="185">
        <f>ROUND([1]Лист1!AG37/1000,1)</f>
        <v>13.9</v>
      </c>
      <c r="AO37" s="185">
        <f>ROUND([1]Лист1!AH37/1000,1)</f>
        <v>13.9</v>
      </c>
      <c r="AP37" s="185" t="e">
        <f>ROUND([1]Лист1!AI37/1000,1)</f>
        <v>#REF!</v>
      </c>
      <c r="AQ37" s="185" t="e">
        <f>ROUND([1]Лист1!AJ37/1000,1)</f>
        <v>#REF!</v>
      </c>
      <c r="AR37" s="185">
        <f>ROUND([1]Лист1!AK37/1000,1)</f>
        <v>31127.599999999999</v>
      </c>
      <c r="AS37" s="185">
        <f>ROUND([1]Лист1!AL37/1000,1)</f>
        <v>30902.6</v>
      </c>
      <c r="AT37" s="185">
        <f>ROUND([1]Лист1!AM37/1000,1)</f>
        <v>25151</v>
      </c>
      <c r="AU37" s="185">
        <f>ROUND([1]Лист1!AN37/1000,1)</f>
        <v>22524.799999999999</v>
      </c>
      <c r="AV37" s="185" t="e">
        <f>ROUND([1]Лист1!AO37/1000,1)</f>
        <v>#REF!</v>
      </c>
      <c r="AW37" s="185" t="e">
        <f>ROUND([1]Лист1!AP37/1000,1)</f>
        <v>#REF!</v>
      </c>
      <c r="AX37" s="185">
        <f>ROUND([1]Лист1!AQ37/1000,1)</f>
        <v>2048.6</v>
      </c>
      <c r="AY37" s="186">
        <f>ROUND([1]Лист1!AR37/1000,1)</f>
        <v>2009.5</v>
      </c>
      <c r="AZ37" s="183">
        <f t="shared" si="9"/>
        <v>96526.5</v>
      </c>
      <c r="BA37" s="184">
        <f t="shared" si="9"/>
        <v>89205.7</v>
      </c>
      <c r="BB37" s="185">
        <v>487.9</v>
      </c>
      <c r="BC37" s="185">
        <v>483.1</v>
      </c>
      <c r="BD37" s="185">
        <v>53125.1</v>
      </c>
      <c r="BE37" s="185">
        <v>51439.199999999997</v>
      </c>
      <c r="BF37" s="185">
        <v>27711</v>
      </c>
      <c r="BG37" s="185">
        <v>25196.6</v>
      </c>
      <c r="BH37" s="185">
        <v>15202.5</v>
      </c>
      <c r="BI37" s="186">
        <v>12086.8</v>
      </c>
      <c r="BJ37" s="183">
        <f t="shared" si="10"/>
        <v>28030.400000000001</v>
      </c>
      <c r="BK37" s="184">
        <f t="shared" si="10"/>
        <v>27645.100000000002</v>
      </c>
      <c r="BL37" s="191">
        <v>0</v>
      </c>
      <c r="BM37" s="191">
        <v>0</v>
      </c>
      <c r="BN37" s="191">
        <v>1226.2</v>
      </c>
      <c r="BO37" s="191">
        <v>840.9</v>
      </c>
      <c r="BP37" s="191">
        <v>26804.2</v>
      </c>
      <c r="BQ37" s="192">
        <v>26804.2</v>
      </c>
      <c r="BR37" s="183">
        <f t="shared" si="11"/>
        <v>677907.5</v>
      </c>
      <c r="BS37" s="184">
        <f t="shared" si="11"/>
        <v>666327.19999999995</v>
      </c>
      <c r="BT37" s="185">
        <v>180948</v>
      </c>
      <c r="BU37" s="185">
        <v>174313.3</v>
      </c>
      <c r="BV37" s="185">
        <v>429118.9</v>
      </c>
      <c r="BW37" s="185">
        <v>424207.4</v>
      </c>
      <c r="BX37" s="185">
        <v>37913.1</v>
      </c>
      <c r="BY37" s="185">
        <v>37913.1</v>
      </c>
      <c r="BZ37" s="185">
        <v>0</v>
      </c>
      <c r="CA37" s="185">
        <v>0</v>
      </c>
      <c r="CB37" s="185">
        <v>3579.2</v>
      </c>
      <c r="CC37" s="185">
        <v>3545.1</v>
      </c>
      <c r="CD37" s="185">
        <v>26348.3</v>
      </c>
      <c r="CE37" s="186">
        <v>26348.3</v>
      </c>
      <c r="CF37" s="183">
        <f t="shared" si="12"/>
        <v>148956</v>
      </c>
      <c r="CG37" s="184">
        <f t="shared" si="12"/>
        <v>148954.70000000001</v>
      </c>
      <c r="CH37" s="185">
        <v>112061.1</v>
      </c>
      <c r="CI37" s="185">
        <v>112059.8</v>
      </c>
      <c r="CJ37" s="185">
        <v>0</v>
      </c>
      <c r="CK37" s="185">
        <v>0</v>
      </c>
      <c r="CL37" s="185">
        <v>36894.9</v>
      </c>
      <c r="CM37" s="186">
        <v>36894.9</v>
      </c>
      <c r="CN37" s="183">
        <f t="shared" si="13"/>
        <v>55.9</v>
      </c>
      <c r="CO37" s="195">
        <f t="shared" si="13"/>
        <v>55.9</v>
      </c>
      <c r="CP37" s="185">
        <v>0</v>
      </c>
      <c r="CQ37" s="185">
        <v>0</v>
      </c>
      <c r="CR37" s="185">
        <v>0</v>
      </c>
      <c r="CS37" s="185">
        <v>0</v>
      </c>
      <c r="CT37" s="185">
        <v>55.9</v>
      </c>
      <c r="CU37" s="186">
        <v>55.9</v>
      </c>
      <c r="CV37" s="183">
        <f t="shared" si="14"/>
        <v>46611.5</v>
      </c>
      <c r="CW37" s="184">
        <f t="shared" si="4"/>
        <v>40929.1</v>
      </c>
      <c r="CX37" s="185">
        <v>2060.1</v>
      </c>
      <c r="CY37" s="185">
        <v>2059.1</v>
      </c>
      <c r="CZ37" s="185">
        <v>0</v>
      </c>
      <c r="DA37" s="185">
        <v>0</v>
      </c>
      <c r="DB37" s="185">
        <v>36273.699999999997</v>
      </c>
      <c r="DC37" s="185">
        <v>31263.3</v>
      </c>
      <c r="DD37" s="185">
        <v>7147.3</v>
      </c>
      <c r="DE37" s="185">
        <v>6478</v>
      </c>
      <c r="DF37" s="185">
        <v>1130.4000000000001</v>
      </c>
      <c r="DG37" s="186">
        <v>1128.7</v>
      </c>
      <c r="DH37" s="183">
        <f t="shared" si="15"/>
        <v>13201.800000000001</v>
      </c>
      <c r="DI37" s="196">
        <f t="shared" si="15"/>
        <v>13201.800000000001</v>
      </c>
      <c r="DJ37" s="197">
        <v>13133.2</v>
      </c>
      <c r="DK37" s="197">
        <v>13133.2</v>
      </c>
      <c r="DL37" s="197">
        <v>68.599999999999994</v>
      </c>
      <c r="DM37" s="197">
        <v>68.599999999999994</v>
      </c>
      <c r="DN37" s="197">
        <v>0</v>
      </c>
      <c r="DO37" s="197">
        <v>0</v>
      </c>
      <c r="DP37" s="197">
        <v>0</v>
      </c>
      <c r="DQ37" s="198">
        <v>0</v>
      </c>
      <c r="DR37" s="183">
        <f t="shared" si="16"/>
        <v>0</v>
      </c>
      <c r="DS37" s="184">
        <f t="shared" si="16"/>
        <v>0</v>
      </c>
      <c r="DT37" s="191">
        <v>0</v>
      </c>
      <c r="DU37" s="191">
        <v>0</v>
      </c>
      <c r="DV37" s="191">
        <v>0</v>
      </c>
      <c r="DW37" s="191">
        <v>0</v>
      </c>
      <c r="DX37" s="191">
        <v>0</v>
      </c>
      <c r="DY37" s="192">
        <v>0</v>
      </c>
      <c r="DZ37" s="199">
        <v>0</v>
      </c>
      <c r="EA37" s="200">
        <v>0</v>
      </c>
      <c r="EB37" s="199">
        <v>0</v>
      </c>
      <c r="EC37" s="200">
        <v>0</v>
      </c>
      <c r="ED37" s="184">
        <f t="shared" si="5"/>
        <v>1225659.2999999998</v>
      </c>
      <c r="EE37" s="184">
        <f t="shared" si="5"/>
        <v>1189031.0999999996</v>
      </c>
      <c r="EF37" s="201">
        <v>-8092.7</v>
      </c>
      <c r="EG37" s="192">
        <v>6664</v>
      </c>
      <c r="EH37" s="201">
        <v>8092.7</v>
      </c>
      <c r="EI37" s="202">
        <v>14756.7</v>
      </c>
      <c r="EJ37" s="120"/>
      <c r="EK37" s="203"/>
      <c r="EL37" s="203"/>
    </row>
    <row r="38" spans="1:142" s="102" customFormat="1" ht="13.5" customHeight="1" x14ac:dyDescent="0.25">
      <c r="A38" s="108" t="s">
        <v>3</v>
      </c>
      <c r="B38" s="183">
        <f t="shared" si="6"/>
        <v>150903.29999999999</v>
      </c>
      <c r="C38" s="184">
        <f t="shared" si="6"/>
        <v>148609.59999999998</v>
      </c>
      <c r="D38" s="185">
        <v>14337.8</v>
      </c>
      <c r="E38" s="185">
        <v>14320.5</v>
      </c>
      <c r="F38" s="185">
        <v>6401.2</v>
      </c>
      <c r="G38" s="185">
        <v>6387.2</v>
      </c>
      <c r="H38" s="185">
        <v>52031.4</v>
      </c>
      <c r="I38" s="185">
        <v>50100.7</v>
      </c>
      <c r="J38" s="185">
        <v>9.1</v>
      </c>
      <c r="K38" s="185">
        <v>0</v>
      </c>
      <c r="L38" s="185">
        <v>9125.6</v>
      </c>
      <c r="M38" s="185">
        <v>9125.6</v>
      </c>
      <c r="N38" s="185">
        <v>3815.9</v>
      </c>
      <c r="O38" s="185">
        <v>3815.9</v>
      </c>
      <c r="P38" s="185">
        <v>192.1</v>
      </c>
      <c r="Q38" s="185">
        <v>0</v>
      </c>
      <c r="R38" s="185">
        <v>0</v>
      </c>
      <c r="S38" s="185">
        <v>0</v>
      </c>
      <c r="T38" s="185">
        <v>64990.2</v>
      </c>
      <c r="U38" s="186">
        <v>64859.7</v>
      </c>
      <c r="V38" s="187">
        <f t="shared" si="17"/>
        <v>1012.4</v>
      </c>
      <c r="W38" s="188">
        <f t="shared" si="17"/>
        <v>1012.4</v>
      </c>
      <c r="X38" s="189">
        <v>1012.4</v>
      </c>
      <c r="Y38" s="190">
        <v>1012.4</v>
      </c>
      <c r="Z38" s="183">
        <f t="shared" si="7"/>
        <v>6069.6</v>
      </c>
      <c r="AA38" s="184">
        <f t="shared" si="7"/>
        <v>6062</v>
      </c>
      <c r="AB38" s="191">
        <v>3815</v>
      </c>
      <c r="AC38" s="191">
        <v>3814.9</v>
      </c>
      <c r="AD38" s="191">
        <v>2228</v>
      </c>
      <c r="AE38" s="191">
        <v>2222</v>
      </c>
      <c r="AF38" s="191">
        <v>26.6</v>
      </c>
      <c r="AG38" s="192">
        <v>25.1</v>
      </c>
      <c r="AH38" s="193">
        <v>50730.999999999993</v>
      </c>
      <c r="AI38" s="194">
        <v>50204.6</v>
      </c>
      <c r="AJ38" s="185" t="e">
        <f>ROUND([1]Лист1!AC38/1000,1)</f>
        <v>#REF!</v>
      </c>
      <c r="AK38" s="185" t="e">
        <f>ROUND([1]Лист1!AD38/1000,1)</f>
        <v>#REF!</v>
      </c>
      <c r="AL38" s="185">
        <f>ROUND([1]Лист1!AE38/1000,1)</f>
        <v>3993.7</v>
      </c>
      <c r="AM38" s="185">
        <f>ROUND([1]Лист1!AF38/1000,1)</f>
        <v>3952</v>
      </c>
      <c r="AN38" s="185">
        <f>ROUND([1]Лист1!AG38/1000,1)</f>
        <v>84.7</v>
      </c>
      <c r="AO38" s="185">
        <f>ROUND([1]Лист1!AH38/1000,1)</f>
        <v>84.7</v>
      </c>
      <c r="AP38" s="185" t="e">
        <f>ROUND([1]Лист1!AI38/1000,1)</f>
        <v>#REF!</v>
      </c>
      <c r="AQ38" s="185" t="e">
        <f>ROUND([1]Лист1!AJ38/1000,1)</f>
        <v>#REF!</v>
      </c>
      <c r="AR38" s="185">
        <f>ROUND([1]Лист1!AK38/1000,1)</f>
        <v>13921.9</v>
      </c>
      <c r="AS38" s="185">
        <f>ROUND([1]Лист1!AL38/1000,1)</f>
        <v>13921.9</v>
      </c>
      <c r="AT38" s="185">
        <f>ROUND([1]Лист1!AM38/1000,1)</f>
        <v>22427.599999999999</v>
      </c>
      <c r="AU38" s="185">
        <f>ROUND([1]Лист1!AN38/1000,1)</f>
        <v>21947.9</v>
      </c>
      <c r="AV38" s="185">
        <f>ROUND([1]Лист1!AO38/1000,1)</f>
        <v>4182</v>
      </c>
      <c r="AW38" s="185">
        <f>ROUND([1]Лист1!AP38/1000,1)</f>
        <v>4182</v>
      </c>
      <c r="AX38" s="185">
        <f>ROUND([1]Лист1!AQ38/1000,1)</f>
        <v>6121.1</v>
      </c>
      <c r="AY38" s="186">
        <f>ROUND([1]Лист1!AR38/1000,1)</f>
        <v>6116.1</v>
      </c>
      <c r="AZ38" s="183">
        <f t="shared" si="9"/>
        <v>58170.7</v>
      </c>
      <c r="BA38" s="184">
        <f t="shared" si="9"/>
        <v>53581.2</v>
      </c>
      <c r="BB38" s="185">
        <v>110.2</v>
      </c>
      <c r="BC38" s="185">
        <v>110.2</v>
      </c>
      <c r="BD38" s="185">
        <v>5979.9</v>
      </c>
      <c r="BE38" s="185">
        <v>5152.5</v>
      </c>
      <c r="BF38" s="185">
        <v>45804.6</v>
      </c>
      <c r="BG38" s="185">
        <v>42042.5</v>
      </c>
      <c r="BH38" s="185">
        <v>6276</v>
      </c>
      <c r="BI38" s="186">
        <v>6276</v>
      </c>
      <c r="BJ38" s="183">
        <f t="shared" si="10"/>
        <v>990.8</v>
      </c>
      <c r="BK38" s="184">
        <f t="shared" si="10"/>
        <v>942</v>
      </c>
      <c r="BL38" s="191">
        <v>0</v>
      </c>
      <c r="BM38" s="191">
        <v>0</v>
      </c>
      <c r="BN38" s="191">
        <v>990.8</v>
      </c>
      <c r="BO38" s="191">
        <v>942</v>
      </c>
      <c r="BP38" s="191">
        <v>0</v>
      </c>
      <c r="BQ38" s="192">
        <v>0</v>
      </c>
      <c r="BR38" s="183">
        <f t="shared" si="11"/>
        <v>513416.30000000005</v>
      </c>
      <c r="BS38" s="184">
        <f t="shared" si="11"/>
        <v>509899.20000000007</v>
      </c>
      <c r="BT38" s="185">
        <v>110000.7</v>
      </c>
      <c r="BU38" s="185">
        <v>110000.7</v>
      </c>
      <c r="BV38" s="185">
        <v>334565.40000000002</v>
      </c>
      <c r="BW38" s="185">
        <v>331131.40000000002</v>
      </c>
      <c r="BX38" s="185">
        <v>53960.9</v>
      </c>
      <c r="BY38" s="185">
        <v>53883.4</v>
      </c>
      <c r="BZ38" s="185">
        <v>0</v>
      </c>
      <c r="CA38" s="185">
        <v>0</v>
      </c>
      <c r="CB38" s="185">
        <v>3319</v>
      </c>
      <c r="CC38" s="185">
        <v>3319</v>
      </c>
      <c r="CD38" s="185">
        <v>11570.3</v>
      </c>
      <c r="CE38" s="186">
        <v>11564.7</v>
      </c>
      <c r="CF38" s="183">
        <f t="shared" si="12"/>
        <v>79438.2</v>
      </c>
      <c r="CG38" s="184">
        <f t="shared" si="12"/>
        <v>79438.2</v>
      </c>
      <c r="CH38" s="185">
        <v>79438.2</v>
      </c>
      <c r="CI38" s="185">
        <v>79438.2</v>
      </c>
      <c r="CJ38" s="185">
        <v>0</v>
      </c>
      <c r="CK38" s="185">
        <v>0</v>
      </c>
      <c r="CL38" s="185">
        <v>0</v>
      </c>
      <c r="CM38" s="186">
        <v>0</v>
      </c>
      <c r="CN38" s="183">
        <f t="shared" si="13"/>
        <v>190.9</v>
      </c>
      <c r="CO38" s="195">
        <f t="shared" si="13"/>
        <v>190.9</v>
      </c>
      <c r="CP38" s="185">
        <v>0</v>
      </c>
      <c r="CQ38" s="185">
        <v>0</v>
      </c>
      <c r="CR38" s="185">
        <v>0</v>
      </c>
      <c r="CS38" s="185">
        <v>0</v>
      </c>
      <c r="CT38" s="185">
        <v>190.9</v>
      </c>
      <c r="CU38" s="186">
        <v>190.9</v>
      </c>
      <c r="CV38" s="183">
        <f t="shared" si="14"/>
        <v>27328.2</v>
      </c>
      <c r="CW38" s="184">
        <f t="shared" si="4"/>
        <v>25154.899999999998</v>
      </c>
      <c r="CX38" s="185">
        <v>2254.1</v>
      </c>
      <c r="CY38" s="185">
        <v>2254.1</v>
      </c>
      <c r="CZ38" s="185">
        <v>0</v>
      </c>
      <c r="DA38" s="185">
        <v>0</v>
      </c>
      <c r="DB38" s="185">
        <v>19136.400000000001</v>
      </c>
      <c r="DC38" s="185">
        <v>17151.599999999999</v>
      </c>
      <c r="DD38" s="185">
        <v>5004.2</v>
      </c>
      <c r="DE38" s="185">
        <v>4833.3999999999996</v>
      </c>
      <c r="DF38" s="185">
        <v>933.5</v>
      </c>
      <c r="DG38" s="186">
        <v>915.8</v>
      </c>
      <c r="DH38" s="183">
        <f t="shared" si="15"/>
        <v>10436.6</v>
      </c>
      <c r="DI38" s="196">
        <f t="shared" si="15"/>
        <v>10436.6</v>
      </c>
      <c r="DJ38" s="197">
        <v>7436.6</v>
      </c>
      <c r="DK38" s="197">
        <v>7436.6</v>
      </c>
      <c r="DL38" s="197">
        <v>3000</v>
      </c>
      <c r="DM38" s="197">
        <v>3000</v>
      </c>
      <c r="DN38" s="197">
        <v>0</v>
      </c>
      <c r="DO38" s="197">
        <v>0</v>
      </c>
      <c r="DP38" s="197">
        <v>0</v>
      </c>
      <c r="DQ38" s="198">
        <v>0</v>
      </c>
      <c r="DR38" s="183">
        <f t="shared" si="16"/>
        <v>0</v>
      </c>
      <c r="DS38" s="184">
        <f t="shared" si="16"/>
        <v>0</v>
      </c>
      <c r="DT38" s="191">
        <v>0</v>
      </c>
      <c r="DU38" s="191">
        <v>0</v>
      </c>
      <c r="DV38" s="191">
        <v>0</v>
      </c>
      <c r="DW38" s="191">
        <v>0</v>
      </c>
      <c r="DX38" s="191">
        <v>0</v>
      </c>
      <c r="DY38" s="192">
        <v>0</v>
      </c>
      <c r="DZ38" s="199">
        <v>2.2000000000000002</v>
      </c>
      <c r="EA38" s="200">
        <v>2.2000000000000002</v>
      </c>
      <c r="EB38" s="199">
        <v>0</v>
      </c>
      <c r="EC38" s="200">
        <v>0</v>
      </c>
      <c r="ED38" s="184">
        <f t="shared" si="5"/>
        <v>898690.2</v>
      </c>
      <c r="EE38" s="184">
        <f t="shared" si="5"/>
        <v>885533.79999999993</v>
      </c>
      <c r="EF38" s="201">
        <v>-1256.3</v>
      </c>
      <c r="EG38" s="192">
        <v>10468.9</v>
      </c>
      <c r="EH38" s="201">
        <v>6468</v>
      </c>
      <c r="EI38" s="202">
        <v>12036.4</v>
      </c>
      <c r="EJ38" s="120"/>
      <c r="EK38" s="203"/>
      <c r="EL38" s="203"/>
    </row>
    <row r="39" spans="1:142" s="102" customFormat="1" ht="15" hidden="1" customHeight="1" x14ac:dyDescent="0.25">
      <c r="A39" s="108" t="s">
        <v>219</v>
      </c>
      <c r="B39" s="183">
        <f t="shared" si="6"/>
        <v>213970.5</v>
      </c>
      <c r="C39" s="184">
        <f t="shared" si="6"/>
        <v>208363.8</v>
      </c>
      <c r="D39" s="185">
        <v>12510.5</v>
      </c>
      <c r="E39" s="185">
        <v>12331.1</v>
      </c>
      <c r="F39" s="185">
        <v>6694.6</v>
      </c>
      <c r="G39" s="185">
        <v>6611.9</v>
      </c>
      <c r="H39" s="185">
        <v>93844.9</v>
      </c>
      <c r="I39" s="185">
        <v>89935.2</v>
      </c>
      <c r="J39" s="185">
        <v>9.1</v>
      </c>
      <c r="K39" s="185">
        <v>9.1</v>
      </c>
      <c r="L39" s="185">
        <v>16216</v>
      </c>
      <c r="M39" s="185">
        <v>16188.3</v>
      </c>
      <c r="N39" s="185">
        <v>4870</v>
      </c>
      <c r="O39" s="185">
        <v>4829.8999999999996</v>
      </c>
      <c r="P39" s="185">
        <v>360</v>
      </c>
      <c r="Q39" s="185">
        <v>0</v>
      </c>
      <c r="R39" s="185">
        <v>0</v>
      </c>
      <c r="S39" s="185">
        <v>0</v>
      </c>
      <c r="T39" s="185">
        <v>79465.399999999994</v>
      </c>
      <c r="U39" s="186">
        <v>78458.3</v>
      </c>
      <c r="V39" s="187">
        <f t="shared" si="17"/>
        <v>3102.3</v>
      </c>
      <c r="W39" s="188">
        <f t="shared" si="17"/>
        <v>2824.2</v>
      </c>
      <c r="X39" s="189">
        <v>3102.3</v>
      </c>
      <c r="Y39" s="190">
        <v>2824.2</v>
      </c>
      <c r="Z39" s="183">
        <f t="shared" si="7"/>
        <v>8003.4</v>
      </c>
      <c r="AA39" s="184">
        <f t="shared" si="7"/>
        <v>7906.7</v>
      </c>
      <c r="AB39" s="191">
        <v>4693.6000000000004</v>
      </c>
      <c r="AC39" s="191">
        <v>4631.5</v>
      </c>
      <c r="AD39" s="191">
        <v>3224.4</v>
      </c>
      <c r="AE39" s="191">
        <v>3198.8</v>
      </c>
      <c r="AF39" s="191">
        <v>85.4</v>
      </c>
      <c r="AG39" s="192">
        <v>76.400000000000006</v>
      </c>
      <c r="AH39" s="193">
        <v>113284.6</v>
      </c>
      <c r="AI39" s="194">
        <v>107751.7</v>
      </c>
      <c r="AJ39" s="185" t="e">
        <f>ROUND([1]Лист1!AC39/1000,1)</f>
        <v>#REF!</v>
      </c>
      <c r="AK39" s="185" t="e">
        <f>ROUND([1]Лист1!AD39/1000,1)</f>
        <v>#REF!</v>
      </c>
      <c r="AL39" s="185">
        <f>ROUND([1]Лист1!AE39/1000,1)</f>
        <v>2639.2</v>
      </c>
      <c r="AM39" s="185">
        <f>ROUND([1]Лист1!AF39/1000,1)</f>
        <v>2316.6999999999998</v>
      </c>
      <c r="AN39" s="185" t="e">
        <f>ROUND([1]Лист1!AG39/1000,1)</f>
        <v>#REF!</v>
      </c>
      <c r="AO39" s="185" t="e">
        <f>ROUND([1]Лист1!AH39/1000,1)</f>
        <v>#REF!</v>
      </c>
      <c r="AP39" s="185">
        <f>ROUND([1]Лист1!AI39/1000,1)</f>
        <v>372.2</v>
      </c>
      <c r="AQ39" s="185" t="e">
        <f>ROUND([1]Лист1!AJ39/1000,1)</f>
        <v>#REF!</v>
      </c>
      <c r="AR39" s="185">
        <f>ROUND([1]Лист1!AK39/1000,1)</f>
        <v>40999.5</v>
      </c>
      <c r="AS39" s="185">
        <f>ROUND([1]Лист1!AL39/1000,1)</f>
        <v>39806</v>
      </c>
      <c r="AT39" s="185">
        <f>ROUND([1]Лист1!AM39/1000,1)</f>
        <v>47297.8</v>
      </c>
      <c r="AU39" s="185">
        <f>ROUND([1]Лист1!AN39/1000,1)</f>
        <v>43698</v>
      </c>
      <c r="AV39" s="185">
        <f>ROUND([1]Лист1!AO39/1000,1)</f>
        <v>4755.7</v>
      </c>
      <c r="AW39" s="185">
        <f>ROUND([1]Лист1!AP39/1000,1)</f>
        <v>4755.7</v>
      </c>
      <c r="AX39" s="185">
        <f>ROUND([1]Лист1!AQ39/1000,1)</f>
        <v>17220.2</v>
      </c>
      <c r="AY39" s="186">
        <f>ROUND([1]Лист1!AR39/1000,1)</f>
        <v>17175.3</v>
      </c>
      <c r="AZ39" s="183">
        <f t="shared" si="9"/>
        <v>132010.5</v>
      </c>
      <c r="BA39" s="184">
        <f t="shared" si="9"/>
        <v>122552.7</v>
      </c>
      <c r="BB39" s="185">
        <v>3881.4</v>
      </c>
      <c r="BC39" s="185">
        <v>3807.8</v>
      </c>
      <c r="BD39" s="185">
        <v>61920.800000000003</v>
      </c>
      <c r="BE39" s="185">
        <v>54933.8</v>
      </c>
      <c r="BF39" s="185">
        <v>33636.5</v>
      </c>
      <c r="BG39" s="185">
        <v>32219.4</v>
      </c>
      <c r="BH39" s="185">
        <v>32571.8</v>
      </c>
      <c r="BI39" s="186">
        <v>31591.7</v>
      </c>
      <c r="BJ39" s="183">
        <f t="shared" si="10"/>
        <v>792.7</v>
      </c>
      <c r="BK39" s="184">
        <f t="shared" si="10"/>
        <v>790</v>
      </c>
      <c r="BL39" s="191">
        <v>0</v>
      </c>
      <c r="BM39" s="191">
        <v>0</v>
      </c>
      <c r="BN39" s="191">
        <v>792.7</v>
      </c>
      <c r="BO39" s="191">
        <v>790</v>
      </c>
      <c r="BP39" s="191">
        <v>0</v>
      </c>
      <c r="BQ39" s="192">
        <v>0</v>
      </c>
      <c r="BR39" s="183">
        <f t="shared" si="11"/>
        <v>818461.4</v>
      </c>
      <c r="BS39" s="184">
        <f t="shared" si="11"/>
        <v>801178.1</v>
      </c>
      <c r="BT39" s="185">
        <v>276396.5</v>
      </c>
      <c r="BU39" s="185">
        <v>272536.5</v>
      </c>
      <c r="BV39" s="185">
        <v>434984.4</v>
      </c>
      <c r="BW39" s="185">
        <v>423558.9</v>
      </c>
      <c r="BX39" s="185">
        <v>55511.6</v>
      </c>
      <c r="BY39" s="185">
        <v>54761.2</v>
      </c>
      <c r="BZ39" s="185">
        <v>0</v>
      </c>
      <c r="CA39" s="185">
        <v>0</v>
      </c>
      <c r="CB39" s="185">
        <v>6387</v>
      </c>
      <c r="CC39" s="185">
        <v>5587</v>
      </c>
      <c r="CD39" s="185">
        <v>45181.9</v>
      </c>
      <c r="CE39" s="186">
        <v>44734.5</v>
      </c>
      <c r="CF39" s="183">
        <f t="shared" si="12"/>
        <v>60413.2</v>
      </c>
      <c r="CG39" s="184">
        <f t="shared" si="12"/>
        <v>60114.9</v>
      </c>
      <c r="CH39" s="185">
        <v>60413.2</v>
      </c>
      <c r="CI39" s="185">
        <v>60114.9</v>
      </c>
      <c r="CJ39" s="185">
        <v>0</v>
      </c>
      <c r="CK39" s="185">
        <v>0</v>
      </c>
      <c r="CL39" s="185">
        <v>0</v>
      </c>
      <c r="CM39" s="186">
        <v>0</v>
      </c>
      <c r="CN39" s="183">
        <f t="shared" si="13"/>
        <v>102.9</v>
      </c>
      <c r="CO39" s="195">
        <f t="shared" si="13"/>
        <v>102.9</v>
      </c>
      <c r="CP39" s="185">
        <v>0</v>
      </c>
      <c r="CQ39" s="185">
        <v>0</v>
      </c>
      <c r="CR39" s="185">
        <v>0</v>
      </c>
      <c r="CS39" s="185">
        <v>0</v>
      </c>
      <c r="CT39" s="185">
        <v>102.9</v>
      </c>
      <c r="CU39" s="186">
        <v>102.9</v>
      </c>
      <c r="CV39" s="183">
        <f t="shared" si="14"/>
        <v>28854.800000000003</v>
      </c>
      <c r="CW39" s="184">
        <f t="shared" si="4"/>
        <v>24258.799999999999</v>
      </c>
      <c r="CX39" s="185">
        <v>1872.9</v>
      </c>
      <c r="CY39" s="185">
        <v>1870.8</v>
      </c>
      <c r="CZ39" s="185">
        <v>0</v>
      </c>
      <c r="DA39" s="185">
        <v>0</v>
      </c>
      <c r="DB39" s="185">
        <v>18046.3</v>
      </c>
      <c r="DC39" s="185">
        <v>15235.2</v>
      </c>
      <c r="DD39" s="185">
        <v>7199.1</v>
      </c>
      <c r="DE39" s="185">
        <v>5675.5</v>
      </c>
      <c r="DF39" s="185">
        <v>1736.5</v>
      </c>
      <c r="DG39" s="186">
        <v>1477.3</v>
      </c>
      <c r="DH39" s="183">
        <f t="shared" si="15"/>
        <v>69597.899999999994</v>
      </c>
      <c r="DI39" s="196">
        <f t="shared" si="15"/>
        <v>68738.100000000006</v>
      </c>
      <c r="DJ39" s="197">
        <v>32564.6</v>
      </c>
      <c r="DK39" s="197">
        <v>32275</v>
      </c>
      <c r="DL39" s="197">
        <v>37033.300000000003</v>
      </c>
      <c r="DM39" s="197">
        <v>36463.1</v>
      </c>
      <c r="DN39" s="197">
        <v>0</v>
      </c>
      <c r="DO39" s="197">
        <v>0</v>
      </c>
      <c r="DP39" s="197">
        <v>0</v>
      </c>
      <c r="DQ39" s="198">
        <v>0</v>
      </c>
      <c r="DR39" s="183">
        <f t="shared" si="16"/>
        <v>0</v>
      </c>
      <c r="DS39" s="184">
        <f t="shared" si="16"/>
        <v>0</v>
      </c>
      <c r="DT39" s="191">
        <v>0</v>
      </c>
      <c r="DU39" s="191">
        <v>0</v>
      </c>
      <c r="DV39" s="191">
        <v>0</v>
      </c>
      <c r="DW39" s="191">
        <v>0</v>
      </c>
      <c r="DX39" s="191">
        <v>0</v>
      </c>
      <c r="DY39" s="192">
        <v>0</v>
      </c>
      <c r="DZ39" s="199">
        <v>128.5</v>
      </c>
      <c r="EA39" s="200">
        <v>87.8</v>
      </c>
      <c r="EB39" s="199">
        <v>0</v>
      </c>
      <c r="EC39" s="200">
        <v>0</v>
      </c>
      <c r="ED39" s="184">
        <f t="shared" ref="ED39:EE67" si="18">EB39+DZ39+DR39+DH39+CV39+CN39+CF39+BR39+BJ39+AZ39+AH39+Z39+V39+B39</f>
        <v>1448722.7</v>
      </c>
      <c r="EE39" s="184">
        <f t="shared" si="18"/>
        <v>1404669.7</v>
      </c>
      <c r="EF39" s="201">
        <v>2848.1</v>
      </c>
      <c r="EG39" s="192">
        <v>33813.1</v>
      </c>
      <c r="EH39" s="201">
        <v>14651.9</v>
      </c>
      <c r="EI39" s="202">
        <v>30965</v>
      </c>
      <c r="EJ39" s="120"/>
      <c r="EK39" s="203"/>
      <c r="EL39" s="203"/>
    </row>
    <row r="40" spans="1:142" s="102" customFormat="1" ht="15" hidden="1" customHeight="1" x14ac:dyDescent="0.25">
      <c r="A40" s="108" t="s">
        <v>220</v>
      </c>
      <c r="B40" s="183">
        <f t="shared" si="6"/>
        <v>110767.7</v>
      </c>
      <c r="C40" s="184">
        <f t="shared" si="6"/>
        <v>109272.79999999999</v>
      </c>
      <c r="D40" s="185">
        <v>6481.7</v>
      </c>
      <c r="E40" s="185">
        <v>6469.8</v>
      </c>
      <c r="F40" s="185">
        <v>5860.5</v>
      </c>
      <c r="G40" s="185">
        <v>5829.9</v>
      </c>
      <c r="H40" s="185">
        <v>68518.3</v>
      </c>
      <c r="I40" s="185">
        <v>68385.399999999994</v>
      </c>
      <c r="J40" s="185">
        <v>9.1</v>
      </c>
      <c r="K40" s="185">
        <v>0</v>
      </c>
      <c r="L40" s="185">
        <v>7018.5</v>
      </c>
      <c r="M40" s="185">
        <v>6875.7</v>
      </c>
      <c r="N40" s="185">
        <v>7714.9</v>
      </c>
      <c r="O40" s="185">
        <v>7695.9</v>
      </c>
      <c r="P40" s="185">
        <v>68.3</v>
      </c>
      <c r="Q40" s="185">
        <v>0</v>
      </c>
      <c r="R40" s="185">
        <v>0</v>
      </c>
      <c r="S40" s="185">
        <v>0</v>
      </c>
      <c r="T40" s="185">
        <v>15096.4</v>
      </c>
      <c r="U40" s="186">
        <v>14016.1</v>
      </c>
      <c r="V40" s="187">
        <f t="shared" si="17"/>
        <v>1744.6</v>
      </c>
      <c r="W40" s="188">
        <f t="shared" si="17"/>
        <v>1719.8</v>
      </c>
      <c r="X40" s="189">
        <v>1744.6</v>
      </c>
      <c r="Y40" s="190">
        <v>1719.8</v>
      </c>
      <c r="Z40" s="183">
        <f t="shared" si="7"/>
        <v>10628.9</v>
      </c>
      <c r="AA40" s="184">
        <f t="shared" si="7"/>
        <v>10622</v>
      </c>
      <c r="AB40" s="191">
        <v>3784.8</v>
      </c>
      <c r="AC40" s="191">
        <v>3779.9</v>
      </c>
      <c r="AD40" s="191">
        <v>6667</v>
      </c>
      <c r="AE40" s="191">
        <v>6667</v>
      </c>
      <c r="AF40" s="191">
        <v>177.1</v>
      </c>
      <c r="AG40" s="192">
        <v>175.1</v>
      </c>
      <c r="AH40" s="193">
        <v>26435.5</v>
      </c>
      <c r="AI40" s="194">
        <v>17983</v>
      </c>
      <c r="AJ40" s="185" t="e">
        <f>ROUND([1]Лист1!AC40/1000,1)</f>
        <v>#REF!</v>
      </c>
      <c r="AK40" s="185" t="e">
        <f>ROUND([1]Лист1!AD40/1000,1)</f>
        <v>#REF!</v>
      </c>
      <c r="AL40" s="185">
        <f>ROUND([1]Лист1!AE40/1000,1)</f>
        <v>1361.6</v>
      </c>
      <c r="AM40" s="185">
        <f>ROUND([1]Лист1!AF40/1000,1)</f>
        <v>1361.6</v>
      </c>
      <c r="AN40" s="185" t="e">
        <f>ROUND([1]Лист1!AG40/1000,1)</f>
        <v>#REF!</v>
      </c>
      <c r="AO40" s="185" t="e">
        <f>ROUND([1]Лист1!AH40/1000,1)</f>
        <v>#REF!</v>
      </c>
      <c r="AP40" s="185" t="e">
        <f>ROUND([1]Лист1!AI40/1000,1)</f>
        <v>#REF!</v>
      </c>
      <c r="AQ40" s="185" t="e">
        <f>ROUND([1]Лист1!AJ40/1000,1)</f>
        <v>#REF!</v>
      </c>
      <c r="AR40" s="185">
        <f>ROUND([1]Лист1!AK40/1000,1)</f>
        <v>1494.4</v>
      </c>
      <c r="AS40" s="185">
        <f>ROUND([1]Лист1!AL40/1000,1)</f>
        <v>1324.4</v>
      </c>
      <c r="AT40" s="185">
        <f>ROUND([1]Лист1!AM40/1000,1)</f>
        <v>16164.8</v>
      </c>
      <c r="AU40" s="185">
        <f>ROUND([1]Лист1!AN40/1000,1)</f>
        <v>8079.6</v>
      </c>
      <c r="AV40" s="185" t="e">
        <f>ROUND([1]Лист1!AO40/1000,1)</f>
        <v>#REF!</v>
      </c>
      <c r="AW40" s="185" t="e">
        <f>ROUND([1]Лист1!AP40/1000,1)</f>
        <v>#REF!</v>
      </c>
      <c r="AX40" s="185">
        <f>ROUND([1]Лист1!AQ40/1000,1)</f>
        <v>7414.7</v>
      </c>
      <c r="AY40" s="186">
        <f>ROUND([1]Лист1!AR40/1000,1)</f>
        <v>7217.4</v>
      </c>
      <c r="AZ40" s="183">
        <f t="shared" si="9"/>
        <v>111738.4</v>
      </c>
      <c r="BA40" s="184">
        <f t="shared" si="9"/>
        <v>106774.90000000001</v>
      </c>
      <c r="BB40" s="185">
        <v>1691.6</v>
      </c>
      <c r="BC40" s="185">
        <v>1676.8</v>
      </c>
      <c r="BD40" s="185">
        <v>71169.2</v>
      </c>
      <c r="BE40" s="185">
        <v>68475</v>
      </c>
      <c r="BF40" s="185">
        <v>31432.2</v>
      </c>
      <c r="BG40" s="185">
        <v>29417.8</v>
      </c>
      <c r="BH40" s="185">
        <v>7445.4</v>
      </c>
      <c r="BI40" s="186">
        <v>7205.3</v>
      </c>
      <c r="BJ40" s="183">
        <f t="shared" si="10"/>
        <v>737.3</v>
      </c>
      <c r="BK40" s="184">
        <f t="shared" si="10"/>
        <v>732.8</v>
      </c>
      <c r="BL40" s="191">
        <v>0</v>
      </c>
      <c r="BM40" s="191">
        <v>0</v>
      </c>
      <c r="BN40" s="191">
        <v>737.3</v>
      </c>
      <c r="BO40" s="191">
        <v>732.8</v>
      </c>
      <c r="BP40" s="191">
        <v>0</v>
      </c>
      <c r="BQ40" s="192">
        <v>0</v>
      </c>
      <c r="BR40" s="183">
        <f t="shared" si="11"/>
        <v>374625.7</v>
      </c>
      <c r="BS40" s="184">
        <f t="shared" si="11"/>
        <v>371547.7</v>
      </c>
      <c r="BT40" s="185">
        <v>88441.9</v>
      </c>
      <c r="BU40" s="185">
        <v>88314.6</v>
      </c>
      <c r="BV40" s="185">
        <v>228169.5</v>
      </c>
      <c r="BW40" s="185">
        <v>226224.8</v>
      </c>
      <c r="BX40" s="185">
        <v>25011.1</v>
      </c>
      <c r="BY40" s="185">
        <v>24659.8</v>
      </c>
      <c r="BZ40" s="185">
        <v>0</v>
      </c>
      <c r="CA40" s="185">
        <v>0</v>
      </c>
      <c r="CB40" s="185">
        <v>11579.3</v>
      </c>
      <c r="CC40" s="185">
        <v>11146</v>
      </c>
      <c r="CD40" s="185">
        <v>21423.9</v>
      </c>
      <c r="CE40" s="186">
        <v>21202.5</v>
      </c>
      <c r="CF40" s="183">
        <f t="shared" si="12"/>
        <v>63367.199999999997</v>
      </c>
      <c r="CG40" s="184">
        <f t="shared" si="12"/>
        <v>62001.7</v>
      </c>
      <c r="CH40" s="185">
        <v>46804.2</v>
      </c>
      <c r="CI40" s="185">
        <v>45771.199999999997</v>
      </c>
      <c r="CJ40" s="185">
        <v>0</v>
      </c>
      <c r="CK40" s="185">
        <v>0</v>
      </c>
      <c r="CL40" s="185">
        <v>16563</v>
      </c>
      <c r="CM40" s="186">
        <v>16230.5</v>
      </c>
      <c r="CN40" s="183">
        <f t="shared" si="13"/>
        <v>246.2</v>
      </c>
      <c r="CO40" s="195">
        <f t="shared" si="13"/>
        <v>169</v>
      </c>
      <c r="CP40" s="185">
        <v>0</v>
      </c>
      <c r="CQ40" s="185">
        <v>0</v>
      </c>
      <c r="CR40" s="185">
        <v>0</v>
      </c>
      <c r="CS40" s="185">
        <v>0</v>
      </c>
      <c r="CT40" s="185">
        <v>246.2</v>
      </c>
      <c r="CU40" s="186">
        <v>169</v>
      </c>
      <c r="CV40" s="183">
        <f t="shared" si="14"/>
        <v>19248.3</v>
      </c>
      <c r="CW40" s="184">
        <f t="shared" si="4"/>
        <v>18548.8</v>
      </c>
      <c r="CX40" s="185">
        <v>1978.6</v>
      </c>
      <c r="CY40" s="185">
        <v>1978.6</v>
      </c>
      <c r="CZ40" s="185">
        <v>0</v>
      </c>
      <c r="DA40" s="185">
        <v>0</v>
      </c>
      <c r="DB40" s="185">
        <v>13472.3</v>
      </c>
      <c r="DC40" s="185">
        <v>13120.3</v>
      </c>
      <c r="DD40" s="185">
        <v>3123.7</v>
      </c>
      <c r="DE40" s="185">
        <v>2777.3</v>
      </c>
      <c r="DF40" s="185">
        <v>673.7</v>
      </c>
      <c r="DG40" s="186">
        <v>672.6</v>
      </c>
      <c r="DH40" s="183">
        <f t="shared" si="15"/>
        <v>3952</v>
      </c>
      <c r="DI40" s="196">
        <f t="shared" si="15"/>
        <v>3952</v>
      </c>
      <c r="DJ40" s="197">
        <v>0</v>
      </c>
      <c r="DK40" s="197">
        <v>0</v>
      </c>
      <c r="DL40" s="197">
        <v>3952</v>
      </c>
      <c r="DM40" s="197">
        <v>3952</v>
      </c>
      <c r="DN40" s="197">
        <v>0</v>
      </c>
      <c r="DO40" s="197">
        <v>0</v>
      </c>
      <c r="DP40" s="197">
        <v>0</v>
      </c>
      <c r="DQ40" s="198">
        <v>0</v>
      </c>
      <c r="DR40" s="183">
        <f t="shared" si="16"/>
        <v>0</v>
      </c>
      <c r="DS40" s="184">
        <f t="shared" si="16"/>
        <v>0</v>
      </c>
      <c r="DT40" s="191">
        <v>0</v>
      </c>
      <c r="DU40" s="191">
        <v>0</v>
      </c>
      <c r="DV40" s="191">
        <v>0</v>
      </c>
      <c r="DW40" s="191">
        <v>0</v>
      </c>
      <c r="DX40" s="191">
        <v>0</v>
      </c>
      <c r="DY40" s="192">
        <v>0</v>
      </c>
      <c r="DZ40" s="199">
        <v>1485.7</v>
      </c>
      <c r="EA40" s="200">
        <v>1485.7</v>
      </c>
      <c r="EB40" s="199">
        <v>208.2</v>
      </c>
      <c r="EC40" s="200">
        <v>208.2</v>
      </c>
      <c r="ED40" s="184">
        <f t="shared" si="18"/>
        <v>725185.7</v>
      </c>
      <c r="EE40" s="184">
        <f t="shared" si="18"/>
        <v>705018.39999999991</v>
      </c>
      <c r="EF40" s="201">
        <v>5198.2</v>
      </c>
      <c r="EG40" s="192">
        <v>6866.4</v>
      </c>
      <c r="EH40" s="201">
        <v>5584.5</v>
      </c>
      <c r="EI40" s="202">
        <v>3950.9</v>
      </c>
      <c r="EJ40" s="120"/>
      <c r="EK40" s="203"/>
      <c r="EL40" s="203"/>
    </row>
    <row r="41" spans="1:142" s="102" customFormat="1" x14ac:dyDescent="0.25">
      <c r="A41" s="108" t="s">
        <v>4</v>
      </c>
      <c r="B41" s="183">
        <f t="shared" si="6"/>
        <v>138319</v>
      </c>
      <c r="C41" s="184">
        <f t="shared" si="6"/>
        <v>128121.8</v>
      </c>
      <c r="D41" s="185">
        <v>9493.1</v>
      </c>
      <c r="E41" s="185">
        <v>9457.2999999999993</v>
      </c>
      <c r="F41" s="185">
        <v>3397.2</v>
      </c>
      <c r="G41" s="185">
        <v>3386.3</v>
      </c>
      <c r="H41" s="185">
        <v>75046.3</v>
      </c>
      <c r="I41" s="185">
        <v>67033.8</v>
      </c>
      <c r="J41" s="185">
        <v>5</v>
      </c>
      <c r="K41" s="185">
        <v>5</v>
      </c>
      <c r="L41" s="185">
        <v>9275.4</v>
      </c>
      <c r="M41" s="185">
        <v>8959.1</v>
      </c>
      <c r="N41" s="185">
        <v>1994.5</v>
      </c>
      <c r="O41" s="185">
        <v>1994.5</v>
      </c>
      <c r="P41" s="185">
        <v>121</v>
      </c>
      <c r="Q41" s="185">
        <v>0</v>
      </c>
      <c r="R41" s="185">
        <v>0</v>
      </c>
      <c r="S41" s="185">
        <v>0</v>
      </c>
      <c r="T41" s="185">
        <v>38986.5</v>
      </c>
      <c r="U41" s="186">
        <v>37285.800000000003</v>
      </c>
      <c r="V41" s="187">
        <f t="shared" si="17"/>
        <v>1310.8</v>
      </c>
      <c r="W41" s="188">
        <f t="shared" si="17"/>
        <v>1310.8</v>
      </c>
      <c r="X41" s="189">
        <v>1310.8</v>
      </c>
      <c r="Y41" s="190">
        <v>1310.8</v>
      </c>
      <c r="Z41" s="183">
        <f t="shared" si="7"/>
        <v>4960.3</v>
      </c>
      <c r="AA41" s="184">
        <f t="shared" si="7"/>
        <v>4869.2999999999993</v>
      </c>
      <c r="AB41" s="191">
        <v>3001.6</v>
      </c>
      <c r="AC41" s="191">
        <v>2910.7</v>
      </c>
      <c r="AD41" s="191">
        <v>1958.7</v>
      </c>
      <c r="AE41" s="191">
        <v>1958.6</v>
      </c>
      <c r="AF41" s="191">
        <v>0</v>
      </c>
      <c r="AG41" s="192">
        <v>0</v>
      </c>
      <c r="AH41" s="193">
        <v>49286.3</v>
      </c>
      <c r="AI41" s="194">
        <v>43458.799999999996</v>
      </c>
      <c r="AJ41" s="185" t="e">
        <f>ROUND([1]Лист1!AC41/1000,1)</f>
        <v>#REF!</v>
      </c>
      <c r="AK41" s="185" t="e">
        <f>ROUND([1]Лист1!AD41/1000,1)</f>
        <v>#REF!</v>
      </c>
      <c r="AL41" s="185">
        <f>ROUND([1]Лист1!AE41/1000,1)</f>
        <v>4085.4</v>
      </c>
      <c r="AM41" s="185">
        <f>ROUND([1]Лист1!AF41/1000,1)</f>
        <v>4085</v>
      </c>
      <c r="AN41" s="185">
        <f>ROUND([1]Лист1!AG41/1000,1)</f>
        <v>2850</v>
      </c>
      <c r="AO41" s="185">
        <f>ROUND([1]Лист1!AH41/1000,1)</f>
        <v>0</v>
      </c>
      <c r="AP41" s="185" t="e">
        <f>ROUND([1]Лист1!AI41/1000,1)</f>
        <v>#REF!</v>
      </c>
      <c r="AQ41" s="185" t="e">
        <f>ROUND([1]Лист1!AJ41/1000,1)</f>
        <v>#REF!</v>
      </c>
      <c r="AR41" s="185">
        <f>ROUND([1]Лист1!AK41/1000,1)</f>
        <v>13339.2</v>
      </c>
      <c r="AS41" s="185">
        <f>ROUND([1]Лист1!AL41/1000,1)</f>
        <v>13269.5</v>
      </c>
      <c r="AT41" s="185">
        <f>ROUND([1]Лист1!AM41/1000,1)</f>
        <v>14719.7</v>
      </c>
      <c r="AU41" s="185">
        <f>ROUND([1]Лист1!AN41/1000,1)</f>
        <v>14128.1</v>
      </c>
      <c r="AV41" s="185">
        <f>ROUND([1]Лист1!AO41/1000,1)</f>
        <v>8150.3</v>
      </c>
      <c r="AW41" s="185">
        <f>ROUND([1]Лист1!AP41/1000,1)</f>
        <v>7936.6</v>
      </c>
      <c r="AX41" s="185">
        <f>ROUND([1]Лист1!AQ41/1000,1)</f>
        <v>6141.7</v>
      </c>
      <c r="AY41" s="186">
        <f>ROUND([1]Лист1!AR41/1000,1)</f>
        <v>4039.6</v>
      </c>
      <c r="AZ41" s="183">
        <f t="shared" si="9"/>
        <v>67619.199999999997</v>
      </c>
      <c r="BA41" s="184">
        <f t="shared" si="9"/>
        <v>52479.899999999994</v>
      </c>
      <c r="BB41" s="185">
        <v>328.6</v>
      </c>
      <c r="BC41" s="185">
        <v>247.7</v>
      </c>
      <c r="BD41" s="185">
        <v>24756</v>
      </c>
      <c r="BE41" s="185">
        <v>23341.1</v>
      </c>
      <c r="BF41" s="185">
        <v>17579.3</v>
      </c>
      <c r="BG41" s="185">
        <v>15937.8</v>
      </c>
      <c r="BH41" s="185">
        <v>24955.3</v>
      </c>
      <c r="BI41" s="186">
        <v>12953.3</v>
      </c>
      <c r="BJ41" s="183">
        <f t="shared" si="10"/>
        <v>995.7</v>
      </c>
      <c r="BK41" s="184">
        <f t="shared" si="10"/>
        <v>995.7</v>
      </c>
      <c r="BL41" s="191">
        <v>0</v>
      </c>
      <c r="BM41" s="191">
        <v>0</v>
      </c>
      <c r="BN41" s="191">
        <v>995.7</v>
      </c>
      <c r="BO41" s="191">
        <v>995.7</v>
      </c>
      <c r="BP41" s="191">
        <v>0</v>
      </c>
      <c r="BQ41" s="192">
        <v>0</v>
      </c>
      <c r="BR41" s="183">
        <f t="shared" si="11"/>
        <v>463593.1</v>
      </c>
      <c r="BS41" s="184">
        <f t="shared" si="11"/>
        <v>451034.00000000006</v>
      </c>
      <c r="BT41" s="185">
        <v>93666.6</v>
      </c>
      <c r="BU41" s="185">
        <v>90543.9</v>
      </c>
      <c r="BV41" s="185">
        <v>294360.40000000002</v>
      </c>
      <c r="BW41" s="185">
        <v>285058.5</v>
      </c>
      <c r="BX41" s="185">
        <v>35919.300000000003</v>
      </c>
      <c r="BY41" s="185">
        <v>35919.300000000003</v>
      </c>
      <c r="BZ41" s="185">
        <v>0</v>
      </c>
      <c r="CA41" s="185">
        <v>0</v>
      </c>
      <c r="CB41" s="185">
        <v>14426.2</v>
      </c>
      <c r="CC41" s="185">
        <v>14393.4</v>
      </c>
      <c r="CD41" s="185">
        <v>25220.6</v>
      </c>
      <c r="CE41" s="186">
        <v>25118.9</v>
      </c>
      <c r="CF41" s="183">
        <f t="shared" si="12"/>
        <v>77849.600000000006</v>
      </c>
      <c r="CG41" s="184">
        <f t="shared" si="12"/>
        <v>77844.800000000003</v>
      </c>
      <c r="CH41" s="185">
        <v>54214.5</v>
      </c>
      <c r="CI41" s="185">
        <v>54214.5</v>
      </c>
      <c r="CJ41" s="185">
        <v>0</v>
      </c>
      <c r="CK41" s="185">
        <v>0</v>
      </c>
      <c r="CL41" s="185">
        <v>23635.1</v>
      </c>
      <c r="CM41" s="186">
        <v>23630.3</v>
      </c>
      <c r="CN41" s="183">
        <f t="shared" si="13"/>
        <v>94.6</v>
      </c>
      <c r="CO41" s="195">
        <f t="shared" si="13"/>
        <v>94.6</v>
      </c>
      <c r="CP41" s="185">
        <v>0</v>
      </c>
      <c r="CQ41" s="185">
        <v>0</v>
      </c>
      <c r="CR41" s="185">
        <v>0</v>
      </c>
      <c r="CS41" s="185">
        <v>0</v>
      </c>
      <c r="CT41" s="185">
        <v>94.6</v>
      </c>
      <c r="CU41" s="186">
        <v>94.6</v>
      </c>
      <c r="CV41" s="183">
        <f t="shared" si="14"/>
        <v>35970.800000000003</v>
      </c>
      <c r="CW41" s="184">
        <f t="shared" si="4"/>
        <v>28940.400000000001</v>
      </c>
      <c r="CX41" s="185">
        <v>2175.3000000000002</v>
      </c>
      <c r="CY41" s="185">
        <v>2160.6</v>
      </c>
      <c r="CZ41" s="185">
        <v>0</v>
      </c>
      <c r="DA41" s="185">
        <v>0</v>
      </c>
      <c r="DB41" s="185">
        <v>20917</v>
      </c>
      <c r="DC41" s="185">
        <v>17443.900000000001</v>
      </c>
      <c r="DD41" s="185">
        <v>12055.5</v>
      </c>
      <c r="DE41" s="185">
        <v>8608.7000000000007</v>
      </c>
      <c r="DF41" s="185">
        <v>823</v>
      </c>
      <c r="DG41" s="186">
        <v>727.2</v>
      </c>
      <c r="DH41" s="183">
        <f t="shared" si="15"/>
        <v>6310</v>
      </c>
      <c r="DI41" s="196">
        <f t="shared" si="15"/>
        <v>6287.5</v>
      </c>
      <c r="DJ41" s="197">
        <v>2629.9</v>
      </c>
      <c r="DK41" s="197">
        <v>2629.9</v>
      </c>
      <c r="DL41" s="197">
        <v>3680.1</v>
      </c>
      <c r="DM41" s="197">
        <v>3657.6</v>
      </c>
      <c r="DN41" s="197">
        <v>0</v>
      </c>
      <c r="DO41" s="197">
        <v>0</v>
      </c>
      <c r="DP41" s="197">
        <v>0</v>
      </c>
      <c r="DQ41" s="198">
        <v>0</v>
      </c>
      <c r="DR41" s="183">
        <f t="shared" si="16"/>
        <v>0</v>
      </c>
      <c r="DS41" s="184">
        <f t="shared" si="16"/>
        <v>0</v>
      </c>
      <c r="DT41" s="191">
        <v>0</v>
      </c>
      <c r="DU41" s="191">
        <v>0</v>
      </c>
      <c r="DV41" s="191">
        <v>0</v>
      </c>
      <c r="DW41" s="191">
        <v>0</v>
      </c>
      <c r="DX41" s="191">
        <v>0</v>
      </c>
      <c r="DY41" s="192">
        <v>0</v>
      </c>
      <c r="DZ41" s="199">
        <v>0</v>
      </c>
      <c r="EA41" s="200">
        <v>0</v>
      </c>
      <c r="EB41" s="199">
        <v>0</v>
      </c>
      <c r="EC41" s="200">
        <v>0</v>
      </c>
      <c r="ED41" s="184">
        <f t="shared" si="18"/>
        <v>846309.4</v>
      </c>
      <c r="EE41" s="184">
        <f t="shared" si="18"/>
        <v>795437.60000000021</v>
      </c>
      <c r="EF41" s="201">
        <v>-10396.700000000001</v>
      </c>
      <c r="EG41" s="192">
        <v>7307.6</v>
      </c>
      <c r="EH41" s="201">
        <v>10396.700000000001</v>
      </c>
      <c r="EI41" s="202">
        <v>17704.3</v>
      </c>
      <c r="EJ41" s="120"/>
      <c r="EK41" s="203"/>
      <c r="EL41" s="203"/>
    </row>
    <row r="42" spans="1:142" s="102" customFormat="1" x14ac:dyDescent="0.25">
      <c r="A42" s="108" t="s">
        <v>5</v>
      </c>
      <c r="B42" s="183">
        <f t="shared" si="6"/>
        <v>231319.89999999997</v>
      </c>
      <c r="C42" s="184">
        <f t="shared" si="6"/>
        <v>217532.59999999998</v>
      </c>
      <c r="D42" s="185">
        <v>20657.8</v>
      </c>
      <c r="E42" s="185">
        <v>20240</v>
      </c>
      <c r="F42" s="185">
        <v>8690.7999999999993</v>
      </c>
      <c r="G42" s="185">
        <v>8676.2000000000007</v>
      </c>
      <c r="H42" s="185">
        <v>113578.2</v>
      </c>
      <c r="I42" s="185">
        <v>107538.8</v>
      </c>
      <c r="J42" s="185">
        <v>13.8</v>
      </c>
      <c r="K42" s="185">
        <v>13.8</v>
      </c>
      <c r="L42" s="185">
        <v>13917.8</v>
      </c>
      <c r="M42" s="185">
        <v>13877.6</v>
      </c>
      <c r="N42" s="185">
        <v>7287.6</v>
      </c>
      <c r="O42" s="185">
        <v>7287.5</v>
      </c>
      <c r="P42" s="185">
        <v>299.8</v>
      </c>
      <c r="Q42" s="185">
        <v>0</v>
      </c>
      <c r="R42" s="185">
        <v>0</v>
      </c>
      <c r="S42" s="185">
        <v>0</v>
      </c>
      <c r="T42" s="185">
        <v>66874.100000000006</v>
      </c>
      <c r="U42" s="186">
        <v>59898.7</v>
      </c>
      <c r="V42" s="187">
        <f t="shared" si="17"/>
        <v>3600.6</v>
      </c>
      <c r="W42" s="188">
        <f t="shared" si="17"/>
        <v>3600.6</v>
      </c>
      <c r="X42" s="189">
        <v>3600.6</v>
      </c>
      <c r="Y42" s="190">
        <v>3600.6</v>
      </c>
      <c r="Z42" s="183">
        <f t="shared" si="7"/>
        <v>16417.099999999999</v>
      </c>
      <c r="AA42" s="184">
        <f t="shared" si="7"/>
        <v>16311.7</v>
      </c>
      <c r="AB42" s="191">
        <v>3887.1</v>
      </c>
      <c r="AC42" s="191">
        <v>3842.9</v>
      </c>
      <c r="AD42" s="191">
        <v>12431.3</v>
      </c>
      <c r="AE42" s="191">
        <v>12393.7</v>
      </c>
      <c r="AF42" s="191">
        <v>98.7</v>
      </c>
      <c r="AG42" s="192">
        <v>75.099999999999994</v>
      </c>
      <c r="AH42" s="193">
        <v>112590.7</v>
      </c>
      <c r="AI42" s="194">
        <v>105219.40000000001</v>
      </c>
      <c r="AJ42" s="185" t="e">
        <f>ROUND([1]Лист1!AC42/1000,1)</f>
        <v>#REF!</v>
      </c>
      <c r="AK42" s="185" t="e">
        <f>ROUND([1]Лист1!AD42/1000,1)</f>
        <v>#REF!</v>
      </c>
      <c r="AL42" s="185">
        <f>ROUND([1]Лист1!AE42/1000,1)</f>
        <v>4578.8</v>
      </c>
      <c r="AM42" s="185">
        <f>ROUND([1]Лист1!AF42/1000,1)</f>
        <v>4568.1000000000004</v>
      </c>
      <c r="AN42" s="185">
        <f>ROUND([1]Лист1!AG42/1000,1)</f>
        <v>527.79999999999995</v>
      </c>
      <c r="AO42" s="185">
        <f>ROUND([1]Лист1!AH42/1000,1)</f>
        <v>357.8</v>
      </c>
      <c r="AP42" s="185" t="e">
        <f>ROUND([1]Лист1!AI42/1000,1)</f>
        <v>#REF!</v>
      </c>
      <c r="AQ42" s="185" t="e">
        <f>ROUND([1]Лист1!AJ42/1000,1)</f>
        <v>#REF!</v>
      </c>
      <c r="AR42" s="185">
        <f>ROUND([1]Лист1!AK42/1000,1)</f>
        <v>12914.1</v>
      </c>
      <c r="AS42" s="185">
        <f>ROUND([1]Лист1!AL42/1000,1)</f>
        <v>11925.9</v>
      </c>
      <c r="AT42" s="185">
        <f>ROUND([1]Лист1!AM42/1000,1)</f>
        <v>74814.5</v>
      </c>
      <c r="AU42" s="185">
        <f>ROUND([1]Лист1!AN42/1000,1)</f>
        <v>69752.3</v>
      </c>
      <c r="AV42" s="185">
        <f>ROUND([1]Лист1!AO42/1000,1)</f>
        <v>4609.5</v>
      </c>
      <c r="AW42" s="185">
        <f>ROUND([1]Лист1!AP42/1000,1)</f>
        <v>4609.5</v>
      </c>
      <c r="AX42" s="185">
        <f>ROUND([1]Лист1!AQ42/1000,1)</f>
        <v>15146</v>
      </c>
      <c r="AY42" s="186">
        <f>ROUND([1]Лист1!AR42/1000,1)</f>
        <v>14005.8</v>
      </c>
      <c r="AZ42" s="183">
        <f t="shared" si="9"/>
        <v>154605.80000000002</v>
      </c>
      <c r="BA42" s="184">
        <f t="shared" si="9"/>
        <v>148876.80000000002</v>
      </c>
      <c r="BB42" s="185">
        <v>972.9</v>
      </c>
      <c r="BC42" s="185">
        <v>936.6</v>
      </c>
      <c r="BD42" s="185">
        <v>104146.8</v>
      </c>
      <c r="BE42" s="185">
        <v>99835.5</v>
      </c>
      <c r="BF42" s="185">
        <v>38065.9</v>
      </c>
      <c r="BG42" s="185">
        <v>37305.599999999999</v>
      </c>
      <c r="BH42" s="185">
        <v>11420.2</v>
      </c>
      <c r="BI42" s="186">
        <v>10799.1</v>
      </c>
      <c r="BJ42" s="183">
        <f t="shared" si="10"/>
        <v>633.6</v>
      </c>
      <c r="BK42" s="184">
        <f t="shared" si="10"/>
        <v>529.5</v>
      </c>
      <c r="BL42" s="191">
        <v>0</v>
      </c>
      <c r="BM42" s="191">
        <v>0</v>
      </c>
      <c r="BN42" s="191">
        <v>633.6</v>
      </c>
      <c r="BO42" s="191">
        <v>529.5</v>
      </c>
      <c r="BP42" s="191">
        <v>0</v>
      </c>
      <c r="BQ42" s="192">
        <v>0</v>
      </c>
      <c r="BR42" s="183">
        <f t="shared" si="11"/>
        <v>1203018.8999999999</v>
      </c>
      <c r="BS42" s="184">
        <f t="shared" si="11"/>
        <v>1197491.3</v>
      </c>
      <c r="BT42" s="185">
        <v>373854.1</v>
      </c>
      <c r="BU42" s="185">
        <v>373559.4</v>
      </c>
      <c r="BV42" s="185">
        <v>716743</v>
      </c>
      <c r="BW42" s="185">
        <v>712311.9</v>
      </c>
      <c r="BX42" s="185">
        <v>82021.399999999994</v>
      </c>
      <c r="BY42" s="185">
        <v>81406.5</v>
      </c>
      <c r="BZ42" s="185">
        <v>0</v>
      </c>
      <c r="CA42" s="185">
        <v>0</v>
      </c>
      <c r="CB42" s="185">
        <v>6485.2</v>
      </c>
      <c r="CC42" s="185">
        <v>6449.1</v>
      </c>
      <c r="CD42" s="185">
        <v>23915.200000000001</v>
      </c>
      <c r="CE42" s="186">
        <v>23764.400000000001</v>
      </c>
      <c r="CF42" s="183">
        <f t="shared" si="12"/>
        <v>192158.59999999998</v>
      </c>
      <c r="CG42" s="184">
        <f t="shared" si="12"/>
        <v>191480.40000000002</v>
      </c>
      <c r="CH42" s="185">
        <v>149707.79999999999</v>
      </c>
      <c r="CI42" s="185">
        <v>149058.70000000001</v>
      </c>
      <c r="CJ42" s="185">
        <v>0</v>
      </c>
      <c r="CK42" s="185">
        <v>0</v>
      </c>
      <c r="CL42" s="185">
        <v>42450.8</v>
      </c>
      <c r="CM42" s="186">
        <v>42421.7</v>
      </c>
      <c r="CN42" s="183">
        <f t="shared" si="13"/>
        <v>282.60000000000002</v>
      </c>
      <c r="CO42" s="195">
        <f t="shared" si="13"/>
        <v>282.60000000000002</v>
      </c>
      <c r="CP42" s="185">
        <v>0</v>
      </c>
      <c r="CQ42" s="185">
        <v>0</v>
      </c>
      <c r="CR42" s="185">
        <v>0</v>
      </c>
      <c r="CS42" s="185">
        <v>0</v>
      </c>
      <c r="CT42" s="185">
        <v>282.60000000000002</v>
      </c>
      <c r="CU42" s="186">
        <v>282.60000000000002</v>
      </c>
      <c r="CV42" s="183">
        <f t="shared" si="14"/>
        <v>79136.100000000006</v>
      </c>
      <c r="CW42" s="184">
        <f t="shared" si="4"/>
        <v>60608.899999999994</v>
      </c>
      <c r="CX42" s="185">
        <v>2626</v>
      </c>
      <c r="CY42" s="185">
        <v>2616.6999999999998</v>
      </c>
      <c r="CZ42" s="185">
        <v>0</v>
      </c>
      <c r="DA42" s="185">
        <v>0</v>
      </c>
      <c r="DB42" s="185">
        <v>59165.599999999999</v>
      </c>
      <c r="DC42" s="185">
        <v>43867.4</v>
      </c>
      <c r="DD42" s="185">
        <v>16233.4</v>
      </c>
      <c r="DE42" s="185">
        <v>13013.8</v>
      </c>
      <c r="DF42" s="185">
        <v>1111.0999999999999</v>
      </c>
      <c r="DG42" s="186">
        <v>1111</v>
      </c>
      <c r="DH42" s="183">
        <f t="shared" si="15"/>
        <v>29141.3</v>
      </c>
      <c r="DI42" s="196">
        <f t="shared" si="15"/>
        <v>29071.599999999999</v>
      </c>
      <c r="DJ42" s="197">
        <v>0</v>
      </c>
      <c r="DK42" s="197">
        <v>0</v>
      </c>
      <c r="DL42" s="197">
        <v>28113.1</v>
      </c>
      <c r="DM42" s="197">
        <v>28113.1</v>
      </c>
      <c r="DN42" s="197">
        <v>0</v>
      </c>
      <c r="DO42" s="197">
        <v>0</v>
      </c>
      <c r="DP42" s="197">
        <v>1028.2</v>
      </c>
      <c r="DQ42" s="198">
        <v>958.5</v>
      </c>
      <c r="DR42" s="183">
        <f t="shared" si="16"/>
        <v>0</v>
      </c>
      <c r="DS42" s="184">
        <f t="shared" si="16"/>
        <v>0</v>
      </c>
      <c r="DT42" s="191">
        <v>0</v>
      </c>
      <c r="DU42" s="191">
        <v>0</v>
      </c>
      <c r="DV42" s="191">
        <v>0</v>
      </c>
      <c r="DW42" s="191">
        <v>0</v>
      </c>
      <c r="DX42" s="191">
        <v>0</v>
      </c>
      <c r="DY42" s="192">
        <v>0</v>
      </c>
      <c r="DZ42" s="199">
        <v>16.2</v>
      </c>
      <c r="EA42" s="200">
        <v>16.2</v>
      </c>
      <c r="EB42" s="199">
        <v>0</v>
      </c>
      <c r="EC42" s="200">
        <v>0</v>
      </c>
      <c r="ED42" s="184">
        <f t="shared" si="18"/>
        <v>2022921.4000000001</v>
      </c>
      <c r="EE42" s="184">
        <f t="shared" si="18"/>
        <v>1971021.6</v>
      </c>
      <c r="EF42" s="201">
        <v>-9364.1</v>
      </c>
      <c r="EG42" s="192">
        <v>18346.599999999999</v>
      </c>
      <c r="EH42" s="201">
        <v>24915.1</v>
      </c>
      <c r="EI42" s="202">
        <v>25322.2</v>
      </c>
      <c r="EJ42" s="120"/>
      <c r="EK42" s="203"/>
      <c r="EL42" s="203"/>
    </row>
    <row r="43" spans="1:142" s="102" customFormat="1" ht="15" hidden="1" customHeight="1" x14ac:dyDescent="0.25">
      <c r="A43" s="108" t="s">
        <v>221</v>
      </c>
      <c r="B43" s="183">
        <f t="shared" si="6"/>
        <v>99290.7</v>
      </c>
      <c r="C43" s="184">
        <f t="shared" si="6"/>
        <v>97490.200000000012</v>
      </c>
      <c r="D43" s="185">
        <v>11625</v>
      </c>
      <c r="E43" s="185">
        <v>11530.9</v>
      </c>
      <c r="F43" s="185">
        <v>3264.9</v>
      </c>
      <c r="G43" s="185">
        <v>3264.9</v>
      </c>
      <c r="H43" s="185">
        <v>65094.3</v>
      </c>
      <c r="I43" s="185">
        <v>63415.8</v>
      </c>
      <c r="J43" s="185">
        <v>13.6</v>
      </c>
      <c r="K43" s="185">
        <v>13.6</v>
      </c>
      <c r="L43" s="185">
        <v>12529.9</v>
      </c>
      <c r="M43" s="185">
        <v>12529.9</v>
      </c>
      <c r="N43" s="185">
        <v>1569.5</v>
      </c>
      <c r="O43" s="185">
        <v>1569.5</v>
      </c>
      <c r="P43" s="185">
        <v>0</v>
      </c>
      <c r="Q43" s="185">
        <v>0</v>
      </c>
      <c r="R43" s="185">
        <v>0</v>
      </c>
      <c r="S43" s="185">
        <v>0</v>
      </c>
      <c r="T43" s="185">
        <v>5193.5</v>
      </c>
      <c r="U43" s="186">
        <v>5165.6000000000004</v>
      </c>
      <c r="V43" s="187">
        <f t="shared" si="17"/>
        <v>1881.4</v>
      </c>
      <c r="W43" s="188">
        <f t="shared" si="17"/>
        <v>1811.4</v>
      </c>
      <c r="X43" s="189">
        <v>1881.4</v>
      </c>
      <c r="Y43" s="190">
        <v>1811.4</v>
      </c>
      <c r="Z43" s="183">
        <f t="shared" si="7"/>
        <v>9259.9</v>
      </c>
      <c r="AA43" s="184">
        <f t="shared" si="7"/>
        <v>9206.7999999999993</v>
      </c>
      <c r="AB43" s="191">
        <v>7341.2</v>
      </c>
      <c r="AC43" s="191">
        <v>7320.4</v>
      </c>
      <c r="AD43" s="191">
        <v>1903.9</v>
      </c>
      <c r="AE43" s="191">
        <v>1871.9</v>
      </c>
      <c r="AF43" s="191">
        <v>14.8</v>
      </c>
      <c r="AG43" s="192">
        <v>14.5</v>
      </c>
      <c r="AH43" s="193">
        <v>72697</v>
      </c>
      <c r="AI43" s="194">
        <v>60253.69999999999</v>
      </c>
      <c r="AJ43" s="185" t="e">
        <f>ROUND([1]Лист1!AC43/1000,1)</f>
        <v>#REF!</v>
      </c>
      <c r="AK43" s="185" t="e">
        <f>ROUND([1]Лист1!AD43/1000,1)</f>
        <v>#REF!</v>
      </c>
      <c r="AL43" s="185">
        <f>ROUND([1]Лист1!AE43/1000,1)</f>
        <v>4296.8</v>
      </c>
      <c r="AM43" s="185">
        <f>ROUND([1]Лист1!AF43/1000,1)</f>
        <v>4286.3</v>
      </c>
      <c r="AN43" s="185">
        <f>ROUND([1]Лист1!AG43/1000,1)</f>
        <v>103.2</v>
      </c>
      <c r="AO43" s="185">
        <f>ROUND([1]Лист1!AH43/1000,1)</f>
        <v>103.2</v>
      </c>
      <c r="AP43" s="185" t="e">
        <f>ROUND([1]Лист1!AI43/1000,1)</f>
        <v>#REF!</v>
      </c>
      <c r="AQ43" s="185" t="e">
        <f>ROUND([1]Лист1!AJ43/1000,1)</f>
        <v>#REF!</v>
      </c>
      <c r="AR43" s="185">
        <f>ROUND([1]Лист1!AK43/1000,1)</f>
        <v>21164.6</v>
      </c>
      <c r="AS43" s="185">
        <f>ROUND([1]Лист1!AL43/1000,1)</f>
        <v>21164.6</v>
      </c>
      <c r="AT43" s="185">
        <f>ROUND([1]Лист1!AM43/1000,1)</f>
        <v>34757.599999999999</v>
      </c>
      <c r="AU43" s="185">
        <f>ROUND([1]Лист1!AN43/1000,1)</f>
        <v>22530.799999999999</v>
      </c>
      <c r="AV43" s="185">
        <f>ROUND([1]Лист1!AO43/1000,1)</f>
        <v>7936.6</v>
      </c>
      <c r="AW43" s="185">
        <f>ROUND([1]Лист1!AP43/1000,1)</f>
        <v>7936.6</v>
      </c>
      <c r="AX43" s="185">
        <f>ROUND([1]Лист1!AQ43/1000,1)</f>
        <v>4438.2</v>
      </c>
      <c r="AY43" s="186">
        <f>ROUND([1]Лист1!AR43/1000,1)</f>
        <v>4232.2</v>
      </c>
      <c r="AZ43" s="183">
        <f t="shared" si="9"/>
        <v>80041.899999999994</v>
      </c>
      <c r="BA43" s="184">
        <f t="shared" si="9"/>
        <v>74099.5</v>
      </c>
      <c r="BB43" s="185">
        <v>4626.8</v>
      </c>
      <c r="BC43" s="185">
        <v>876.8</v>
      </c>
      <c r="BD43" s="185">
        <v>41381.9</v>
      </c>
      <c r="BE43" s="185">
        <v>40379.1</v>
      </c>
      <c r="BF43" s="185">
        <v>19674.3</v>
      </c>
      <c r="BG43" s="185">
        <v>18486.2</v>
      </c>
      <c r="BH43" s="185">
        <v>14358.9</v>
      </c>
      <c r="BI43" s="186">
        <v>14357.4</v>
      </c>
      <c r="BJ43" s="183">
        <f t="shared" si="10"/>
        <v>838.7</v>
      </c>
      <c r="BK43" s="184">
        <f t="shared" si="10"/>
        <v>831.9</v>
      </c>
      <c r="BL43" s="191">
        <v>0</v>
      </c>
      <c r="BM43" s="191">
        <v>0</v>
      </c>
      <c r="BN43" s="191">
        <v>738.7</v>
      </c>
      <c r="BO43" s="191">
        <v>731.9</v>
      </c>
      <c r="BP43" s="191">
        <v>100</v>
      </c>
      <c r="BQ43" s="192">
        <v>100</v>
      </c>
      <c r="BR43" s="183">
        <f t="shared" si="11"/>
        <v>452700.00000000006</v>
      </c>
      <c r="BS43" s="184">
        <f t="shared" si="11"/>
        <v>450528.5</v>
      </c>
      <c r="BT43" s="185">
        <v>82748.100000000006</v>
      </c>
      <c r="BU43" s="185">
        <v>82067.100000000006</v>
      </c>
      <c r="BV43" s="185">
        <v>327136.2</v>
      </c>
      <c r="BW43" s="185">
        <v>325889.90000000002</v>
      </c>
      <c r="BX43" s="185">
        <v>18981.7</v>
      </c>
      <c r="BY43" s="185">
        <v>18949.7</v>
      </c>
      <c r="BZ43" s="185">
        <v>0</v>
      </c>
      <c r="CA43" s="185">
        <v>0</v>
      </c>
      <c r="CB43" s="185">
        <v>5003.8</v>
      </c>
      <c r="CC43" s="185">
        <v>4981.5</v>
      </c>
      <c r="CD43" s="185">
        <v>18830.2</v>
      </c>
      <c r="CE43" s="186">
        <v>18640.3</v>
      </c>
      <c r="CF43" s="183">
        <f t="shared" si="12"/>
        <v>86708.5</v>
      </c>
      <c r="CG43" s="184">
        <f t="shared" si="12"/>
        <v>86668.5</v>
      </c>
      <c r="CH43" s="185">
        <v>69436</v>
      </c>
      <c r="CI43" s="185">
        <v>69396</v>
      </c>
      <c r="CJ43" s="185">
        <v>0</v>
      </c>
      <c r="CK43" s="185">
        <v>0</v>
      </c>
      <c r="CL43" s="185">
        <v>17272.5</v>
      </c>
      <c r="CM43" s="186">
        <v>17272.5</v>
      </c>
      <c r="CN43" s="183">
        <f t="shared" si="13"/>
        <v>455.8</v>
      </c>
      <c r="CO43" s="195">
        <f t="shared" si="13"/>
        <v>455.8</v>
      </c>
      <c r="CP43" s="185">
        <v>0</v>
      </c>
      <c r="CQ43" s="185">
        <v>0</v>
      </c>
      <c r="CR43" s="185">
        <v>0</v>
      </c>
      <c r="CS43" s="185">
        <v>0</v>
      </c>
      <c r="CT43" s="185">
        <v>455.8</v>
      </c>
      <c r="CU43" s="186">
        <v>455.8</v>
      </c>
      <c r="CV43" s="183">
        <f t="shared" si="14"/>
        <v>25631.300000000003</v>
      </c>
      <c r="CW43" s="184">
        <f t="shared" si="4"/>
        <v>23007.7</v>
      </c>
      <c r="CX43" s="185">
        <v>1692.4</v>
      </c>
      <c r="CY43" s="185">
        <v>1692.4</v>
      </c>
      <c r="CZ43" s="185">
        <v>0</v>
      </c>
      <c r="DA43" s="185">
        <v>0</v>
      </c>
      <c r="DB43" s="185">
        <v>20864.900000000001</v>
      </c>
      <c r="DC43" s="185">
        <v>18327.8</v>
      </c>
      <c r="DD43" s="185">
        <v>2249.8000000000002</v>
      </c>
      <c r="DE43" s="185">
        <v>2181.4</v>
      </c>
      <c r="DF43" s="185">
        <v>824.2</v>
      </c>
      <c r="DG43" s="186">
        <v>806.1</v>
      </c>
      <c r="DH43" s="183">
        <f t="shared" si="15"/>
        <v>15735.2</v>
      </c>
      <c r="DI43" s="196">
        <f t="shared" si="15"/>
        <v>15533.3</v>
      </c>
      <c r="DJ43" s="197">
        <v>0</v>
      </c>
      <c r="DK43" s="197">
        <v>0</v>
      </c>
      <c r="DL43" s="197">
        <v>15735.2</v>
      </c>
      <c r="DM43" s="197">
        <v>15533.3</v>
      </c>
      <c r="DN43" s="197">
        <v>0</v>
      </c>
      <c r="DO43" s="197">
        <v>0</v>
      </c>
      <c r="DP43" s="197">
        <v>0</v>
      </c>
      <c r="DQ43" s="198">
        <v>0</v>
      </c>
      <c r="DR43" s="183">
        <f t="shared" si="16"/>
        <v>0</v>
      </c>
      <c r="DS43" s="184">
        <f t="shared" si="16"/>
        <v>0</v>
      </c>
      <c r="DT43" s="191">
        <v>0</v>
      </c>
      <c r="DU43" s="191">
        <v>0</v>
      </c>
      <c r="DV43" s="191">
        <v>0</v>
      </c>
      <c r="DW43" s="191">
        <v>0</v>
      </c>
      <c r="DX43" s="191">
        <v>0</v>
      </c>
      <c r="DY43" s="192">
        <v>0</v>
      </c>
      <c r="DZ43" s="199">
        <v>0</v>
      </c>
      <c r="EA43" s="200">
        <v>0</v>
      </c>
      <c r="EB43" s="199">
        <v>0</v>
      </c>
      <c r="EC43" s="200">
        <v>0</v>
      </c>
      <c r="ED43" s="184">
        <f t="shared" si="18"/>
        <v>845240.4</v>
      </c>
      <c r="EE43" s="184">
        <f t="shared" si="18"/>
        <v>819887.3</v>
      </c>
      <c r="EF43" s="201">
        <v>-6939</v>
      </c>
      <c r="EG43" s="192">
        <v>11663.2</v>
      </c>
      <c r="EH43" s="201">
        <v>6939</v>
      </c>
      <c r="EI43" s="202">
        <v>18602.3</v>
      </c>
      <c r="EJ43" s="120"/>
      <c r="EK43" s="203"/>
      <c r="EL43" s="203"/>
    </row>
    <row r="44" spans="1:142" s="102" customFormat="1" x14ac:dyDescent="0.25">
      <c r="A44" s="108" t="s">
        <v>6</v>
      </c>
      <c r="B44" s="183">
        <f t="shared" si="6"/>
        <v>196142.80000000002</v>
      </c>
      <c r="C44" s="184">
        <f t="shared" si="6"/>
        <v>190888.2</v>
      </c>
      <c r="D44" s="185">
        <v>14311</v>
      </c>
      <c r="E44" s="185">
        <v>14148.2</v>
      </c>
      <c r="F44" s="185">
        <v>7975</v>
      </c>
      <c r="G44" s="185">
        <v>7433.3</v>
      </c>
      <c r="H44" s="185">
        <v>77410.600000000006</v>
      </c>
      <c r="I44" s="185">
        <v>74617.7</v>
      </c>
      <c r="J44" s="185">
        <v>9.8000000000000007</v>
      </c>
      <c r="K44" s="185">
        <v>0</v>
      </c>
      <c r="L44" s="185">
        <v>11592.8</v>
      </c>
      <c r="M44" s="185">
        <v>11591.5</v>
      </c>
      <c r="N44" s="185">
        <v>3959.5</v>
      </c>
      <c r="O44" s="185">
        <v>3959.5</v>
      </c>
      <c r="P44" s="185">
        <v>263.5</v>
      </c>
      <c r="Q44" s="185">
        <v>0</v>
      </c>
      <c r="R44" s="185">
        <v>0</v>
      </c>
      <c r="S44" s="185">
        <v>0</v>
      </c>
      <c r="T44" s="185">
        <v>80620.600000000006</v>
      </c>
      <c r="U44" s="186">
        <v>79138</v>
      </c>
      <c r="V44" s="187">
        <f t="shared" si="17"/>
        <v>3002.6</v>
      </c>
      <c r="W44" s="188">
        <f t="shared" si="17"/>
        <v>2995.7</v>
      </c>
      <c r="X44" s="189">
        <v>3002.6</v>
      </c>
      <c r="Y44" s="190">
        <v>2995.7</v>
      </c>
      <c r="Z44" s="183">
        <f t="shared" si="7"/>
        <v>5380</v>
      </c>
      <c r="AA44" s="184">
        <f t="shared" si="7"/>
        <v>5290.6</v>
      </c>
      <c r="AB44" s="191">
        <v>2105.4</v>
      </c>
      <c r="AC44" s="191">
        <v>2024</v>
      </c>
      <c r="AD44" s="191">
        <v>2175.1</v>
      </c>
      <c r="AE44" s="191">
        <v>2175.1</v>
      </c>
      <c r="AF44" s="191">
        <v>1099.5</v>
      </c>
      <c r="AG44" s="192">
        <v>1091.5</v>
      </c>
      <c r="AH44" s="193">
        <v>62122</v>
      </c>
      <c r="AI44" s="194">
        <v>58003.6</v>
      </c>
      <c r="AJ44" s="185" t="e">
        <f>ROUND([1]Лист1!AC44/1000,1)</f>
        <v>#REF!</v>
      </c>
      <c r="AK44" s="185" t="e">
        <f>ROUND([1]Лист1!AD44/1000,1)</f>
        <v>#REF!</v>
      </c>
      <c r="AL44" s="185">
        <f>ROUND([1]Лист1!AE44/1000,1)</f>
        <v>4469.8999999999996</v>
      </c>
      <c r="AM44" s="185">
        <f>ROUND([1]Лист1!AF44/1000,1)</f>
        <v>4469.8999999999996</v>
      </c>
      <c r="AN44" s="185">
        <f>ROUND([1]Лист1!AG44/1000,1)</f>
        <v>46</v>
      </c>
      <c r="AO44" s="185">
        <f>ROUND([1]Лист1!AH44/1000,1)</f>
        <v>45.4</v>
      </c>
      <c r="AP44" s="185" t="e">
        <f>ROUND([1]Лист1!AI44/1000,1)</f>
        <v>#REF!</v>
      </c>
      <c r="AQ44" s="185" t="e">
        <f>ROUND([1]Лист1!AJ44/1000,1)</f>
        <v>#REF!</v>
      </c>
      <c r="AR44" s="185">
        <f>ROUND([1]Лист1!AK44/1000,1)</f>
        <v>24616.400000000001</v>
      </c>
      <c r="AS44" s="185">
        <f>ROUND([1]Лист1!AL44/1000,1)</f>
        <v>24146.3</v>
      </c>
      <c r="AT44" s="185">
        <f>ROUND([1]Лист1!AM44/1000,1)</f>
        <v>25427.5</v>
      </c>
      <c r="AU44" s="185">
        <f>ROUND([1]Лист1!AN44/1000,1)</f>
        <v>23492.400000000001</v>
      </c>
      <c r="AV44" s="185" t="e">
        <f>ROUND([1]Лист1!AO44/1000,1)</f>
        <v>#REF!</v>
      </c>
      <c r="AW44" s="185" t="e">
        <f>ROUND([1]Лист1!AP44/1000,1)</f>
        <v>#REF!</v>
      </c>
      <c r="AX44" s="185">
        <f>ROUND([1]Лист1!AQ44/1000,1)</f>
        <v>7562.2</v>
      </c>
      <c r="AY44" s="186">
        <f>ROUND([1]Лист1!AR44/1000,1)</f>
        <v>5849.6</v>
      </c>
      <c r="AZ44" s="183">
        <f t="shared" si="9"/>
        <v>109174.8</v>
      </c>
      <c r="BA44" s="184">
        <f t="shared" si="9"/>
        <v>86928.500000000015</v>
      </c>
      <c r="BB44" s="185">
        <v>216</v>
      </c>
      <c r="BC44" s="185">
        <v>198.8</v>
      </c>
      <c r="BD44" s="185">
        <v>60117.8</v>
      </c>
      <c r="BE44" s="185">
        <v>42841.9</v>
      </c>
      <c r="BF44" s="185">
        <v>47548.2</v>
      </c>
      <c r="BG44" s="185">
        <v>42595</v>
      </c>
      <c r="BH44" s="185">
        <v>1292.8</v>
      </c>
      <c r="BI44" s="186">
        <v>1292.8</v>
      </c>
      <c r="BJ44" s="183">
        <f t="shared" si="10"/>
        <v>1913.2</v>
      </c>
      <c r="BK44" s="184">
        <f t="shared" si="10"/>
        <v>28.5</v>
      </c>
      <c r="BL44" s="191">
        <v>0</v>
      </c>
      <c r="BM44" s="191">
        <v>0</v>
      </c>
      <c r="BN44" s="191">
        <v>1884.7</v>
      </c>
      <c r="BO44" s="191">
        <v>0</v>
      </c>
      <c r="BP44" s="191">
        <v>28.5</v>
      </c>
      <c r="BQ44" s="192">
        <v>28.5</v>
      </c>
      <c r="BR44" s="183">
        <f t="shared" si="11"/>
        <v>716191.39999999991</v>
      </c>
      <c r="BS44" s="184">
        <f t="shared" si="11"/>
        <v>703058.10000000009</v>
      </c>
      <c r="BT44" s="185">
        <v>141507.5</v>
      </c>
      <c r="BU44" s="185">
        <v>138438.79999999999</v>
      </c>
      <c r="BV44" s="185">
        <v>543669.19999999995</v>
      </c>
      <c r="BW44" s="185">
        <v>534075.30000000005</v>
      </c>
      <c r="BX44" s="185">
        <v>10236.4</v>
      </c>
      <c r="BY44" s="185">
        <v>10210</v>
      </c>
      <c r="BZ44" s="185">
        <v>0</v>
      </c>
      <c r="CA44" s="185">
        <v>0</v>
      </c>
      <c r="CB44" s="185">
        <v>8516.7000000000007</v>
      </c>
      <c r="CC44" s="185">
        <v>8514.9</v>
      </c>
      <c r="CD44" s="185">
        <v>12261.6</v>
      </c>
      <c r="CE44" s="186">
        <v>11819.1</v>
      </c>
      <c r="CF44" s="183">
        <f t="shared" si="12"/>
        <v>142997.20000000001</v>
      </c>
      <c r="CG44" s="184">
        <f t="shared" si="12"/>
        <v>142515.70000000001</v>
      </c>
      <c r="CH44" s="185">
        <v>96184.4</v>
      </c>
      <c r="CI44" s="185">
        <v>95999.8</v>
      </c>
      <c r="CJ44" s="185">
        <v>0</v>
      </c>
      <c r="CK44" s="185">
        <v>0</v>
      </c>
      <c r="CL44" s="185">
        <v>46812.800000000003</v>
      </c>
      <c r="CM44" s="186">
        <v>46515.9</v>
      </c>
      <c r="CN44" s="183">
        <f t="shared" si="13"/>
        <v>241.8</v>
      </c>
      <c r="CO44" s="195">
        <f t="shared" si="13"/>
        <v>237.6</v>
      </c>
      <c r="CP44" s="185">
        <v>0</v>
      </c>
      <c r="CQ44" s="185">
        <v>0</v>
      </c>
      <c r="CR44" s="185">
        <v>30.3</v>
      </c>
      <c r="CS44" s="185">
        <v>26.1</v>
      </c>
      <c r="CT44" s="185">
        <v>211.5</v>
      </c>
      <c r="CU44" s="186">
        <v>211.5</v>
      </c>
      <c r="CV44" s="183">
        <f t="shared" si="14"/>
        <v>35028.1</v>
      </c>
      <c r="CW44" s="184">
        <f t="shared" si="4"/>
        <v>31383.1</v>
      </c>
      <c r="CX44" s="185">
        <v>2021.7</v>
      </c>
      <c r="CY44" s="185">
        <v>2009.7</v>
      </c>
      <c r="CZ44" s="185">
        <v>0</v>
      </c>
      <c r="DA44" s="185">
        <v>0</v>
      </c>
      <c r="DB44" s="185">
        <v>26986.1</v>
      </c>
      <c r="DC44" s="185">
        <v>24717.599999999999</v>
      </c>
      <c r="DD44" s="185">
        <v>5039.3</v>
      </c>
      <c r="DE44" s="185">
        <v>3784.7</v>
      </c>
      <c r="DF44" s="185">
        <v>981</v>
      </c>
      <c r="DG44" s="186">
        <v>871.1</v>
      </c>
      <c r="DH44" s="183">
        <f t="shared" si="15"/>
        <v>14828</v>
      </c>
      <c r="DI44" s="196">
        <f t="shared" si="15"/>
        <v>14693.6</v>
      </c>
      <c r="DJ44" s="197">
        <v>14828</v>
      </c>
      <c r="DK44" s="197">
        <v>14693.6</v>
      </c>
      <c r="DL44" s="197">
        <v>0</v>
      </c>
      <c r="DM44" s="197">
        <v>0</v>
      </c>
      <c r="DN44" s="197">
        <v>0</v>
      </c>
      <c r="DO44" s="197">
        <v>0</v>
      </c>
      <c r="DP44" s="197">
        <v>0</v>
      </c>
      <c r="DQ44" s="198">
        <v>0</v>
      </c>
      <c r="DR44" s="183">
        <f t="shared" si="16"/>
        <v>0</v>
      </c>
      <c r="DS44" s="184">
        <f t="shared" si="16"/>
        <v>0</v>
      </c>
      <c r="DT44" s="191">
        <v>0</v>
      </c>
      <c r="DU44" s="191">
        <v>0</v>
      </c>
      <c r="DV44" s="191">
        <v>0</v>
      </c>
      <c r="DW44" s="191">
        <v>0</v>
      </c>
      <c r="DX44" s="191">
        <v>0</v>
      </c>
      <c r="DY44" s="192">
        <v>0</v>
      </c>
      <c r="DZ44" s="199">
        <v>16.3</v>
      </c>
      <c r="EA44" s="200">
        <v>16.100000000000001</v>
      </c>
      <c r="EB44" s="199">
        <v>0</v>
      </c>
      <c r="EC44" s="200">
        <v>0</v>
      </c>
      <c r="ED44" s="184">
        <f t="shared" si="18"/>
        <v>1287038.2</v>
      </c>
      <c r="EE44" s="184">
        <f t="shared" si="18"/>
        <v>1236039.3</v>
      </c>
      <c r="EF44" s="201">
        <v>20252.7</v>
      </c>
      <c r="EG44" s="192">
        <v>59392.6</v>
      </c>
      <c r="EH44" s="201">
        <f>27147.3+250</f>
        <v>27397.3</v>
      </c>
      <c r="EI44" s="202">
        <v>33189.9</v>
      </c>
      <c r="EJ44" s="120"/>
      <c r="EK44" s="203"/>
      <c r="EL44" s="203"/>
    </row>
    <row r="45" spans="1:142" s="102" customFormat="1" ht="15" hidden="1" customHeight="1" x14ac:dyDescent="0.25">
      <c r="A45" s="108" t="s">
        <v>222</v>
      </c>
      <c r="B45" s="183">
        <f t="shared" si="6"/>
        <v>226649.2</v>
      </c>
      <c r="C45" s="184">
        <f t="shared" si="6"/>
        <v>216421.1</v>
      </c>
      <c r="D45" s="185">
        <v>11197.6</v>
      </c>
      <c r="E45" s="185">
        <v>11050.2</v>
      </c>
      <c r="F45" s="185">
        <v>5060.2</v>
      </c>
      <c r="G45" s="185">
        <v>4771.3</v>
      </c>
      <c r="H45" s="185">
        <v>94785.600000000006</v>
      </c>
      <c r="I45" s="185">
        <v>90774.1</v>
      </c>
      <c r="J45" s="185">
        <v>5</v>
      </c>
      <c r="K45" s="185">
        <v>5</v>
      </c>
      <c r="L45" s="185">
        <v>16101.9</v>
      </c>
      <c r="M45" s="185">
        <v>16001</v>
      </c>
      <c r="N45" s="185">
        <v>3769.8</v>
      </c>
      <c r="O45" s="185">
        <v>3769.8</v>
      </c>
      <c r="P45" s="185">
        <v>506.6</v>
      </c>
      <c r="Q45" s="185">
        <v>0</v>
      </c>
      <c r="R45" s="185">
        <v>0</v>
      </c>
      <c r="S45" s="185">
        <v>0</v>
      </c>
      <c r="T45" s="185">
        <v>95222.5</v>
      </c>
      <c r="U45" s="186">
        <v>90049.7</v>
      </c>
      <c r="V45" s="187">
        <f t="shared" si="17"/>
        <v>1792.9</v>
      </c>
      <c r="W45" s="188">
        <f t="shared" si="17"/>
        <v>1792.9</v>
      </c>
      <c r="X45" s="189">
        <v>1792.9</v>
      </c>
      <c r="Y45" s="190">
        <v>1792.9</v>
      </c>
      <c r="Z45" s="183">
        <f t="shared" si="7"/>
        <v>21329.200000000001</v>
      </c>
      <c r="AA45" s="184">
        <f t="shared" si="7"/>
        <v>20716.3</v>
      </c>
      <c r="AB45" s="191">
        <v>5687.7</v>
      </c>
      <c r="AC45" s="191">
        <v>5425.5</v>
      </c>
      <c r="AD45" s="191">
        <v>15641.5</v>
      </c>
      <c r="AE45" s="191">
        <v>15290.8</v>
      </c>
      <c r="AF45" s="191">
        <v>0</v>
      </c>
      <c r="AG45" s="192">
        <v>0</v>
      </c>
      <c r="AH45" s="193">
        <v>63085.9</v>
      </c>
      <c r="AI45" s="194">
        <v>59849.399999999994</v>
      </c>
      <c r="AJ45" s="185">
        <f>ROUND([1]Лист1!AC45/1000,1)</f>
        <v>597.5</v>
      </c>
      <c r="AK45" s="185">
        <f>ROUND([1]Лист1!AD45/1000,1)</f>
        <v>596.1</v>
      </c>
      <c r="AL45" s="185">
        <f>ROUND([1]Лист1!AE45/1000,1)</f>
        <v>774.6</v>
      </c>
      <c r="AM45" s="185">
        <f>ROUND([1]Лист1!AF45/1000,1)</f>
        <v>761.9</v>
      </c>
      <c r="AN45" s="185" t="e">
        <f>ROUND([1]Лист1!AG45/1000,1)</f>
        <v>#REF!</v>
      </c>
      <c r="AO45" s="185" t="e">
        <f>ROUND([1]Лист1!AH45/1000,1)</f>
        <v>#REF!</v>
      </c>
      <c r="AP45" s="185" t="e">
        <f>ROUND([1]Лист1!AI45/1000,1)</f>
        <v>#REF!</v>
      </c>
      <c r="AQ45" s="185" t="e">
        <f>ROUND([1]Лист1!AJ45/1000,1)</f>
        <v>#REF!</v>
      </c>
      <c r="AR45" s="185">
        <f>ROUND([1]Лист1!AK45/1000,1)</f>
        <v>29632</v>
      </c>
      <c r="AS45" s="185">
        <f>ROUND([1]Лист1!AL45/1000,1)</f>
        <v>28957.8</v>
      </c>
      <c r="AT45" s="185">
        <f>ROUND([1]Лист1!AM45/1000,1)</f>
        <v>26567.200000000001</v>
      </c>
      <c r="AU45" s="185">
        <f>ROUND([1]Лист1!AN45/1000,1)</f>
        <v>24019.599999999999</v>
      </c>
      <c r="AV45" s="185">
        <f>ROUND([1]Лист1!AO45/1000,1)</f>
        <v>4182.6000000000004</v>
      </c>
      <c r="AW45" s="185">
        <f>ROUND([1]Лист1!AP45/1000,1)</f>
        <v>4182</v>
      </c>
      <c r="AX45" s="185">
        <f>ROUND([1]Лист1!AQ45/1000,1)</f>
        <v>1332</v>
      </c>
      <c r="AY45" s="186">
        <f>ROUND([1]Лист1!AR45/1000,1)</f>
        <v>1332</v>
      </c>
      <c r="AZ45" s="183">
        <f t="shared" si="9"/>
        <v>262778.30000000005</v>
      </c>
      <c r="BA45" s="184">
        <f t="shared" si="9"/>
        <v>209186.9</v>
      </c>
      <c r="BB45" s="185">
        <v>160572.1</v>
      </c>
      <c r="BC45" s="185">
        <v>112085</v>
      </c>
      <c r="BD45" s="185">
        <v>73539.8</v>
      </c>
      <c r="BE45" s="185">
        <v>73135.100000000006</v>
      </c>
      <c r="BF45" s="185">
        <v>17653</v>
      </c>
      <c r="BG45" s="185">
        <v>14689.5</v>
      </c>
      <c r="BH45" s="185">
        <v>11013.4</v>
      </c>
      <c r="BI45" s="186">
        <v>9277.2999999999993</v>
      </c>
      <c r="BJ45" s="183">
        <f t="shared" si="10"/>
        <v>487.5</v>
      </c>
      <c r="BK45" s="184">
        <f t="shared" si="10"/>
        <v>0</v>
      </c>
      <c r="BL45" s="191">
        <v>0</v>
      </c>
      <c r="BM45" s="191">
        <v>0</v>
      </c>
      <c r="BN45" s="191">
        <v>487.5</v>
      </c>
      <c r="BO45" s="191">
        <v>0</v>
      </c>
      <c r="BP45" s="191">
        <v>0</v>
      </c>
      <c r="BQ45" s="192">
        <v>0</v>
      </c>
      <c r="BR45" s="183">
        <f t="shared" si="11"/>
        <v>678037.89999999991</v>
      </c>
      <c r="BS45" s="184">
        <f t="shared" si="11"/>
        <v>652493.20000000007</v>
      </c>
      <c r="BT45" s="185">
        <v>189323.4</v>
      </c>
      <c r="BU45" s="185">
        <v>186012.6</v>
      </c>
      <c r="BV45" s="185">
        <v>403543.2</v>
      </c>
      <c r="BW45" s="185">
        <v>382622.9</v>
      </c>
      <c r="BX45" s="185">
        <v>55766.1</v>
      </c>
      <c r="BY45" s="185">
        <v>54993.8</v>
      </c>
      <c r="BZ45" s="185">
        <v>0</v>
      </c>
      <c r="CA45" s="185">
        <v>0</v>
      </c>
      <c r="CB45" s="185">
        <v>6714.1</v>
      </c>
      <c r="CC45" s="185">
        <v>6592</v>
      </c>
      <c r="CD45" s="185">
        <v>22691.1</v>
      </c>
      <c r="CE45" s="186">
        <v>22271.9</v>
      </c>
      <c r="CF45" s="183">
        <f t="shared" si="12"/>
        <v>85064.9</v>
      </c>
      <c r="CG45" s="184">
        <f t="shared" si="12"/>
        <v>82629.299999999988</v>
      </c>
      <c r="CH45" s="185">
        <v>81395.899999999994</v>
      </c>
      <c r="CI45" s="185">
        <v>79071.899999999994</v>
      </c>
      <c r="CJ45" s="185">
        <v>0</v>
      </c>
      <c r="CK45" s="185">
        <v>0</v>
      </c>
      <c r="CL45" s="185">
        <v>3669</v>
      </c>
      <c r="CM45" s="186">
        <v>3557.4</v>
      </c>
      <c r="CN45" s="183">
        <f t="shared" si="13"/>
        <v>0</v>
      </c>
      <c r="CO45" s="195">
        <f t="shared" si="13"/>
        <v>0</v>
      </c>
      <c r="CP45" s="185">
        <v>0</v>
      </c>
      <c r="CQ45" s="185">
        <v>0</v>
      </c>
      <c r="CR45" s="185">
        <v>0</v>
      </c>
      <c r="CS45" s="185">
        <v>0</v>
      </c>
      <c r="CT45" s="185">
        <v>0</v>
      </c>
      <c r="CU45" s="186">
        <v>0</v>
      </c>
      <c r="CV45" s="183">
        <f t="shared" si="14"/>
        <v>21692.1</v>
      </c>
      <c r="CW45" s="184">
        <f t="shared" si="4"/>
        <v>16299.000000000002</v>
      </c>
      <c r="CX45" s="185">
        <v>1206.5</v>
      </c>
      <c r="CY45" s="185">
        <v>1173.0999999999999</v>
      </c>
      <c r="CZ45" s="185">
        <v>0</v>
      </c>
      <c r="DA45" s="185">
        <v>0</v>
      </c>
      <c r="DB45" s="185">
        <v>14959.1</v>
      </c>
      <c r="DC45" s="185">
        <v>13457.6</v>
      </c>
      <c r="DD45" s="185">
        <v>4234.3999999999996</v>
      </c>
      <c r="DE45" s="185">
        <v>477.1</v>
      </c>
      <c r="DF45" s="185">
        <v>1292.0999999999999</v>
      </c>
      <c r="DG45" s="186">
        <v>1191.2</v>
      </c>
      <c r="DH45" s="183">
        <f t="shared" si="15"/>
        <v>4378.8999999999996</v>
      </c>
      <c r="DI45" s="196">
        <f t="shared" si="15"/>
        <v>4345.4000000000005</v>
      </c>
      <c r="DJ45" s="197">
        <v>119.5</v>
      </c>
      <c r="DK45" s="197">
        <v>109.8</v>
      </c>
      <c r="DL45" s="197">
        <v>0</v>
      </c>
      <c r="DM45" s="197">
        <v>0</v>
      </c>
      <c r="DN45" s="197">
        <v>0</v>
      </c>
      <c r="DO45" s="197">
        <v>0</v>
      </c>
      <c r="DP45" s="197">
        <v>4259.3999999999996</v>
      </c>
      <c r="DQ45" s="198">
        <v>4235.6000000000004</v>
      </c>
      <c r="DR45" s="183">
        <f t="shared" si="16"/>
        <v>0</v>
      </c>
      <c r="DS45" s="184">
        <f t="shared" si="16"/>
        <v>0</v>
      </c>
      <c r="DT45" s="191">
        <v>0</v>
      </c>
      <c r="DU45" s="191">
        <v>0</v>
      </c>
      <c r="DV45" s="191">
        <v>0</v>
      </c>
      <c r="DW45" s="191">
        <v>0</v>
      </c>
      <c r="DX45" s="191">
        <v>0</v>
      </c>
      <c r="DY45" s="192">
        <v>0</v>
      </c>
      <c r="DZ45" s="199">
        <v>31</v>
      </c>
      <c r="EA45" s="200">
        <v>16.600000000000001</v>
      </c>
      <c r="EB45" s="199">
        <v>2983.5</v>
      </c>
      <c r="EC45" s="200">
        <v>2983.5</v>
      </c>
      <c r="ED45" s="184">
        <f t="shared" si="18"/>
        <v>1368311.2999999998</v>
      </c>
      <c r="EE45" s="184">
        <f t="shared" si="18"/>
        <v>1266733.6000000001</v>
      </c>
      <c r="EF45" s="201">
        <v>-50279.5</v>
      </c>
      <c r="EG45" s="192">
        <v>28062.9</v>
      </c>
      <c r="EH45" s="201">
        <v>46912.7</v>
      </c>
      <c r="EI45" s="202">
        <v>74975.600000000006</v>
      </c>
      <c r="EJ45" s="120"/>
      <c r="EK45" s="203"/>
      <c r="EL45" s="203"/>
    </row>
    <row r="46" spans="1:142" s="102" customFormat="1" ht="15" hidden="1" customHeight="1" x14ac:dyDescent="0.25">
      <c r="A46" s="108" t="s">
        <v>223</v>
      </c>
      <c r="B46" s="183">
        <f t="shared" si="6"/>
        <v>145811</v>
      </c>
      <c r="C46" s="184">
        <f t="shared" si="6"/>
        <v>141252.6</v>
      </c>
      <c r="D46" s="185">
        <v>10263.1</v>
      </c>
      <c r="E46" s="185">
        <v>10243.799999999999</v>
      </c>
      <c r="F46" s="185">
        <v>2370.6</v>
      </c>
      <c r="G46" s="185">
        <v>2332.4</v>
      </c>
      <c r="H46" s="185">
        <v>101229.4</v>
      </c>
      <c r="I46" s="185">
        <v>97691.3</v>
      </c>
      <c r="J46" s="185">
        <v>8.8000000000000007</v>
      </c>
      <c r="K46" s="185">
        <v>2</v>
      </c>
      <c r="L46" s="185">
        <v>10239.700000000001</v>
      </c>
      <c r="M46" s="185">
        <v>10133.5</v>
      </c>
      <c r="N46" s="185">
        <v>5383.5</v>
      </c>
      <c r="O46" s="185">
        <v>5383.2</v>
      </c>
      <c r="P46" s="185">
        <v>117.2</v>
      </c>
      <c r="Q46" s="185">
        <v>0</v>
      </c>
      <c r="R46" s="185">
        <v>0</v>
      </c>
      <c r="S46" s="185">
        <v>0</v>
      </c>
      <c r="T46" s="185">
        <v>16198.7</v>
      </c>
      <c r="U46" s="186">
        <v>15466.4</v>
      </c>
      <c r="V46" s="187">
        <f t="shared" si="17"/>
        <v>2892.6</v>
      </c>
      <c r="W46" s="188">
        <f t="shared" si="17"/>
        <v>2892.6</v>
      </c>
      <c r="X46" s="189">
        <v>2892.6</v>
      </c>
      <c r="Y46" s="190">
        <v>2892.6</v>
      </c>
      <c r="Z46" s="183">
        <f t="shared" si="7"/>
        <v>6230.3</v>
      </c>
      <c r="AA46" s="184">
        <f t="shared" si="7"/>
        <v>6224.1</v>
      </c>
      <c r="AB46" s="191">
        <v>3.5</v>
      </c>
      <c r="AC46" s="191">
        <v>3.5</v>
      </c>
      <c r="AD46" s="191">
        <v>6205.2</v>
      </c>
      <c r="AE46" s="191">
        <v>6200</v>
      </c>
      <c r="AF46" s="191">
        <v>21.6</v>
      </c>
      <c r="AG46" s="192">
        <v>20.6</v>
      </c>
      <c r="AH46" s="193">
        <v>45931</v>
      </c>
      <c r="AI46" s="194">
        <v>44756.9</v>
      </c>
      <c r="AJ46" s="185" t="e">
        <f>ROUND([1]Лист1!AC46/1000,1)</f>
        <v>#REF!</v>
      </c>
      <c r="AK46" s="185" t="e">
        <f>ROUND([1]Лист1!AD46/1000,1)</f>
        <v>#REF!</v>
      </c>
      <c r="AL46" s="185">
        <f>ROUND([1]Лист1!AE46/1000,1)</f>
        <v>4861.7</v>
      </c>
      <c r="AM46" s="185">
        <f>ROUND([1]Лист1!AF46/1000,1)</f>
        <v>4854.3999999999996</v>
      </c>
      <c r="AN46" s="185">
        <f>ROUND([1]Лист1!AG46/1000,1)</f>
        <v>169.6</v>
      </c>
      <c r="AO46" s="185">
        <f>ROUND([1]Лист1!AH46/1000,1)</f>
        <v>169.6</v>
      </c>
      <c r="AP46" s="185" t="e">
        <f>ROUND([1]Лист1!AI46/1000,1)</f>
        <v>#REF!</v>
      </c>
      <c r="AQ46" s="185" t="e">
        <f>ROUND([1]Лист1!AJ46/1000,1)</f>
        <v>#REF!</v>
      </c>
      <c r="AR46" s="185">
        <f>ROUND([1]Лист1!AK46/1000,1)</f>
        <v>14623</v>
      </c>
      <c r="AS46" s="185">
        <f>ROUND([1]Лист1!AL46/1000,1)</f>
        <v>14484</v>
      </c>
      <c r="AT46" s="185">
        <f>ROUND([1]Лист1!AM46/1000,1)</f>
        <v>23576.7</v>
      </c>
      <c r="AU46" s="185">
        <f>ROUND([1]Лист1!AN46/1000,1)</f>
        <v>23448.9</v>
      </c>
      <c r="AV46" s="185" t="e">
        <f>ROUND([1]Лист1!AO46/1000,1)</f>
        <v>#REF!</v>
      </c>
      <c r="AW46" s="185" t="e">
        <f>ROUND([1]Лист1!AP46/1000,1)</f>
        <v>#REF!</v>
      </c>
      <c r="AX46" s="185">
        <f>ROUND([1]Лист1!AQ46/1000,1)</f>
        <v>2700</v>
      </c>
      <c r="AY46" s="186">
        <f>ROUND([1]Лист1!AR46/1000,1)</f>
        <v>1800</v>
      </c>
      <c r="AZ46" s="183">
        <f t="shared" si="9"/>
        <v>119552.40000000001</v>
      </c>
      <c r="BA46" s="184">
        <f t="shared" si="9"/>
        <v>110407.80000000002</v>
      </c>
      <c r="BB46" s="185">
        <v>684.6</v>
      </c>
      <c r="BC46" s="185">
        <v>357.5</v>
      </c>
      <c r="BD46" s="185">
        <v>41850.1</v>
      </c>
      <c r="BE46" s="185">
        <v>34276.400000000001</v>
      </c>
      <c r="BF46" s="185">
        <v>73778.600000000006</v>
      </c>
      <c r="BG46" s="185">
        <v>72595.3</v>
      </c>
      <c r="BH46" s="185">
        <v>3239.1</v>
      </c>
      <c r="BI46" s="186">
        <v>3178.6</v>
      </c>
      <c r="BJ46" s="183">
        <f t="shared" si="10"/>
        <v>1125</v>
      </c>
      <c r="BK46" s="184">
        <f t="shared" si="10"/>
        <v>916.5</v>
      </c>
      <c r="BL46" s="191">
        <v>0</v>
      </c>
      <c r="BM46" s="191">
        <v>0</v>
      </c>
      <c r="BN46" s="191">
        <v>996.4</v>
      </c>
      <c r="BO46" s="191">
        <v>916.5</v>
      </c>
      <c r="BP46" s="191">
        <v>128.6</v>
      </c>
      <c r="BQ46" s="192">
        <v>0</v>
      </c>
      <c r="BR46" s="183">
        <f t="shared" si="11"/>
        <v>650235.19999999995</v>
      </c>
      <c r="BS46" s="184">
        <f t="shared" si="11"/>
        <v>636334.9</v>
      </c>
      <c r="BT46" s="185">
        <v>188188</v>
      </c>
      <c r="BU46" s="185">
        <v>182838.9</v>
      </c>
      <c r="BV46" s="185">
        <v>395760.7</v>
      </c>
      <c r="BW46" s="185">
        <v>387753.1</v>
      </c>
      <c r="BX46" s="185">
        <v>35506.699999999997</v>
      </c>
      <c r="BY46" s="185">
        <v>35200.9</v>
      </c>
      <c r="BZ46" s="185">
        <v>0</v>
      </c>
      <c r="CA46" s="185">
        <v>0</v>
      </c>
      <c r="CB46" s="185">
        <v>7510.8</v>
      </c>
      <c r="CC46" s="185">
        <v>7388.5</v>
      </c>
      <c r="CD46" s="185">
        <v>23269</v>
      </c>
      <c r="CE46" s="186">
        <v>23153.5</v>
      </c>
      <c r="CF46" s="183">
        <f t="shared" si="12"/>
        <v>148922.70000000001</v>
      </c>
      <c r="CG46" s="184">
        <f t="shared" si="12"/>
        <v>147853.5</v>
      </c>
      <c r="CH46" s="185">
        <v>122289</v>
      </c>
      <c r="CI46" s="185">
        <v>121345</v>
      </c>
      <c r="CJ46" s="185">
        <v>0</v>
      </c>
      <c r="CK46" s="185">
        <v>0</v>
      </c>
      <c r="CL46" s="185">
        <v>26633.7</v>
      </c>
      <c r="CM46" s="186">
        <v>26508.5</v>
      </c>
      <c r="CN46" s="183">
        <f t="shared" si="13"/>
        <v>0</v>
      </c>
      <c r="CO46" s="195">
        <f t="shared" si="13"/>
        <v>0</v>
      </c>
      <c r="CP46" s="185">
        <v>0</v>
      </c>
      <c r="CQ46" s="185">
        <v>0</v>
      </c>
      <c r="CR46" s="185">
        <v>0</v>
      </c>
      <c r="CS46" s="185">
        <v>0</v>
      </c>
      <c r="CT46" s="185">
        <v>0</v>
      </c>
      <c r="CU46" s="186">
        <v>0</v>
      </c>
      <c r="CV46" s="183">
        <f t="shared" si="14"/>
        <v>26944.5</v>
      </c>
      <c r="CW46" s="184">
        <f t="shared" si="4"/>
        <v>26931.8</v>
      </c>
      <c r="CX46" s="185">
        <v>1541.2</v>
      </c>
      <c r="CY46" s="185">
        <v>1541.2</v>
      </c>
      <c r="CZ46" s="185">
        <v>0</v>
      </c>
      <c r="DA46" s="185">
        <v>0</v>
      </c>
      <c r="DB46" s="185">
        <v>23746.1</v>
      </c>
      <c r="DC46" s="185">
        <v>23733.5</v>
      </c>
      <c r="DD46" s="185">
        <v>1496.8</v>
      </c>
      <c r="DE46" s="185">
        <v>1496.8</v>
      </c>
      <c r="DF46" s="185">
        <v>160.4</v>
      </c>
      <c r="DG46" s="186">
        <v>160.30000000000001</v>
      </c>
      <c r="DH46" s="183">
        <f t="shared" si="15"/>
        <v>20518.7</v>
      </c>
      <c r="DI46" s="196">
        <f t="shared" si="15"/>
        <v>18774.2</v>
      </c>
      <c r="DJ46" s="197">
        <v>14992.5</v>
      </c>
      <c r="DK46" s="197">
        <v>13440.7</v>
      </c>
      <c r="DL46" s="197">
        <v>5526.2</v>
      </c>
      <c r="DM46" s="197">
        <v>5333.5</v>
      </c>
      <c r="DN46" s="197">
        <v>0</v>
      </c>
      <c r="DO46" s="197">
        <v>0</v>
      </c>
      <c r="DP46" s="197">
        <v>0</v>
      </c>
      <c r="DQ46" s="198">
        <v>0</v>
      </c>
      <c r="DR46" s="183">
        <f t="shared" si="16"/>
        <v>0</v>
      </c>
      <c r="DS46" s="184">
        <f t="shared" si="16"/>
        <v>0</v>
      </c>
      <c r="DT46" s="191">
        <v>0</v>
      </c>
      <c r="DU46" s="191">
        <v>0</v>
      </c>
      <c r="DV46" s="191">
        <v>0</v>
      </c>
      <c r="DW46" s="191">
        <v>0</v>
      </c>
      <c r="DX46" s="191">
        <v>0</v>
      </c>
      <c r="DY46" s="192">
        <v>0</v>
      </c>
      <c r="DZ46" s="199">
        <v>0</v>
      </c>
      <c r="EA46" s="200">
        <v>0</v>
      </c>
      <c r="EB46" s="199">
        <v>0</v>
      </c>
      <c r="EC46" s="200">
        <v>0</v>
      </c>
      <c r="ED46" s="184">
        <f t="shared" si="18"/>
        <v>1168163.3999999999</v>
      </c>
      <c r="EE46" s="184">
        <f t="shared" si="18"/>
        <v>1136344.9000000001</v>
      </c>
      <c r="EF46" s="201">
        <v>-9461.4</v>
      </c>
      <c r="EG46" s="192">
        <v>7912.8</v>
      </c>
      <c r="EH46" s="201">
        <v>9461.4</v>
      </c>
      <c r="EI46" s="202">
        <v>17374.2</v>
      </c>
      <c r="EJ46" s="120"/>
      <c r="EK46" s="203"/>
      <c r="EL46" s="203"/>
    </row>
    <row r="47" spans="1:142" s="102" customFormat="1" ht="15" hidden="1" customHeight="1" x14ac:dyDescent="0.25">
      <c r="A47" s="108" t="s">
        <v>224</v>
      </c>
      <c r="B47" s="183">
        <f t="shared" si="6"/>
        <v>195792.7</v>
      </c>
      <c r="C47" s="184">
        <f t="shared" si="6"/>
        <v>180458.6</v>
      </c>
      <c r="D47" s="185">
        <v>16035.3</v>
      </c>
      <c r="E47" s="185">
        <v>15805</v>
      </c>
      <c r="F47" s="185">
        <v>5063.3999999999996</v>
      </c>
      <c r="G47" s="185">
        <v>4837.3999999999996</v>
      </c>
      <c r="H47" s="185">
        <v>97031.3</v>
      </c>
      <c r="I47" s="185">
        <v>91790.7</v>
      </c>
      <c r="J47" s="185">
        <v>19</v>
      </c>
      <c r="K47" s="185">
        <v>19</v>
      </c>
      <c r="L47" s="185">
        <v>8532.4</v>
      </c>
      <c r="M47" s="185">
        <v>8210.5</v>
      </c>
      <c r="N47" s="185">
        <v>2502.8000000000002</v>
      </c>
      <c r="O47" s="185">
        <v>2502.8000000000002</v>
      </c>
      <c r="P47" s="185">
        <v>706.9</v>
      </c>
      <c r="Q47" s="185">
        <v>0</v>
      </c>
      <c r="R47" s="185">
        <v>0</v>
      </c>
      <c r="S47" s="185">
        <v>0</v>
      </c>
      <c r="T47" s="185">
        <v>65901.600000000006</v>
      </c>
      <c r="U47" s="186">
        <v>57293.2</v>
      </c>
      <c r="V47" s="187">
        <f t="shared" si="17"/>
        <v>2217.6</v>
      </c>
      <c r="W47" s="188">
        <f t="shared" si="17"/>
        <v>2217.6</v>
      </c>
      <c r="X47" s="189">
        <v>2217.6</v>
      </c>
      <c r="Y47" s="190">
        <v>2217.6</v>
      </c>
      <c r="Z47" s="183">
        <f t="shared" si="7"/>
        <v>15049.599999999999</v>
      </c>
      <c r="AA47" s="184">
        <f t="shared" si="7"/>
        <v>13986.9</v>
      </c>
      <c r="AB47" s="191">
        <v>23.4</v>
      </c>
      <c r="AC47" s="191">
        <v>16.899999999999999</v>
      </c>
      <c r="AD47" s="191">
        <v>7963.9</v>
      </c>
      <c r="AE47" s="191">
        <v>7805.2</v>
      </c>
      <c r="AF47" s="191">
        <v>7062.3</v>
      </c>
      <c r="AG47" s="192">
        <v>6164.8</v>
      </c>
      <c r="AH47" s="193">
        <v>64537.799999999996</v>
      </c>
      <c r="AI47" s="194">
        <v>60457.7</v>
      </c>
      <c r="AJ47" s="185" t="e">
        <f>ROUND([1]Лист1!AC47/1000,1)</f>
        <v>#REF!</v>
      </c>
      <c r="AK47" s="185" t="e">
        <f>ROUND([1]Лист1!AD47/1000,1)</f>
        <v>#REF!</v>
      </c>
      <c r="AL47" s="185">
        <f>ROUND([1]Лист1!AE47/1000,1)</f>
        <v>4387.5</v>
      </c>
      <c r="AM47" s="185">
        <f>ROUND([1]Лист1!AF47/1000,1)</f>
        <v>4149.3</v>
      </c>
      <c r="AN47" s="185" t="e">
        <f>ROUND([1]Лист1!AG47/1000,1)</f>
        <v>#REF!</v>
      </c>
      <c r="AO47" s="185" t="e">
        <f>ROUND([1]Лист1!AH47/1000,1)</f>
        <v>#REF!</v>
      </c>
      <c r="AP47" s="185" t="e">
        <f>ROUND([1]Лист1!AI47/1000,1)</f>
        <v>#REF!</v>
      </c>
      <c r="AQ47" s="185" t="e">
        <f>ROUND([1]Лист1!AJ47/1000,1)</f>
        <v>#REF!</v>
      </c>
      <c r="AR47" s="185">
        <f>ROUND([1]Лист1!AK47/1000,1)</f>
        <v>10620.2</v>
      </c>
      <c r="AS47" s="185">
        <f>ROUND([1]Лист1!AL47/1000,1)</f>
        <v>9522.9</v>
      </c>
      <c r="AT47" s="185">
        <f>ROUND([1]Лист1!AM47/1000,1)</f>
        <v>35128.699999999997</v>
      </c>
      <c r="AU47" s="185">
        <f>ROUND([1]Лист1!AN47/1000,1)</f>
        <v>34388</v>
      </c>
      <c r="AV47" s="185">
        <f>ROUND([1]Лист1!AO47/1000,1)</f>
        <v>5880.5</v>
      </c>
      <c r="AW47" s="185">
        <f>ROUND([1]Лист1!AP47/1000,1)</f>
        <v>5874.6</v>
      </c>
      <c r="AX47" s="185">
        <f>ROUND([1]Лист1!AQ47/1000,1)</f>
        <v>8520.9</v>
      </c>
      <c r="AY47" s="186">
        <f>ROUND([1]Лист1!AR47/1000,1)</f>
        <v>6522.9</v>
      </c>
      <c r="AZ47" s="183">
        <f t="shared" si="9"/>
        <v>142838.30000000002</v>
      </c>
      <c r="BA47" s="184">
        <f t="shared" si="9"/>
        <v>136121.60000000001</v>
      </c>
      <c r="BB47" s="185">
        <v>797.9</v>
      </c>
      <c r="BC47" s="185">
        <v>758.5</v>
      </c>
      <c r="BD47" s="185">
        <v>92202.3</v>
      </c>
      <c r="BE47" s="185">
        <v>91310.5</v>
      </c>
      <c r="BF47" s="185">
        <v>42300.9</v>
      </c>
      <c r="BG47" s="185">
        <v>40640.6</v>
      </c>
      <c r="BH47" s="185">
        <v>7537.2</v>
      </c>
      <c r="BI47" s="186">
        <v>3412</v>
      </c>
      <c r="BJ47" s="183">
        <f t="shared" si="10"/>
        <v>0</v>
      </c>
      <c r="BK47" s="184">
        <f t="shared" si="10"/>
        <v>0</v>
      </c>
      <c r="BL47" s="191">
        <v>0</v>
      </c>
      <c r="BM47" s="191">
        <v>0</v>
      </c>
      <c r="BN47" s="191">
        <v>0</v>
      </c>
      <c r="BO47" s="191">
        <v>0</v>
      </c>
      <c r="BP47" s="191">
        <v>0</v>
      </c>
      <c r="BQ47" s="192">
        <v>0</v>
      </c>
      <c r="BR47" s="183">
        <f t="shared" si="11"/>
        <v>668114</v>
      </c>
      <c r="BS47" s="184">
        <f t="shared" si="11"/>
        <v>660796.6</v>
      </c>
      <c r="BT47" s="185">
        <v>165397.5</v>
      </c>
      <c r="BU47" s="185">
        <v>164806.9</v>
      </c>
      <c r="BV47" s="185">
        <v>407107.2</v>
      </c>
      <c r="BW47" s="185">
        <v>404675.8</v>
      </c>
      <c r="BX47" s="185">
        <v>46258.9</v>
      </c>
      <c r="BY47" s="185">
        <v>45799.5</v>
      </c>
      <c r="BZ47" s="185">
        <v>0</v>
      </c>
      <c r="CA47" s="185">
        <v>0</v>
      </c>
      <c r="CB47" s="185">
        <v>7044.9</v>
      </c>
      <c r="CC47" s="185">
        <v>6739.5</v>
      </c>
      <c r="CD47" s="185">
        <v>42305.5</v>
      </c>
      <c r="CE47" s="186">
        <v>38774.9</v>
      </c>
      <c r="CF47" s="183">
        <f t="shared" si="12"/>
        <v>88579.5</v>
      </c>
      <c r="CG47" s="184">
        <f t="shared" si="12"/>
        <v>87395</v>
      </c>
      <c r="CH47" s="185">
        <v>68338.3</v>
      </c>
      <c r="CI47" s="185">
        <v>68135.100000000006</v>
      </c>
      <c r="CJ47" s="185">
        <v>0</v>
      </c>
      <c r="CK47" s="185">
        <v>0</v>
      </c>
      <c r="CL47" s="185">
        <v>20241.2</v>
      </c>
      <c r="CM47" s="186">
        <v>19259.900000000001</v>
      </c>
      <c r="CN47" s="183">
        <f t="shared" si="13"/>
        <v>59.8</v>
      </c>
      <c r="CO47" s="195">
        <f t="shared" si="13"/>
        <v>59.8</v>
      </c>
      <c r="CP47" s="185">
        <v>0</v>
      </c>
      <c r="CQ47" s="185">
        <v>0</v>
      </c>
      <c r="CR47" s="185">
        <v>0</v>
      </c>
      <c r="CS47" s="185">
        <v>0</v>
      </c>
      <c r="CT47" s="185">
        <v>59.8</v>
      </c>
      <c r="CU47" s="186">
        <v>59.8</v>
      </c>
      <c r="CV47" s="183">
        <f t="shared" si="14"/>
        <v>35416.5</v>
      </c>
      <c r="CW47" s="184">
        <f t="shared" si="4"/>
        <v>31949.800000000003</v>
      </c>
      <c r="CX47" s="185">
        <v>2269.3000000000002</v>
      </c>
      <c r="CY47" s="185">
        <v>2254.9</v>
      </c>
      <c r="CZ47" s="185">
        <v>0</v>
      </c>
      <c r="DA47" s="185">
        <v>0</v>
      </c>
      <c r="DB47" s="185">
        <v>21905.4</v>
      </c>
      <c r="DC47" s="185">
        <v>20445</v>
      </c>
      <c r="DD47" s="185">
        <v>8646</v>
      </c>
      <c r="DE47" s="185">
        <v>7684.4</v>
      </c>
      <c r="DF47" s="185">
        <v>2595.8000000000002</v>
      </c>
      <c r="DG47" s="186">
        <v>1565.5</v>
      </c>
      <c r="DH47" s="183">
        <f t="shared" si="15"/>
        <v>5163.2</v>
      </c>
      <c r="DI47" s="196">
        <f t="shared" si="15"/>
        <v>4720.8</v>
      </c>
      <c r="DJ47" s="197">
        <v>73.400000000000006</v>
      </c>
      <c r="DK47" s="197">
        <v>73.400000000000006</v>
      </c>
      <c r="DL47" s="197">
        <v>3050</v>
      </c>
      <c r="DM47" s="197">
        <v>3050</v>
      </c>
      <c r="DN47" s="197">
        <v>0</v>
      </c>
      <c r="DO47" s="197">
        <v>0</v>
      </c>
      <c r="DP47" s="197">
        <v>2039.8</v>
      </c>
      <c r="DQ47" s="198">
        <v>1597.4</v>
      </c>
      <c r="DR47" s="183">
        <f t="shared" si="16"/>
        <v>0</v>
      </c>
      <c r="DS47" s="184">
        <f t="shared" si="16"/>
        <v>0</v>
      </c>
      <c r="DT47" s="191">
        <v>0</v>
      </c>
      <c r="DU47" s="191">
        <v>0</v>
      </c>
      <c r="DV47" s="191">
        <v>0</v>
      </c>
      <c r="DW47" s="191">
        <v>0</v>
      </c>
      <c r="DX47" s="191">
        <v>0</v>
      </c>
      <c r="DY47" s="192">
        <v>0</v>
      </c>
      <c r="DZ47" s="199">
        <v>0</v>
      </c>
      <c r="EA47" s="200">
        <v>0</v>
      </c>
      <c r="EB47" s="199">
        <v>0</v>
      </c>
      <c r="EC47" s="200">
        <v>0</v>
      </c>
      <c r="ED47" s="184">
        <f t="shared" si="18"/>
        <v>1217769</v>
      </c>
      <c r="EE47" s="184">
        <f t="shared" si="18"/>
        <v>1178164.3999999999</v>
      </c>
      <c r="EF47" s="201">
        <v>-25772.400000000001</v>
      </c>
      <c r="EG47" s="192">
        <v>455.3</v>
      </c>
      <c r="EH47" s="201">
        <v>56347.9</v>
      </c>
      <c r="EI47" s="202">
        <v>56803.199999999997</v>
      </c>
      <c r="EJ47" s="120"/>
      <c r="EK47" s="203"/>
      <c r="EL47" s="203"/>
    </row>
    <row r="48" spans="1:142" s="102" customFormat="1" ht="15" hidden="1" customHeight="1" x14ac:dyDescent="0.25">
      <c r="A48" s="108" t="s">
        <v>225</v>
      </c>
      <c r="B48" s="183">
        <f t="shared" si="6"/>
        <v>97457.900000000009</v>
      </c>
      <c r="C48" s="184">
        <f t="shared" si="6"/>
        <v>93701.8</v>
      </c>
      <c r="D48" s="185">
        <v>9086.9</v>
      </c>
      <c r="E48" s="185">
        <v>8837.1</v>
      </c>
      <c r="F48" s="185">
        <v>3388.4</v>
      </c>
      <c r="G48" s="185">
        <v>3210.2</v>
      </c>
      <c r="H48" s="185">
        <v>49950.3</v>
      </c>
      <c r="I48" s="185">
        <v>47785</v>
      </c>
      <c r="J48" s="185">
        <v>5.4</v>
      </c>
      <c r="K48" s="185">
        <v>5.4</v>
      </c>
      <c r="L48" s="185">
        <v>9580.6</v>
      </c>
      <c r="M48" s="185">
        <v>9442.4</v>
      </c>
      <c r="N48" s="185">
        <v>3010.5</v>
      </c>
      <c r="O48" s="185">
        <v>3010.5</v>
      </c>
      <c r="P48" s="185">
        <v>325</v>
      </c>
      <c r="Q48" s="185">
        <v>0</v>
      </c>
      <c r="R48" s="185">
        <v>0</v>
      </c>
      <c r="S48" s="185">
        <v>0</v>
      </c>
      <c r="T48" s="185">
        <v>22110.799999999999</v>
      </c>
      <c r="U48" s="186">
        <v>21411.200000000001</v>
      </c>
      <c r="V48" s="187">
        <f t="shared" si="17"/>
        <v>671.7</v>
      </c>
      <c r="W48" s="188">
        <f t="shared" si="17"/>
        <v>656.8</v>
      </c>
      <c r="X48" s="189">
        <v>671.7</v>
      </c>
      <c r="Y48" s="190">
        <v>656.8</v>
      </c>
      <c r="Z48" s="183">
        <f t="shared" si="7"/>
        <v>5039.8999999999996</v>
      </c>
      <c r="AA48" s="184">
        <f t="shared" si="7"/>
        <v>4722.3999999999996</v>
      </c>
      <c r="AB48" s="191">
        <v>3926.5</v>
      </c>
      <c r="AC48" s="191">
        <v>3638.9</v>
      </c>
      <c r="AD48" s="191">
        <v>1069.2</v>
      </c>
      <c r="AE48" s="191">
        <v>1049.5</v>
      </c>
      <c r="AF48" s="191">
        <v>44.2</v>
      </c>
      <c r="AG48" s="192">
        <v>34</v>
      </c>
      <c r="AH48" s="193">
        <v>57704.200000000004</v>
      </c>
      <c r="AI48" s="194">
        <v>56147.000000000007</v>
      </c>
      <c r="AJ48" s="185" t="e">
        <f>ROUND([1]Лист1!AC48/1000,1)</f>
        <v>#REF!</v>
      </c>
      <c r="AK48" s="185" t="e">
        <f>ROUND([1]Лист1!AD48/1000,1)</f>
        <v>#REF!</v>
      </c>
      <c r="AL48" s="185">
        <f>ROUND([1]Лист1!AE48/1000,1)</f>
        <v>4233.7</v>
      </c>
      <c r="AM48" s="185">
        <f>ROUND([1]Лист1!AF48/1000,1)</f>
        <v>4101.1000000000004</v>
      </c>
      <c r="AN48" s="185" t="e">
        <f>ROUND([1]Лист1!AG48/1000,1)</f>
        <v>#REF!</v>
      </c>
      <c r="AO48" s="185" t="e">
        <f>ROUND([1]Лист1!AH48/1000,1)</f>
        <v>#REF!</v>
      </c>
      <c r="AP48" s="185" t="e">
        <f>ROUND([1]Лист1!AI48/1000,1)</f>
        <v>#REF!</v>
      </c>
      <c r="AQ48" s="185" t="e">
        <f>ROUND([1]Лист1!AJ48/1000,1)</f>
        <v>#REF!</v>
      </c>
      <c r="AR48" s="185">
        <f>ROUND([1]Лист1!AK48/1000,1)</f>
        <v>30130.3</v>
      </c>
      <c r="AS48" s="185">
        <f>ROUND([1]Лист1!AL48/1000,1)</f>
        <v>30091.8</v>
      </c>
      <c r="AT48" s="185">
        <f>ROUND([1]Лист1!AM48/1000,1)</f>
        <v>17140.8</v>
      </c>
      <c r="AU48" s="185">
        <f>ROUND([1]Лист1!AN48/1000,1)</f>
        <v>16448.7</v>
      </c>
      <c r="AV48" s="185">
        <f>ROUND([1]Лист1!AO48/1000,1)</f>
        <v>854.9</v>
      </c>
      <c r="AW48" s="185">
        <f>ROUND([1]Лист1!AP48/1000,1)</f>
        <v>718.1</v>
      </c>
      <c r="AX48" s="185">
        <f>ROUND([1]Лист1!AQ48/1000,1)</f>
        <v>5344.5</v>
      </c>
      <c r="AY48" s="186">
        <f>ROUND([1]Лист1!AR48/1000,1)</f>
        <v>4787.3</v>
      </c>
      <c r="AZ48" s="183">
        <f t="shared" si="9"/>
        <v>109889.5</v>
      </c>
      <c r="BA48" s="184">
        <f t="shared" si="9"/>
        <v>108045.79999999999</v>
      </c>
      <c r="BB48" s="185">
        <v>1065.5</v>
      </c>
      <c r="BC48" s="185">
        <v>607.70000000000005</v>
      </c>
      <c r="BD48" s="185">
        <v>5423.3</v>
      </c>
      <c r="BE48" s="185">
        <v>4898.3</v>
      </c>
      <c r="BF48" s="185">
        <v>86709.7</v>
      </c>
      <c r="BG48" s="185">
        <v>85850.9</v>
      </c>
      <c r="BH48" s="185">
        <v>16691</v>
      </c>
      <c r="BI48" s="186">
        <v>16688.900000000001</v>
      </c>
      <c r="BJ48" s="183">
        <f t="shared" si="10"/>
        <v>0</v>
      </c>
      <c r="BK48" s="184">
        <f t="shared" si="10"/>
        <v>0</v>
      </c>
      <c r="BL48" s="191">
        <v>0</v>
      </c>
      <c r="BM48" s="191">
        <v>0</v>
      </c>
      <c r="BN48" s="191">
        <v>0</v>
      </c>
      <c r="BO48" s="191">
        <v>0</v>
      </c>
      <c r="BP48" s="191">
        <v>0</v>
      </c>
      <c r="BQ48" s="192">
        <v>0</v>
      </c>
      <c r="BR48" s="183">
        <f t="shared" si="11"/>
        <v>467682.60000000003</v>
      </c>
      <c r="BS48" s="184">
        <f t="shared" si="11"/>
        <v>463412.20000000007</v>
      </c>
      <c r="BT48" s="185">
        <v>85562.4</v>
      </c>
      <c r="BU48" s="185">
        <v>85547.9</v>
      </c>
      <c r="BV48" s="185">
        <v>310025.59999999998</v>
      </c>
      <c r="BW48" s="185">
        <v>309698.5</v>
      </c>
      <c r="BX48" s="185">
        <v>29474.400000000001</v>
      </c>
      <c r="BY48" s="185">
        <v>29474.400000000001</v>
      </c>
      <c r="BZ48" s="185">
        <v>0</v>
      </c>
      <c r="CA48" s="185">
        <v>0</v>
      </c>
      <c r="CB48" s="185">
        <v>11950.2</v>
      </c>
      <c r="CC48" s="185">
        <v>11929.5</v>
      </c>
      <c r="CD48" s="185">
        <v>30670</v>
      </c>
      <c r="CE48" s="186">
        <v>26761.9</v>
      </c>
      <c r="CF48" s="183">
        <f t="shared" si="12"/>
        <v>127598.20000000001</v>
      </c>
      <c r="CG48" s="184">
        <f t="shared" si="12"/>
        <v>127430.90000000001</v>
      </c>
      <c r="CH48" s="185">
        <v>81594.3</v>
      </c>
      <c r="CI48" s="185">
        <v>81584.600000000006</v>
      </c>
      <c r="CJ48" s="185">
        <v>0</v>
      </c>
      <c r="CK48" s="185">
        <v>0</v>
      </c>
      <c r="CL48" s="185">
        <v>46003.9</v>
      </c>
      <c r="CM48" s="186">
        <v>45846.3</v>
      </c>
      <c r="CN48" s="183">
        <f t="shared" si="13"/>
        <v>0</v>
      </c>
      <c r="CO48" s="195">
        <f t="shared" si="13"/>
        <v>0</v>
      </c>
      <c r="CP48" s="185">
        <v>0</v>
      </c>
      <c r="CQ48" s="185">
        <v>0</v>
      </c>
      <c r="CR48" s="185">
        <v>0</v>
      </c>
      <c r="CS48" s="185">
        <v>0</v>
      </c>
      <c r="CT48" s="185">
        <v>0</v>
      </c>
      <c r="CU48" s="186">
        <v>0</v>
      </c>
      <c r="CV48" s="183">
        <f t="shared" si="14"/>
        <v>25272.800000000003</v>
      </c>
      <c r="CW48" s="184">
        <f t="shared" si="4"/>
        <v>21915.699999999997</v>
      </c>
      <c r="CX48" s="185">
        <v>1119.2</v>
      </c>
      <c r="CY48" s="185">
        <v>1104.0999999999999</v>
      </c>
      <c r="CZ48" s="185">
        <v>0</v>
      </c>
      <c r="DA48" s="185">
        <v>0</v>
      </c>
      <c r="DB48" s="185">
        <v>17303.400000000001</v>
      </c>
      <c r="DC48" s="185">
        <v>14008.3</v>
      </c>
      <c r="DD48" s="185">
        <v>6177.6</v>
      </c>
      <c r="DE48" s="185">
        <v>6132.7</v>
      </c>
      <c r="DF48" s="185">
        <v>672.6</v>
      </c>
      <c r="DG48" s="186">
        <v>670.6</v>
      </c>
      <c r="DH48" s="183">
        <f t="shared" si="15"/>
        <v>27859.599999999999</v>
      </c>
      <c r="DI48" s="196">
        <f t="shared" si="15"/>
        <v>27497.200000000001</v>
      </c>
      <c r="DJ48" s="197">
        <v>0</v>
      </c>
      <c r="DK48" s="197">
        <v>0</v>
      </c>
      <c r="DL48" s="197">
        <v>27859.599999999999</v>
      </c>
      <c r="DM48" s="197">
        <v>27497.200000000001</v>
      </c>
      <c r="DN48" s="197">
        <v>0</v>
      </c>
      <c r="DO48" s="197">
        <v>0</v>
      </c>
      <c r="DP48" s="197">
        <v>0</v>
      </c>
      <c r="DQ48" s="198">
        <v>0</v>
      </c>
      <c r="DR48" s="183">
        <f t="shared" si="16"/>
        <v>0</v>
      </c>
      <c r="DS48" s="184">
        <f t="shared" si="16"/>
        <v>0</v>
      </c>
      <c r="DT48" s="191">
        <v>0</v>
      </c>
      <c r="DU48" s="191">
        <v>0</v>
      </c>
      <c r="DV48" s="191">
        <v>0</v>
      </c>
      <c r="DW48" s="191">
        <v>0</v>
      </c>
      <c r="DX48" s="191">
        <v>0</v>
      </c>
      <c r="DY48" s="192">
        <v>0</v>
      </c>
      <c r="DZ48" s="199">
        <v>8.8000000000000007</v>
      </c>
      <c r="EA48" s="200">
        <v>4.3</v>
      </c>
      <c r="EB48" s="199">
        <v>0</v>
      </c>
      <c r="EC48" s="200">
        <v>0</v>
      </c>
      <c r="ED48" s="184">
        <f t="shared" si="18"/>
        <v>919185.2</v>
      </c>
      <c r="EE48" s="184">
        <f t="shared" si="18"/>
        <v>903534.10000000021</v>
      </c>
      <c r="EF48" s="201">
        <v>-19173.400000000001</v>
      </c>
      <c r="EG48" s="192">
        <v>2278.9</v>
      </c>
      <c r="EH48" s="201">
        <v>24052.799999999999</v>
      </c>
      <c r="EI48" s="202">
        <v>21481.7</v>
      </c>
      <c r="EJ48" s="120"/>
      <c r="EK48" s="203"/>
      <c r="EL48" s="203"/>
    </row>
    <row r="49" spans="1:142" s="102" customFormat="1" ht="15" hidden="1" customHeight="1" x14ac:dyDescent="0.25">
      <c r="A49" s="108" t="s">
        <v>226</v>
      </c>
      <c r="B49" s="183">
        <f t="shared" si="6"/>
        <v>89487.7</v>
      </c>
      <c r="C49" s="184">
        <f t="shared" si="6"/>
        <v>88249.5</v>
      </c>
      <c r="D49" s="185">
        <v>9354.1</v>
      </c>
      <c r="E49" s="185">
        <v>9168</v>
      </c>
      <c r="F49" s="185">
        <v>6471.6</v>
      </c>
      <c r="G49" s="185">
        <v>6385.7</v>
      </c>
      <c r="H49" s="185">
        <v>44698.2</v>
      </c>
      <c r="I49" s="185">
        <v>43761.2</v>
      </c>
      <c r="J49" s="185">
        <v>9</v>
      </c>
      <c r="K49" s="185">
        <v>0</v>
      </c>
      <c r="L49" s="185">
        <v>7774</v>
      </c>
      <c r="M49" s="185">
        <v>7771.7</v>
      </c>
      <c r="N49" s="185">
        <v>916</v>
      </c>
      <c r="O49" s="185">
        <v>916</v>
      </c>
      <c r="P49" s="185">
        <v>0</v>
      </c>
      <c r="Q49" s="185">
        <v>0</v>
      </c>
      <c r="R49" s="185">
        <v>0</v>
      </c>
      <c r="S49" s="185">
        <v>0</v>
      </c>
      <c r="T49" s="185">
        <v>20264.8</v>
      </c>
      <c r="U49" s="186">
        <v>20246.900000000001</v>
      </c>
      <c r="V49" s="187">
        <f t="shared" si="17"/>
        <v>1075.0999999999999</v>
      </c>
      <c r="W49" s="188">
        <f t="shared" si="17"/>
        <v>1075.0999999999999</v>
      </c>
      <c r="X49" s="189">
        <v>1075.0999999999999</v>
      </c>
      <c r="Y49" s="190">
        <v>1075.0999999999999</v>
      </c>
      <c r="Z49" s="183">
        <f t="shared" si="7"/>
        <v>3959.4</v>
      </c>
      <c r="AA49" s="184">
        <f t="shared" si="7"/>
        <v>3928.7000000000003</v>
      </c>
      <c r="AB49" s="191">
        <v>3079.5</v>
      </c>
      <c r="AC49" s="191">
        <v>3048.8</v>
      </c>
      <c r="AD49" s="191">
        <v>879.9</v>
      </c>
      <c r="AE49" s="191">
        <v>879.9</v>
      </c>
      <c r="AF49" s="191">
        <v>0</v>
      </c>
      <c r="AG49" s="192">
        <v>0</v>
      </c>
      <c r="AH49" s="193">
        <v>57675.7</v>
      </c>
      <c r="AI49" s="194">
        <v>34384.199999999997</v>
      </c>
      <c r="AJ49" s="185" t="e">
        <f>ROUND([1]Лист1!AC49/1000,1)</f>
        <v>#REF!</v>
      </c>
      <c r="AK49" s="185" t="e">
        <f>ROUND([1]Лист1!AD49/1000,1)</f>
        <v>#REF!</v>
      </c>
      <c r="AL49" s="185">
        <f>ROUND([1]Лист1!AE49/1000,1)</f>
        <v>2717.4</v>
      </c>
      <c r="AM49" s="185">
        <f>ROUND([1]Лист1!AF49/1000,1)</f>
        <v>2717.4</v>
      </c>
      <c r="AN49" s="185">
        <f>ROUND([1]Лист1!AG49/1000,1)</f>
        <v>3157.7</v>
      </c>
      <c r="AO49" s="185">
        <f>ROUND([1]Лист1!AH49/1000,1)</f>
        <v>3157.7</v>
      </c>
      <c r="AP49" s="185" t="e">
        <f>ROUND([1]Лист1!AI49/1000,1)</f>
        <v>#REF!</v>
      </c>
      <c r="AQ49" s="185" t="e">
        <f>ROUND([1]Лист1!AJ49/1000,1)</f>
        <v>#REF!</v>
      </c>
      <c r="AR49" s="185">
        <f>ROUND([1]Лист1!AK49/1000,1)</f>
        <v>7259.1</v>
      </c>
      <c r="AS49" s="185">
        <f>ROUND([1]Лист1!AL49/1000,1)</f>
        <v>7123.5</v>
      </c>
      <c r="AT49" s="185">
        <f>ROUND([1]Лист1!AM49/1000,1)</f>
        <v>41326</v>
      </c>
      <c r="AU49" s="185">
        <f>ROUND([1]Лист1!AN49/1000,1)</f>
        <v>18170.099999999999</v>
      </c>
      <c r="AV49" s="185">
        <f>ROUND([1]Лист1!AO49/1000,1)</f>
        <v>213.7</v>
      </c>
      <c r="AW49" s="185">
        <f>ROUND([1]Лист1!AP49/1000,1)</f>
        <v>213.7</v>
      </c>
      <c r="AX49" s="185">
        <f>ROUND([1]Лист1!AQ49/1000,1)</f>
        <v>3001.8</v>
      </c>
      <c r="AY49" s="186">
        <f>ROUND([1]Лист1!AR49/1000,1)</f>
        <v>3001.8</v>
      </c>
      <c r="AZ49" s="183">
        <f t="shared" si="9"/>
        <v>33372.9</v>
      </c>
      <c r="BA49" s="184">
        <f t="shared" si="9"/>
        <v>32549.8</v>
      </c>
      <c r="BB49" s="185">
        <v>211.3</v>
      </c>
      <c r="BC49" s="185">
        <v>182.5</v>
      </c>
      <c r="BD49" s="185">
        <v>21350.9</v>
      </c>
      <c r="BE49" s="185">
        <v>21198.1</v>
      </c>
      <c r="BF49" s="185">
        <v>7047.5</v>
      </c>
      <c r="BG49" s="185">
        <v>6412.9</v>
      </c>
      <c r="BH49" s="185">
        <v>4763.2</v>
      </c>
      <c r="BI49" s="186">
        <v>4756.3</v>
      </c>
      <c r="BJ49" s="183">
        <f t="shared" si="10"/>
        <v>0</v>
      </c>
      <c r="BK49" s="184">
        <f t="shared" si="10"/>
        <v>0</v>
      </c>
      <c r="BL49" s="191">
        <v>0</v>
      </c>
      <c r="BM49" s="191">
        <v>0</v>
      </c>
      <c r="BN49" s="191">
        <v>0</v>
      </c>
      <c r="BO49" s="191">
        <v>0</v>
      </c>
      <c r="BP49" s="191">
        <v>0</v>
      </c>
      <c r="BQ49" s="192">
        <v>0</v>
      </c>
      <c r="BR49" s="183">
        <f t="shared" si="11"/>
        <v>323106.39999999997</v>
      </c>
      <c r="BS49" s="184">
        <f t="shared" si="11"/>
        <v>320492.5</v>
      </c>
      <c r="BT49" s="185">
        <v>48483.3</v>
      </c>
      <c r="BU49" s="185">
        <v>48382.5</v>
      </c>
      <c r="BV49" s="185">
        <v>246118</v>
      </c>
      <c r="BW49" s="185">
        <v>243703.5</v>
      </c>
      <c r="BX49" s="185">
        <v>9399.7999999999993</v>
      </c>
      <c r="BY49" s="185">
        <v>9399.7999999999993</v>
      </c>
      <c r="BZ49" s="185">
        <v>0</v>
      </c>
      <c r="CA49" s="185">
        <v>0</v>
      </c>
      <c r="CB49" s="185">
        <v>2814.5</v>
      </c>
      <c r="CC49" s="185">
        <v>2814.5</v>
      </c>
      <c r="CD49" s="185">
        <v>16290.8</v>
      </c>
      <c r="CE49" s="186">
        <v>16192.2</v>
      </c>
      <c r="CF49" s="183">
        <f t="shared" si="12"/>
        <v>43436.100000000006</v>
      </c>
      <c r="CG49" s="184">
        <f t="shared" si="12"/>
        <v>43432.9</v>
      </c>
      <c r="CH49" s="185">
        <v>40203.300000000003</v>
      </c>
      <c r="CI49" s="185">
        <v>40203.300000000003</v>
      </c>
      <c r="CJ49" s="185">
        <v>0</v>
      </c>
      <c r="CK49" s="185">
        <v>0</v>
      </c>
      <c r="CL49" s="185">
        <v>3232.8</v>
      </c>
      <c r="CM49" s="186">
        <v>3229.6</v>
      </c>
      <c r="CN49" s="183">
        <f t="shared" si="13"/>
        <v>38.200000000000003</v>
      </c>
      <c r="CO49" s="195">
        <f t="shared" si="13"/>
        <v>38.200000000000003</v>
      </c>
      <c r="CP49" s="185">
        <v>0</v>
      </c>
      <c r="CQ49" s="185">
        <v>0</v>
      </c>
      <c r="CR49" s="185">
        <v>0</v>
      </c>
      <c r="CS49" s="185">
        <v>0</v>
      </c>
      <c r="CT49" s="185">
        <v>38.200000000000003</v>
      </c>
      <c r="CU49" s="186">
        <v>38.200000000000003</v>
      </c>
      <c r="CV49" s="183">
        <f t="shared" si="14"/>
        <v>15704.2</v>
      </c>
      <c r="CW49" s="184">
        <f t="shared" si="4"/>
        <v>15262.9</v>
      </c>
      <c r="CX49" s="185">
        <v>709</v>
      </c>
      <c r="CY49" s="185">
        <v>709</v>
      </c>
      <c r="CZ49" s="185">
        <v>0</v>
      </c>
      <c r="DA49" s="185">
        <v>0</v>
      </c>
      <c r="DB49" s="185">
        <v>10017.200000000001</v>
      </c>
      <c r="DC49" s="185">
        <v>9576</v>
      </c>
      <c r="DD49" s="185">
        <v>4157.3</v>
      </c>
      <c r="DE49" s="185">
        <v>4157.3</v>
      </c>
      <c r="DF49" s="185">
        <v>820.7</v>
      </c>
      <c r="DG49" s="186">
        <v>820.6</v>
      </c>
      <c r="DH49" s="183">
        <f t="shared" si="15"/>
        <v>15769.3</v>
      </c>
      <c r="DI49" s="196">
        <f t="shared" si="15"/>
        <v>15769.3</v>
      </c>
      <c r="DJ49" s="197">
        <v>4960.7</v>
      </c>
      <c r="DK49" s="197">
        <v>4960.7</v>
      </c>
      <c r="DL49" s="197">
        <v>10808.6</v>
      </c>
      <c r="DM49" s="197">
        <v>10808.6</v>
      </c>
      <c r="DN49" s="197">
        <v>0</v>
      </c>
      <c r="DO49" s="197">
        <v>0</v>
      </c>
      <c r="DP49" s="197">
        <v>0</v>
      </c>
      <c r="DQ49" s="198">
        <v>0</v>
      </c>
      <c r="DR49" s="183">
        <f t="shared" si="16"/>
        <v>0</v>
      </c>
      <c r="DS49" s="184">
        <f t="shared" si="16"/>
        <v>0</v>
      </c>
      <c r="DT49" s="191">
        <v>0</v>
      </c>
      <c r="DU49" s="191">
        <v>0</v>
      </c>
      <c r="DV49" s="191">
        <v>0</v>
      </c>
      <c r="DW49" s="191">
        <v>0</v>
      </c>
      <c r="DX49" s="191">
        <v>0</v>
      </c>
      <c r="DY49" s="192">
        <v>0</v>
      </c>
      <c r="DZ49" s="199">
        <v>0</v>
      </c>
      <c r="EA49" s="200">
        <v>0</v>
      </c>
      <c r="EB49" s="199">
        <v>0</v>
      </c>
      <c r="EC49" s="200">
        <v>0</v>
      </c>
      <c r="ED49" s="184">
        <f t="shared" si="18"/>
        <v>583625</v>
      </c>
      <c r="EE49" s="184">
        <f t="shared" si="18"/>
        <v>555183.1</v>
      </c>
      <c r="EF49" s="201">
        <v>-16994.599999999999</v>
      </c>
      <c r="EG49" s="192">
        <v>-4431.6000000000004</v>
      </c>
      <c r="EH49" s="201">
        <v>17899.8</v>
      </c>
      <c r="EI49" s="202">
        <v>13468.2</v>
      </c>
      <c r="EJ49" s="120"/>
      <c r="EK49" s="203"/>
      <c r="EL49" s="203"/>
    </row>
    <row r="50" spans="1:142" s="102" customFormat="1" ht="15" hidden="1" customHeight="1" x14ac:dyDescent="0.25">
      <c r="A50" s="108" t="s">
        <v>227</v>
      </c>
      <c r="B50" s="183">
        <f t="shared" si="6"/>
        <v>91842.999999999985</v>
      </c>
      <c r="C50" s="184">
        <f t="shared" si="6"/>
        <v>87511.700000000012</v>
      </c>
      <c r="D50" s="185">
        <v>9896.7000000000007</v>
      </c>
      <c r="E50" s="185">
        <v>9875.5</v>
      </c>
      <c r="F50" s="185">
        <v>2773.8</v>
      </c>
      <c r="G50" s="185">
        <v>2704.1</v>
      </c>
      <c r="H50" s="185">
        <v>62309</v>
      </c>
      <c r="I50" s="185">
        <v>61610.8</v>
      </c>
      <c r="J50" s="185">
        <v>5.4</v>
      </c>
      <c r="K50" s="185">
        <v>0</v>
      </c>
      <c r="L50" s="185">
        <v>8623.7000000000007</v>
      </c>
      <c r="M50" s="185">
        <v>8616.6</v>
      </c>
      <c r="N50" s="185">
        <v>3712.9</v>
      </c>
      <c r="O50" s="185">
        <v>2378.5</v>
      </c>
      <c r="P50" s="185">
        <v>40</v>
      </c>
      <c r="Q50" s="185">
        <v>0</v>
      </c>
      <c r="R50" s="185">
        <v>0</v>
      </c>
      <c r="S50" s="185">
        <v>0</v>
      </c>
      <c r="T50" s="185">
        <v>4481.5</v>
      </c>
      <c r="U50" s="186">
        <v>2326.1999999999998</v>
      </c>
      <c r="V50" s="187">
        <f t="shared" si="17"/>
        <v>997.6</v>
      </c>
      <c r="W50" s="188">
        <f t="shared" si="17"/>
        <v>997.6</v>
      </c>
      <c r="X50" s="189">
        <v>997.6</v>
      </c>
      <c r="Y50" s="190">
        <v>997.6</v>
      </c>
      <c r="Z50" s="183">
        <f t="shared" si="7"/>
        <v>6813</v>
      </c>
      <c r="AA50" s="184">
        <f t="shared" si="7"/>
        <v>6710.6</v>
      </c>
      <c r="AB50" s="191">
        <v>4388.3999999999996</v>
      </c>
      <c r="AC50" s="191">
        <v>4297.8</v>
      </c>
      <c r="AD50" s="191">
        <v>1814.6</v>
      </c>
      <c r="AE50" s="191">
        <v>1805.8</v>
      </c>
      <c r="AF50" s="191">
        <v>610</v>
      </c>
      <c r="AG50" s="192">
        <v>607</v>
      </c>
      <c r="AH50" s="193">
        <v>55791.199999999997</v>
      </c>
      <c r="AI50" s="194">
        <v>54689.7</v>
      </c>
      <c r="AJ50" s="185" t="e">
        <f>ROUND([1]Лист1!AC50/1000,1)</f>
        <v>#REF!</v>
      </c>
      <c r="AK50" s="185" t="e">
        <f>ROUND([1]Лист1!AD50/1000,1)</f>
        <v>#REF!</v>
      </c>
      <c r="AL50" s="185">
        <f>ROUND([1]Лист1!AE50/1000,1)</f>
        <v>2718.2</v>
      </c>
      <c r="AM50" s="185">
        <f>ROUND([1]Лист1!AF50/1000,1)</f>
        <v>2676.3</v>
      </c>
      <c r="AN50" s="185" t="e">
        <f>ROUND([1]Лист1!AG50/1000,1)</f>
        <v>#REF!</v>
      </c>
      <c r="AO50" s="185" t="e">
        <f>ROUND([1]Лист1!AH50/1000,1)</f>
        <v>#REF!</v>
      </c>
      <c r="AP50" s="185" t="e">
        <f>ROUND([1]Лист1!AI50/1000,1)</f>
        <v>#REF!</v>
      </c>
      <c r="AQ50" s="185" t="e">
        <f>ROUND([1]Лист1!AJ50/1000,1)</f>
        <v>#REF!</v>
      </c>
      <c r="AR50" s="185">
        <f>ROUND([1]Лист1!AK50/1000,1)</f>
        <v>9063.2999999999993</v>
      </c>
      <c r="AS50" s="185">
        <f>ROUND([1]Лист1!AL50/1000,1)</f>
        <v>8994</v>
      </c>
      <c r="AT50" s="185">
        <f>ROUND([1]Лист1!AM50/1000,1)</f>
        <v>17260.099999999999</v>
      </c>
      <c r="AU50" s="185">
        <f>ROUND([1]Лист1!AN50/1000,1)</f>
        <v>16687.599999999999</v>
      </c>
      <c r="AV50" s="185">
        <f>ROUND([1]Лист1!AO50/1000,1)</f>
        <v>677.5</v>
      </c>
      <c r="AW50" s="185">
        <f>ROUND([1]Лист1!AP50/1000,1)</f>
        <v>677.4</v>
      </c>
      <c r="AX50" s="185">
        <f>ROUND([1]Лист1!AQ50/1000,1)</f>
        <v>26072.1</v>
      </c>
      <c r="AY50" s="186">
        <f>ROUND([1]Лист1!AR50/1000,1)</f>
        <v>25654.400000000001</v>
      </c>
      <c r="AZ50" s="183">
        <f t="shared" si="9"/>
        <v>30474.800000000003</v>
      </c>
      <c r="BA50" s="184">
        <f t="shared" si="9"/>
        <v>27088.2</v>
      </c>
      <c r="BB50" s="185">
        <v>300</v>
      </c>
      <c r="BC50" s="185">
        <v>300</v>
      </c>
      <c r="BD50" s="185">
        <v>17035.2</v>
      </c>
      <c r="BE50" s="185">
        <v>14913.3</v>
      </c>
      <c r="BF50" s="185">
        <v>9641.7000000000007</v>
      </c>
      <c r="BG50" s="185">
        <v>8910.1</v>
      </c>
      <c r="BH50" s="185">
        <v>3497.9</v>
      </c>
      <c r="BI50" s="186">
        <v>2964.8</v>
      </c>
      <c r="BJ50" s="183">
        <f t="shared" si="10"/>
        <v>322.10000000000002</v>
      </c>
      <c r="BK50" s="184">
        <f t="shared" si="10"/>
        <v>317.5</v>
      </c>
      <c r="BL50" s="191">
        <v>0</v>
      </c>
      <c r="BM50" s="191">
        <v>0</v>
      </c>
      <c r="BN50" s="191">
        <v>317.60000000000002</v>
      </c>
      <c r="BO50" s="191">
        <v>317.5</v>
      </c>
      <c r="BP50" s="191">
        <v>4.5</v>
      </c>
      <c r="BQ50" s="192">
        <v>0</v>
      </c>
      <c r="BR50" s="183">
        <f t="shared" si="11"/>
        <v>296049.7</v>
      </c>
      <c r="BS50" s="184">
        <f t="shared" si="11"/>
        <v>295617.39999999997</v>
      </c>
      <c r="BT50" s="185">
        <v>52716.6</v>
      </c>
      <c r="BU50" s="185">
        <v>52716.6</v>
      </c>
      <c r="BV50" s="185">
        <v>204016.6</v>
      </c>
      <c r="BW50" s="185">
        <v>203835.6</v>
      </c>
      <c r="BX50" s="185">
        <v>11624</v>
      </c>
      <c r="BY50" s="185">
        <v>11624</v>
      </c>
      <c r="BZ50" s="185">
        <v>0</v>
      </c>
      <c r="CA50" s="185">
        <v>0</v>
      </c>
      <c r="CB50" s="185">
        <v>2349.6999999999998</v>
      </c>
      <c r="CC50" s="185">
        <v>2349.6</v>
      </c>
      <c r="CD50" s="185">
        <v>25342.799999999999</v>
      </c>
      <c r="CE50" s="186">
        <v>25091.599999999999</v>
      </c>
      <c r="CF50" s="183">
        <f t="shared" si="12"/>
        <v>64616.700000000004</v>
      </c>
      <c r="CG50" s="184">
        <f t="shared" si="12"/>
        <v>64611.9</v>
      </c>
      <c r="CH50" s="185">
        <v>47794.3</v>
      </c>
      <c r="CI50" s="185">
        <v>47794.3</v>
      </c>
      <c r="CJ50" s="185">
        <v>0</v>
      </c>
      <c r="CK50" s="185">
        <v>0</v>
      </c>
      <c r="CL50" s="185">
        <v>16822.400000000001</v>
      </c>
      <c r="CM50" s="186">
        <v>16817.599999999999</v>
      </c>
      <c r="CN50" s="183">
        <f t="shared" si="13"/>
        <v>51.4</v>
      </c>
      <c r="CO50" s="195">
        <f t="shared" si="13"/>
        <v>49.3</v>
      </c>
      <c r="CP50" s="185">
        <v>0</v>
      </c>
      <c r="CQ50" s="185">
        <v>0</v>
      </c>
      <c r="CR50" s="185">
        <v>0</v>
      </c>
      <c r="CS50" s="185">
        <v>0</v>
      </c>
      <c r="CT50" s="185">
        <v>51.4</v>
      </c>
      <c r="CU50" s="186">
        <v>49.3</v>
      </c>
      <c r="CV50" s="183">
        <f t="shared" si="14"/>
        <v>17013.7</v>
      </c>
      <c r="CW50" s="184">
        <f t="shared" si="4"/>
        <v>16801.8</v>
      </c>
      <c r="CX50" s="185">
        <v>1238.5</v>
      </c>
      <c r="CY50" s="185">
        <v>1238.5</v>
      </c>
      <c r="CZ50" s="185">
        <v>0</v>
      </c>
      <c r="DA50" s="185">
        <v>0</v>
      </c>
      <c r="DB50" s="185">
        <v>11383.7</v>
      </c>
      <c r="DC50" s="185">
        <v>11383</v>
      </c>
      <c r="DD50" s="185">
        <v>3560.9</v>
      </c>
      <c r="DE50" s="185">
        <v>3359.7</v>
      </c>
      <c r="DF50" s="185">
        <v>830.6</v>
      </c>
      <c r="DG50" s="186">
        <v>820.6</v>
      </c>
      <c r="DH50" s="183">
        <f t="shared" si="15"/>
        <v>18067.199999999997</v>
      </c>
      <c r="DI50" s="196">
        <f t="shared" si="15"/>
        <v>17594.3</v>
      </c>
      <c r="DJ50" s="197">
        <v>13587.8</v>
      </c>
      <c r="DK50" s="197">
        <v>13114.9</v>
      </c>
      <c r="DL50" s="197">
        <v>4479.3999999999996</v>
      </c>
      <c r="DM50" s="197">
        <v>4479.3999999999996</v>
      </c>
      <c r="DN50" s="197">
        <v>0</v>
      </c>
      <c r="DO50" s="197">
        <v>0</v>
      </c>
      <c r="DP50" s="197">
        <v>0</v>
      </c>
      <c r="DQ50" s="198">
        <v>0</v>
      </c>
      <c r="DR50" s="183">
        <f t="shared" si="16"/>
        <v>0</v>
      </c>
      <c r="DS50" s="184">
        <f t="shared" si="16"/>
        <v>0</v>
      </c>
      <c r="DT50" s="191">
        <v>0</v>
      </c>
      <c r="DU50" s="191">
        <v>0</v>
      </c>
      <c r="DV50" s="191">
        <v>0</v>
      </c>
      <c r="DW50" s="191">
        <v>0</v>
      </c>
      <c r="DX50" s="191">
        <v>0</v>
      </c>
      <c r="DY50" s="192">
        <v>0</v>
      </c>
      <c r="DZ50" s="199">
        <v>0</v>
      </c>
      <c r="EA50" s="200">
        <v>0</v>
      </c>
      <c r="EB50" s="199">
        <v>0</v>
      </c>
      <c r="EC50" s="200">
        <v>0</v>
      </c>
      <c r="ED50" s="184">
        <f t="shared" si="18"/>
        <v>582040.39999999991</v>
      </c>
      <c r="EE50" s="184">
        <f t="shared" si="18"/>
        <v>571990</v>
      </c>
      <c r="EF50" s="201">
        <v>-6772.4</v>
      </c>
      <c r="EG50" s="192">
        <v>843.6</v>
      </c>
      <c r="EH50" s="201">
        <v>6772.4</v>
      </c>
      <c r="EI50" s="202">
        <v>7616</v>
      </c>
      <c r="EJ50" s="120"/>
      <c r="EK50" s="203"/>
      <c r="EL50" s="203"/>
    </row>
    <row r="51" spans="1:142" s="102" customFormat="1" ht="15" hidden="1" customHeight="1" x14ac:dyDescent="0.25">
      <c r="A51" s="108" t="s">
        <v>228</v>
      </c>
      <c r="B51" s="183">
        <f t="shared" si="6"/>
        <v>183297.69999999998</v>
      </c>
      <c r="C51" s="184">
        <f t="shared" si="6"/>
        <v>179150.09999999998</v>
      </c>
      <c r="D51" s="185">
        <v>17506.900000000001</v>
      </c>
      <c r="E51" s="185">
        <v>17006.5</v>
      </c>
      <c r="F51" s="185">
        <v>3760.2</v>
      </c>
      <c r="G51" s="185">
        <v>3681.4</v>
      </c>
      <c r="H51" s="185">
        <v>113997.3</v>
      </c>
      <c r="I51" s="185">
        <v>110855.4</v>
      </c>
      <c r="J51" s="185">
        <v>20.5</v>
      </c>
      <c r="K51" s="185">
        <v>0</v>
      </c>
      <c r="L51" s="185">
        <v>14132.8</v>
      </c>
      <c r="M51" s="185">
        <v>14102.1</v>
      </c>
      <c r="N51" s="185">
        <v>6615.9</v>
      </c>
      <c r="O51" s="185">
        <v>6615.8</v>
      </c>
      <c r="P51" s="185">
        <v>266.60000000000002</v>
      </c>
      <c r="Q51" s="185">
        <v>0</v>
      </c>
      <c r="R51" s="185">
        <v>0</v>
      </c>
      <c r="S51" s="185">
        <v>0</v>
      </c>
      <c r="T51" s="185">
        <v>26997.5</v>
      </c>
      <c r="U51" s="186">
        <v>26888.9</v>
      </c>
      <c r="V51" s="187">
        <f t="shared" si="17"/>
        <v>2489.3000000000002</v>
      </c>
      <c r="W51" s="188">
        <f t="shared" si="17"/>
        <v>2442.3000000000002</v>
      </c>
      <c r="X51" s="189">
        <v>2489.3000000000002</v>
      </c>
      <c r="Y51" s="190">
        <v>2442.3000000000002</v>
      </c>
      <c r="Z51" s="183">
        <f t="shared" si="7"/>
        <v>5067.6000000000004</v>
      </c>
      <c r="AA51" s="184">
        <f t="shared" si="7"/>
        <v>4752.8999999999996</v>
      </c>
      <c r="AB51" s="191">
        <v>3688</v>
      </c>
      <c r="AC51" s="191">
        <v>3403.3</v>
      </c>
      <c r="AD51" s="191">
        <v>1379.6</v>
      </c>
      <c r="AE51" s="191">
        <v>1349.6</v>
      </c>
      <c r="AF51" s="191">
        <v>0</v>
      </c>
      <c r="AG51" s="192">
        <v>0</v>
      </c>
      <c r="AH51" s="193">
        <v>111283.8</v>
      </c>
      <c r="AI51" s="194">
        <v>106849.59999999999</v>
      </c>
      <c r="AJ51" s="185" t="e">
        <f>ROUND([1]Лист1!AC51/1000,1)</f>
        <v>#REF!</v>
      </c>
      <c r="AK51" s="185" t="e">
        <f>ROUND([1]Лист1!AD51/1000,1)</f>
        <v>#REF!</v>
      </c>
      <c r="AL51" s="185">
        <f>ROUND([1]Лист1!AE51/1000,1)</f>
        <v>3522.5</v>
      </c>
      <c r="AM51" s="185">
        <f>ROUND([1]Лист1!AF51/1000,1)</f>
        <v>3474.1</v>
      </c>
      <c r="AN51" s="185">
        <f>ROUND([1]Лист1!AG51/1000,1)</f>
        <v>45</v>
      </c>
      <c r="AO51" s="185">
        <f>ROUND([1]Лист1!AH51/1000,1)</f>
        <v>44.6</v>
      </c>
      <c r="AP51" s="185" t="e">
        <f>ROUND([1]Лист1!AI51/1000,1)</f>
        <v>#REF!</v>
      </c>
      <c r="AQ51" s="185" t="e">
        <f>ROUND([1]Лист1!AJ51/1000,1)</f>
        <v>#REF!</v>
      </c>
      <c r="AR51" s="185">
        <f>ROUND([1]Лист1!AK51/1000,1)</f>
        <v>43739.6</v>
      </c>
      <c r="AS51" s="185">
        <f>ROUND([1]Лист1!AL51/1000,1)</f>
        <v>43739.6</v>
      </c>
      <c r="AT51" s="185">
        <f>ROUND([1]Лист1!AM51/1000,1)</f>
        <v>56777.5</v>
      </c>
      <c r="AU51" s="185">
        <f>ROUND([1]Лист1!AN51/1000,1)</f>
        <v>52553.599999999999</v>
      </c>
      <c r="AV51" s="185">
        <f>ROUND([1]Лист1!AO51/1000,1)</f>
        <v>5517.7</v>
      </c>
      <c r="AW51" s="185">
        <f>ROUND([1]Лист1!AP51/1000,1)</f>
        <v>5517.7</v>
      </c>
      <c r="AX51" s="185">
        <f>ROUND([1]Лист1!AQ51/1000,1)</f>
        <v>1681.5</v>
      </c>
      <c r="AY51" s="186">
        <f>ROUND([1]Лист1!AR51/1000,1)</f>
        <v>1520</v>
      </c>
      <c r="AZ51" s="183">
        <f t="shared" si="9"/>
        <v>235104.2</v>
      </c>
      <c r="BA51" s="184">
        <f t="shared" si="9"/>
        <v>212850.3</v>
      </c>
      <c r="BB51" s="185">
        <v>19418.2</v>
      </c>
      <c r="BC51" s="185">
        <v>7707.6</v>
      </c>
      <c r="BD51" s="185">
        <v>109732</v>
      </c>
      <c r="BE51" s="185">
        <v>106572.3</v>
      </c>
      <c r="BF51" s="185">
        <v>97264.8</v>
      </c>
      <c r="BG51" s="185">
        <v>94932.4</v>
      </c>
      <c r="BH51" s="185">
        <v>8689.2000000000007</v>
      </c>
      <c r="BI51" s="186">
        <v>3638</v>
      </c>
      <c r="BJ51" s="183">
        <f t="shared" si="10"/>
        <v>1579.1999999999998</v>
      </c>
      <c r="BK51" s="184">
        <f t="shared" si="10"/>
        <v>1541.8</v>
      </c>
      <c r="BL51" s="191">
        <v>0</v>
      </c>
      <c r="BM51" s="191">
        <v>0</v>
      </c>
      <c r="BN51" s="191">
        <v>1301.8</v>
      </c>
      <c r="BO51" s="191">
        <v>1301.8</v>
      </c>
      <c r="BP51" s="191">
        <v>277.39999999999998</v>
      </c>
      <c r="BQ51" s="192">
        <v>240</v>
      </c>
      <c r="BR51" s="183">
        <f t="shared" si="11"/>
        <v>846664.29999999993</v>
      </c>
      <c r="BS51" s="184">
        <f t="shared" si="11"/>
        <v>842733.29999999993</v>
      </c>
      <c r="BT51" s="185">
        <v>273390.90000000002</v>
      </c>
      <c r="BU51" s="185">
        <v>273389.5</v>
      </c>
      <c r="BV51" s="185">
        <v>486113.3</v>
      </c>
      <c r="BW51" s="185">
        <v>482258.1</v>
      </c>
      <c r="BX51" s="185">
        <v>38987.199999999997</v>
      </c>
      <c r="BY51" s="185">
        <v>38987.199999999997</v>
      </c>
      <c r="BZ51" s="185">
        <v>0</v>
      </c>
      <c r="CA51" s="185">
        <v>0</v>
      </c>
      <c r="CB51" s="185">
        <v>5320.1</v>
      </c>
      <c r="CC51" s="185">
        <v>5312.9</v>
      </c>
      <c r="CD51" s="185">
        <v>42852.800000000003</v>
      </c>
      <c r="CE51" s="186">
        <v>42785.599999999999</v>
      </c>
      <c r="CF51" s="183">
        <f t="shared" si="12"/>
        <v>173913.9</v>
      </c>
      <c r="CG51" s="184">
        <f t="shared" si="12"/>
        <v>172410.59999999998</v>
      </c>
      <c r="CH51" s="185">
        <v>137672</v>
      </c>
      <c r="CI51" s="185">
        <v>136184.4</v>
      </c>
      <c r="CJ51" s="185">
        <v>0</v>
      </c>
      <c r="CK51" s="185">
        <v>0</v>
      </c>
      <c r="CL51" s="185">
        <v>36241.9</v>
      </c>
      <c r="CM51" s="186">
        <v>36226.199999999997</v>
      </c>
      <c r="CN51" s="183">
        <f t="shared" si="13"/>
        <v>0</v>
      </c>
      <c r="CO51" s="195">
        <f t="shared" si="13"/>
        <v>0</v>
      </c>
      <c r="CP51" s="185">
        <v>0</v>
      </c>
      <c r="CQ51" s="185">
        <v>0</v>
      </c>
      <c r="CR51" s="185">
        <v>0</v>
      </c>
      <c r="CS51" s="185">
        <v>0</v>
      </c>
      <c r="CT51" s="185">
        <v>0</v>
      </c>
      <c r="CU51" s="186">
        <v>0</v>
      </c>
      <c r="CV51" s="183">
        <f t="shared" si="14"/>
        <v>58012.800000000003</v>
      </c>
      <c r="CW51" s="184">
        <f t="shared" si="4"/>
        <v>53798.400000000009</v>
      </c>
      <c r="CX51" s="185">
        <v>2941.3</v>
      </c>
      <c r="CY51" s="185">
        <v>2928.3</v>
      </c>
      <c r="CZ51" s="185">
        <v>0</v>
      </c>
      <c r="DA51" s="185">
        <v>0</v>
      </c>
      <c r="DB51" s="185">
        <v>37633.300000000003</v>
      </c>
      <c r="DC51" s="185">
        <v>33498.9</v>
      </c>
      <c r="DD51" s="185">
        <v>16594.7</v>
      </c>
      <c r="DE51" s="185">
        <v>16533.900000000001</v>
      </c>
      <c r="DF51" s="185">
        <v>843.5</v>
      </c>
      <c r="DG51" s="186">
        <v>837.3</v>
      </c>
      <c r="DH51" s="183">
        <f t="shared" si="15"/>
        <v>34140.9</v>
      </c>
      <c r="DI51" s="196">
        <f t="shared" si="15"/>
        <v>33605.800000000003</v>
      </c>
      <c r="DJ51" s="197">
        <v>31728.5</v>
      </c>
      <c r="DK51" s="197">
        <v>31193.4</v>
      </c>
      <c r="DL51" s="197">
        <v>0</v>
      </c>
      <c r="DM51" s="197">
        <v>0</v>
      </c>
      <c r="DN51" s="197">
        <v>0</v>
      </c>
      <c r="DO51" s="197">
        <v>0</v>
      </c>
      <c r="DP51" s="197">
        <v>2412.4</v>
      </c>
      <c r="DQ51" s="198">
        <v>2412.4</v>
      </c>
      <c r="DR51" s="183">
        <f t="shared" si="16"/>
        <v>0</v>
      </c>
      <c r="DS51" s="184">
        <f t="shared" si="16"/>
        <v>0</v>
      </c>
      <c r="DT51" s="191">
        <v>0</v>
      </c>
      <c r="DU51" s="191">
        <v>0</v>
      </c>
      <c r="DV51" s="191">
        <v>0</v>
      </c>
      <c r="DW51" s="191">
        <v>0</v>
      </c>
      <c r="DX51" s="191">
        <v>0</v>
      </c>
      <c r="DY51" s="192">
        <v>0</v>
      </c>
      <c r="DZ51" s="199">
        <v>0</v>
      </c>
      <c r="EA51" s="200">
        <v>0</v>
      </c>
      <c r="EB51" s="199">
        <v>0</v>
      </c>
      <c r="EC51" s="200">
        <v>0</v>
      </c>
      <c r="ED51" s="184">
        <f t="shared" si="18"/>
        <v>1651553.7</v>
      </c>
      <c r="EE51" s="184">
        <f t="shared" si="18"/>
        <v>1610135.1</v>
      </c>
      <c r="EF51" s="201">
        <v>-12648.2</v>
      </c>
      <c r="EG51" s="192">
        <v>10244.9</v>
      </c>
      <c r="EH51" s="201">
        <v>23996.5</v>
      </c>
      <c r="EI51" s="202">
        <v>34241.4</v>
      </c>
      <c r="EJ51" s="120"/>
      <c r="EK51" s="203"/>
      <c r="EL51" s="203"/>
    </row>
    <row r="52" spans="1:142" s="102" customFormat="1" ht="15" hidden="1" customHeight="1" x14ac:dyDescent="0.25">
      <c r="A52" s="108" t="s">
        <v>229</v>
      </c>
      <c r="B52" s="183">
        <f t="shared" si="6"/>
        <v>135883.6</v>
      </c>
      <c r="C52" s="184">
        <f t="shared" si="6"/>
        <v>133824.59999999998</v>
      </c>
      <c r="D52" s="185">
        <v>14131.3</v>
      </c>
      <c r="E52" s="185">
        <v>13994.7</v>
      </c>
      <c r="F52" s="185">
        <v>3820</v>
      </c>
      <c r="G52" s="185">
        <v>3820</v>
      </c>
      <c r="H52" s="185">
        <v>68035.5</v>
      </c>
      <c r="I52" s="185">
        <v>66491.199999999997</v>
      </c>
      <c r="J52" s="185">
        <v>5.4</v>
      </c>
      <c r="K52" s="185">
        <v>5.4</v>
      </c>
      <c r="L52" s="185">
        <v>7008.6</v>
      </c>
      <c r="M52" s="185">
        <v>6995.8</v>
      </c>
      <c r="N52" s="185">
        <v>3714.4</v>
      </c>
      <c r="O52" s="185">
        <v>3714.4</v>
      </c>
      <c r="P52" s="185">
        <v>311.5</v>
      </c>
      <c r="Q52" s="185">
        <v>0</v>
      </c>
      <c r="R52" s="185">
        <v>0</v>
      </c>
      <c r="S52" s="185">
        <v>0</v>
      </c>
      <c r="T52" s="185">
        <v>38856.9</v>
      </c>
      <c r="U52" s="186">
        <v>38803.1</v>
      </c>
      <c r="V52" s="187">
        <f t="shared" si="17"/>
        <v>1238.4000000000001</v>
      </c>
      <c r="W52" s="188">
        <f t="shared" si="17"/>
        <v>1238.4000000000001</v>
      </c>
      <c r="X52" s="189">
        <v>1238.4000000000001</v>
      </c>
      <c r="Y52" s="190">
        <v>1238.4000000000001</v>
      </c>
      <c r="Z52" s="183">
        <f t="shared" si="7"/>
        <v>10629.8</v>
      </c>
      <c r="AA52" s="184">
        <f t="shared" si="7"/>
        <v>10577.3</v>
      </c>
      <c r="AB52" s="191">
        <v>4848.8999999999996</v>
      </c>
      <c r="AC52" s="191">
        <v>4848.8999999999996</v>
      </c>
      <c r="AD52" s="191">
        <v>5780.9</v>
      </c>
      <c r="AE52" s="191">
        <v>5728.4</v>
      </c>
      <c r="AF52" s="191">
        <v>0</v>
      </c>
      <c r="AG52" s="192">
        <v>0</v>
      </c>
      <c r="AH52" s="193">
        <v>28863.3</v>
      </c>
      <c r="AI52" s="194">
        <v>25888.799999999999</v>
      </c>
      <c r="AJ52" s="185" t="e">
        <f>ROUND([1]Лист1!AC52/1000,1)</f>
        <v>#REF!</v>
      </c>
      <c r="AK52" s="185" t="e">
        <f>ROUND([1]Лист1!AD52/1000,1)</f>
        <v>#REF!</v>
      </c>
      <c r="AL52" s="185">
        <f>ROUND([1]Лист1!AE52/1000,1)</f>
        <v>3396.7</v>
      </c>
      <c r="AM52" s="185">
        <f>ROUND([1]Лист1!AF52/1000,1)</f>
        <v>3396.7</v>
      </c>
      <c r="AN52" s="185">
        <f>ROUND([1]Лист1!AG52/1000,1)</f>
        <v>75.7</v>
      </c>
      <c r="AO52" s="185">
        <f>ROUND([1]Лист1!AH52/1000,1)</f>
        <v>75.7</v>
      </c>
      <c r="AP52" s="185" t="e">
        <f>ROUND([1]Лист1!AI52/1000,1)</f>
        <v>#REF!</v>
      </c>
      <c r="AQ52" s="185" t="e">
        <f>ROUND([1]Лист1!AJ52/1000,1)</f>
        <v>#REF!</v>
      </c>
      <c r="AR52" s="185">
        <f>ROUND([1]Лист1!AK52/1000,1)</f>
        <v>8463.4</v>
      </c>
      <c r="AS52" s="185">
        <f>ROUND([1]Лист1!AL52/1000,1)</f>
        <v>8463.4</v>
      </c>
      <c r="AT52" s="185">
        <f>ROUND([1]Лист1!AM52/1000,1)</f>
        <v>14190.2</v>
      </c>
      <c r="AU52" s="185">
        <f>ROUND([1]Лист1!AN52/1000,1)</f>
        <v>11216.7</v>
      </c>
      <c r="AV52" s="185">
        <f>ROUND([1]Лист1!AO52/1000,1)</f>
        <v>56</v>
      </c>
      <c r="AW52" s="185">
        <f>ROUND([1]Лист1!AP52/1000,1)</f>
        <v>56</v>
      </c>
      <c r="AX52" s="185">
        <f>ROUND([1]Лист1!AQ52/1000,1)</f>
        <v>2681.3</v>
      </c>
      <c r="AY52" s="186">
        <f>ROUND([1]Лист1!AR52/1000,1)</f>
        <v>2680.3</v>
      </c>
      <c r="AZ52" s="183">
        <f t="shared" si="9"/>
        <v>29676.700000000004</v>
      </c>
      <c r="BA52" s="184">
        <f t="shared" si="9"/>
        <v>28832</v>
      </c>
      <c r="BB52" s="185">
        <v>180.5</v>
      </c>
      <c r="BC52" s="185">
        <v>180.5</v>
      </c>
      <c r="BD52" s="185">
        <v>8264.6</v>
      </c>
      <c r="BE52" s="185">
        <v>8264.5</v>
      </c>
      <c r="BF52" s="185">
        <v>13543.2</v>
      </c>
      <c r="BG52" s="185">
        <v>12698.6</v>
      </c>
      <c r="BH52" s="185">
        <v>7688.4</v>
      </c>
      <c r="BI52" s="186">
        <v>7688.4</v>
      </c>
      <c r="BJ52" s="183">
        <f t="shared" si="10"/>
        <v>950.1</v>
      </c>
      <c r="BK52" s="184">
        <f t="shared" si="10"/>
        <v>949.9</v>
      </c>
      <c r="BL52" s="191">
        <v>0</v>
      </c>
      <c r="BM52" s="191">
        <v>0</v>
      </c>
      <c r="BN52" s="191">
        <v>950.1</v>
      </c>
      <c r="BO52" s="191">
        <v>949.9</v>
      </c>
      <c r="BP52" s="191">
        <v>0</v>
      </c>
      <c r="BQ52" s="192">
        <v>0</v>
      </c>
      <c r="BR52" s="183">
        <f t="shared" si="11"/>
        <v>411207.9</v>
      </c>
      <c r="BS52" s="184">
        <f t="shared" si="11"/>
        <v>398093.3</v>
      </c>
      <c r="BT52" s="185">
        <v>83417.100000000006</v>
      </c>
      <c r="BU52" s="185">
        <v>80821</v>
      </c>
      <c r="BV52" s="185">
        <v>278786.7</v>
      </c>
      <c r="BW52" s="185">
        <v>268405.2</v>
      </c>
      <c r="BX52" s="185">
        <v>20373</v>
      </c>
      <c r="BY52" s="185">
        <v>20367.7</v>
      </c>
      <c r="BZ52" s="185">
        <v>0</v>
      </c>
      <c r="CA52" s="185">
        <v>0</v>
      </c>
      <c r="CB52" s="185">
        <v>6438</v>
      </c>
      <c r="CC52" s="185">
        <v>6436.6</v>
      </c>
      <c r="CD52" s="185">
        <v>22193.1</v>
      </c>
      <c r="CE52" s="186">
        <v>22062.799999999999</v>
      </c>
      <c r="CF52" s="183">
        <f t="shared" si="12"/>
        <v>58116.800000000003</v>
      </c>
      <c r="CG52" s="184">
        <f t="shared" si="12"/>
        <v>58114.3</v>
      </c>
      <c r="CH52" s="185">
        <v>49837.599999999999</v>
      </c>
      <c r="CI52" s="185">
        <v>49835.1</v>
      </c>
      <c r="CJ52" s="185">
        <v>0</v>
      </c>
      <c r="CK52" s="185">
        <v>0</v>
      </c>
      <c r="CL52" s="185">
        <v>8279.2000000000007</v>
      </c>
      <c r="CM52" s="186">
        <v>8279.2000000000007</v>
      </c>
      <c r="CN52" s="183">
        <f t="shared" si="13"/>
        <v>59.4</v>
      </c>
      <c r="CO52" s="195">
        <f t="shared" si="13"/>
        <v>59.4</v>
      </c>
      <c r="CP52" s="185">
        <v>0</v>
      </c>
      <c r="CQ52" s="185">
        <v>0</v>
      </c>
      <c r="CR52" s="185">
        <v>0</v>
      </c>
      <c r="CS52" s="185">
        <v>0</v>
      </c>
      <c r="CT52" s="185">
        <v>59.4</v>
      </c>
      <c r="CU52" s="186">
        <v>59.4</v>
      </c>
      <c r="CV52" s="183">
        <f t="shared" si="14"/>
        <v>20089.3</v>
      </c>
      <c r="CW52" s="184">
        <f t="shared" si="4"/>
        <v>18831.599999999999</v>
      </c>
      <c r="CX52" s="185">
        <v>1747.9</v>
      </c>
      <c r="CY52" s="185">
        <v>1747.9</v>
      </c>
      <c r="CZ52" s="185">
        <v>0</v>
      </c>
      <c r="DA52" s="185">
        <v>0</v>
      </c>
      <c r="DB52" s="185">
        <v>12367.8</v>
      </c>
      <c r="DC52" s="185">
        <v>11196.7</v>
      </c>
      <c r="DD52" s="185">
        <v>5152.8999999999996</v>
      </c>
      <c r="DE52" s="185">
        <v>5066.3999999999996</v>
      </c>
      <c r="DF52" s="185">
        <v>820.7</v>
      </c>
      <c r="DG52" s="186">
        <v>820.6</v>
      </c>
      <c r="DH52" s="183">
        <f t="shared" si="15"/>
        <v>11801.6</v>
      </c>
      <c r="DI52" s="196">
        <f t="shared" si="15"/>
        <v>11801.6</v>
      </c>
      <c r="DJ52" s="197">
        <v>11801.6</v>
      </c>
      <c r="DK52" s="197">
        <v>11801.6</v>
      </c>
      <c r="DL52" s="197">
        <v>0</v>
      </c>
      <c r="DM52" s="197">
        <v>0</v>
      </c>
      <c r="DN52" s="197">
        <v>0</v>
      </c>
      <c r="DO52" s="197">
        <v>0</v>
      </c>
      <c r="DP52" s="197">
        <v>0</v>
      </c>
      <c r="DQ52" s="198">
        <v>0</v>
      </c>
      <c r="DR52" s="183">
        <f t="shared" si="16"/>
        <v>0</v>
      </c>
      <c r="DS52" s="184">
        <f t="shared" si="16"/>
        <v>0</v>
      </c>
      <c r="DT52" s="191">
        <v>0</v>
      </c>
      <c r="DU52" s="191">
        <v>0</v>
      </c>
      <c r="DV52" s="191">
        <v>0</v>
      </c>
      <c r="DW52" s="191">
        <v>0</v>
      </c>
      <c r="DX52" s="191">
        <v>0</v>
      </c>
      <c r="DY52" s="192">
        <v>0</v>
      </c>
      <c r="DZ52" s="199">
        <v>1.1000000000000001</v>
      </c>
      <c r="EA52" s="200">
        <v>1.1000000000000001</v>
      </c>
      <c r="EB52" s="199">
        <v>0</v>
      </c>
      <c r="EC52" s="200">
        <v>0</v>
      </c>
      <c r="ED52" s="184">
        <f t="shared" si="18"/>
        <v>708518.00000000012</v>
      </c>
      <c r="EE52" s="184">
        <f t="shared" si="18"/>
        <v>688212.3</v>
      </c>
      <c r="EF52" s="201">
        <v>-12800.5</v>
      </c>
      <c r="EG52" s="192">
        <v>255.2</v>
      </c>
      <c r="EH52" s="201">
        <v>7143.2</v>
      </c>
      <c r="EI52" s="202">
        <v>5398.4</v>
      </c>
      <c r="EJ52" s="120"/>
      <c r="EK52" s="203"/>
      <c r="EL52" s="203"/>
    </row>
    <row r="53" spans="1:142" s="102" customFormat="1" ht="15" hidden="1" customHeight="1" x14ac:dyDescent="0.25">
      <c r="A53" s="108" t="s">
        <v>230</v>
      </c>
      <c r="B53" s="183">
        <f t="shared" si="6"/>
        <v>321570.8</v>
      </c>
      <c r="C53" s="184">
        <f t="shared" si="6"/>
        <v>313375.8</v>
      </c>
      <c r="D53" s="185">
        <v>13019.6</v>
      </c>
      <c r="E53" s="185">
        <v>12096.8</v>
      </c>
      <c r="F53" s="185">
        <v>6753.5</v>
      </c>
      <c r="G53" s="185">
        <v>6717.4</v>
      </c>
      <c r="H53" s="185">
        <v>230086.6</v>
      </c>
      <c r="I53" s="185">
        <v>223924.3</v>
      </c>
      <c r="J53" s="185">
        <v>9</v>
      </c>
      <c r="K53" s="185">
        <v>9</v>
      </c>
      <c r="L53" s="185">
        <v>35150.300000000003</v>
      </c>
      <c r="M53" s="185">
        <v>35042.1</v>
      </c>
      <c r="N53" s="185">
        <v>2400</v>
      </c>
      <c r="O53" s="185">
        <v>2400</v>
      </c>
      <c r="P53" s="185">
        <v>824.7</v>
      </c>
      <c r="Q53" s="185">
        <v>0</v>
      </c>
      <c r="R53" s="185">
        <v>0</v>
      </c>
      <c r="S53" s="185">
        <v>0</v>
      </c>
      <c r="T53" s="185">
        <v>33327.1</v>
      </c>
      <c r="U53" s="186">
        <v>33186.199999999997</v>
      </c>
      <c r="V53" s="187">
        <f t="shared" si="17"/>
        <v>578</v>
      </c>
      <c r="W53" s="188">
        <f t="shared" si="17"/>
        <v>546.70000000000005</v>
      </c>
      <c r="X53" s="189">
        <v>578</v>
      </c>
      <c r="Y53" s="190">
        <v>546.70000000000005</v>
      </c>
      <c r="Z53" s="183">
        <f t="shared" si="7"/>
        <v>47421.3</v>
      </c>
      <c r="AA53" s="184">
        <f t="shared" si="7"/>
        <v>37794.699999999997</v>
      </c>
      <c r="AB53" s="191">
        <v>44806.9</v>
      </c>
      <c r="AC53" s="191">
        <v>35545.199999999997</v>
      </c>
      <c r="AD53" s="191">
        <v>1645.3</v>
      </c>
      <c r="AE53" s="191">
        <v>1280.4000000000001</v>
      </c>
      <c r="AF53" s="191">
        <v>969.1</v>
      </c>
      <c r="AG53" s="192">
        <v>969.1</v>
      </c>
      <c r="AH53" s="193">
        <v>164313.4</v>
      </c>
      <c r="AI53" s="194">
        <v>155265.4</v>
      </c>
      <c r="AJ53" s="185" t="e">
        <f>ROUND([1]Лист1!AC53/1000,1)</f>
        <v>#REF!</v>
      </c>
      <c r="AK53" s="185" t="e">
        <f>ROUND([1]Лист1!AD53/1000,1)</f>
        <v>#REF!</v>
      </c>
      <c r="AL53" s="185">
        <f>ROUND([1]Лист1!AE53/1000,1)</f>
        <v>642.4</v>
      </c>
      <c r="AM53" s="185">
        <f>ROUND([1]Лист1!AF53/1000,1)</f>
        <v>642.4</v>
      </c>
      <c r="AN53" s="185" t="e">
        <f>ROUND([1]Лист1!AG53/1000,1)</f>
        <v>#REF!</v>
      </c>
      <c r="AO53" s="185" t="e">
        <f>ROUND([1]Лист1!AH53/1000,1)</f>
        <v>#REF!</v>
      </c>
      <c r="AP53" s="185" t="e">
        <f>ROUND([1]Лист1!AI53/1000,1)</f>
        <v>#REF!</v>
      </c>
      <c r="AQ53" s="185" t="e">
        <f>ROUND([1]Лист1!AJ53/1000,1)</f>
        <v>#REF!</v>
      </c>
      <c r="AR53" s="185">
        <f>ROUND([1]Лист1!AK53/1000,1)</f>
        <v>18767.3</v>
      </c>
      <c r="AS53" s="185">
        <f>ROUND([1]Лист1!AL53/1000,1)</f>
        <v>18755.400000000001</v>
      </c>
      <c r="AT53" s="185">
        <f>ROUND([1]Лист1!AM53/1000,1)</f>
        <v>85831.2</v>
      </c>
      <c r="AU53" s="185">
        <f>ROUND([1]Лист1!AN53/1000,1)</f>
        <v>85831.2</v>
      </c>
      <c r="AV53" s="185" t="e">
        <f>ROUND([1]Лист1!AO53/1000,1)</f>
        <v>#REF!</v>
      </c>
      <c r="AW53" s="185" t="e">
        <f>ROUND([1]Лист1!AP53/1000,1)</f>
        <v>#REF!</v>
      </c>
      <c r="AX53" s="185">
        <f>ROUND([1]Лист1!AQ53/1000,1)</f>
        <v>59072.5</v>
      </c>
      <c r="AY53" s="186">
        <f>ROUND([1]Лист1!AR53/1000,1)</f>
        <v>50036.4</v>
      </c>
      <c r="AZ53" s="183">
        <f t="shared" si="9"/>
        <v>733638</v>
      </c>
      <c r="BA53" s="184">
        <f t="shared" si="9"/>
        <v>689483.5</v>
      </c>
      <c r="BB53" s="185">
        <v>80391.8</v>
      </c>
      <c r="BC53" s="185">
        <v>69011.600000000006</v>
      </c>
      <c r="BD53" s="185">
        <v>560871.19999999995</v>
      </c>
      <c r="BE53" s="185">
        <v>530561.9</v>
      </c>
      <c r="BF53" s="185">
        <v>55475.1</v>
      </c>
      <c r="BG53" s="185">
        <v>53632.1</v>
      </c>
      <c r="BH53" s="185">
        <v>36899.9</v>
      </c>
      <c r="BI53" s="186">
        <v>36277.9</v>
      </c>
      <c r="BJ53" s="183">
        <f t="shared" si="10"/>
        <v>1701.6</v>
      </c>
      <c r="BK53" s="184">
        <f t="shared" si="10"/>
        <v>1663.2</v>
      </c>
      <c r="BL53" s="191">
        <v>0</v>
      </c>
      <c r="BM53" s="191">
        <v>0</v>
      </c>
      <c r="BN53" s="191">
        <v>1701.6</v>
      </c>
      <c r="BO53" s="191">
        <v>1663.2</v>
      </c>
      <c r="BP53" s="191">
        <v>0</v>
      </c>
      <c r="BQ53" s="192">
        <v>0</v>
      </c>
      <c r="BR53" s="183">
        <f t="shared" si="11"/>
        <v>638924.9</v>
      </c>
      <c r="BS53" s="184">
        <f t="shared" si="11"/>
        <v>619198.6</v>
      </c>
      <c r="BT53" s="185">
        <v>168509.1</v>
      </c>
      <c r="BU53" s="185">
        <v>161163.79999999999</v>
      </c>
      <c r="BV53" s="185">
        <v>293082.59999999998</v>
      </c>
      <c r="BW53" s="185">
        <v>283024.3</v>
      </c>
      <c r="BX53" s="185">
        <v>105072</v>
      </c>
      <c r="BY53" s="185">
        <v>104342.6</v>
      </c>
      <c r="BZ53" s="185">
        <v>0</v>
      </c>
      <c r="CA53" s="185">
        <v>0</v>
      </c>
      <c r="CB53" s="185">
        <v>10996.8</v>
      </c>
      <c r="CC53" s="185">
        <v>10899.3</v>
      </c>
      <c r="CD53" s="185">
        <v>61264.4</v>
      </c>
      <c r="CE53" s="186">
        <v>59768.6</v>
      </c>
      <c r="CF53" s="183">
        <f t="shared" si="12"/>
        <v>143096</v>
      </c>
      <c r="CG53" s="184">
        <f t="shared" si="12"/>
        <v>139688.9</v>
      </c>
      <c r="CH53" s="185">
        <v>89717.3</v>
      </c>
      <c r="CI53" s="185">
        <v>87826.2</v>
      </c>
      <c r="CJ53" s="185">
        <v>0</v>
      </c>
      <c r="CK53" s="185">
        <v>0</v>
      </c>
      <c r="CL53" s="185">
        <v>53378.7</v>
      </c>
      <c r="CM53" s="186">
        <v>51862.7</v>
      </c>
      <c r="CN53" s="183">
        <f t="shared" si="13"/>
        <v>15875.8</v>
      </c>
      <c r="CO53" s="195">
        <f t="shared" si="13"/>
        <v>9484.9</v>
      </c>
      <c r="CP53" s="185">
        <v>15875.8</v>
      </c>
      <c r="CQ53" s="185">
        <v>9484.9</v>
      </c>
      <c r="CR53" s="185">
        <v>0</v>
      </c>
      <c r="CS53" s="185">
        <v>0</v>
      </c>
      <c r="CT53" s="185">
        <v>0</v>
      </c>
      <c r="CU53" s="186">
        <v>0</v>
      </c>
      <c r="CV53" s="183">
        <f t="shared" si="14"/>
        <v>43685.7</v>
      </c>
      <c r="CW53" s="184">
        <f t="shared" si="4"/>
        <v>40767.300000000003</v>
      </c>
      <c r="CX53" s="185">
        <v>2008.7</v>
      </c>
      <c r="CY53" s="185">
        <v>2008.4</v>
      </c>
      <c r="CZ53" s="185">
        <v>0</v>
      </c>
      <c r="DA53" s="185">
        <v>0</v>
      </c>
      <c r="DB53" s="185">
        <v>27140.9</v>
      </c>
      <c r="DC53" s="185">
        <v>24820.2</v>
      </c>
      <c r="DD53" s="185">
        <v>974.6</v>
      </c>
      <c r="DE53" s="185">
        <v>672.6</v>
      </c>
      <c r="DF53" s="185">
        <v>13561.5</v>
      </c>
      <c r="DG53" s="186">
        <v>13266.1</v>
      </c>
      <c r="DH53" s="183">
        <f t="shared" si="15"/>
        <v>78755.7</v>
      </c>
      <c r="DI53" s="196">
        <f t="shared" si="15"/>
        <v>77984.600000000006</v>
      </c>
      <c r="DJ53" s="197">
        <v>0</v>
      </c>
      <c r="DK53" s="197">
        <v>0</v>
      </c>
      <c r="DL53" s="197">
        <v>61414.1</v>
      </c>
      <c r="DM53" s="197">
        <v>60696.800000000003</v>
      </c>
      <c r="DN53" s="197">
        <v>284.7</v>
      </c>
      <c r="DO53" s="197">
        <v>284.7</v>
      </c>
      <c r="DP53" s="197">
        <v>17056.900000000001</v>
      </c>
      <c r="DQ53" s="198">
        <v>17003.099999999999</v>
      </c>
      <c r="DR53" s="183">
        <f t="shared" si="16"/>
        <v>24464.799999999999</v>
      </c>
      <c r="DS53" s="184">
        <f t="shared" si="16"/>
        <v>24263.8</v>
      </c>
      <c r="DT53" s="191">
        <v>0</v>
      </c>
      <c r="DU53" s="191">
        <v>0</v>
      </c>
      <c r="DV53" s="191">
        <v>24464.799999999999</v>
      </c>
      <c r="DW53" s="191">
        <v>24263.8</v>
      </c>
      <c r="DX53" s="191">
        <v>0</v>
      </c>
      <c r="DY53" s="192">
        <v>0</v>
      </c>
      <c r="DZ53" s="199">
        <v>3837.9</v>
      </c>
      <c r="EA53" s="200">
        <v>3837.9</v>
      </c>
      <c r="EB53" s="199">
        <v>0</v>
      </c>
      <c r="EC53" s="200">
        <v>0</v>
      </c>
      <c r="ED53" s="184">
        <f t="shared" si="18"/>
        <v>2217863.9</v>
      </c>
      <c r="EE53" s="184">
        <f t="shared" si="18"/>
        <v>2113355.2999999998</v>
      </c>
      <c r="EF53" s="201">
        <v>1007505.4</v>
      </c>
      <c r="EG53" s="192">
        <v>1113624.8</v>
      </c>
      <c r="EH53" s="201">
        <v>107866.7</v>
      </c>
      <c r="EI53" s="202">
        <v>831491.5</v>
      </c>
      <c r="EJ53" s="120"/>
      <c r="EK53" s="203"/>
      <c r="EL53" s="203"/>
    </row>
    <row r="54" spans="1:142" s="102" customFormat="1" ht="15" hidden="1" customHeight="1" x14ac:dyDescent="0.25">
      <c r="A54" s="108" t="s">
        <v>231</v>
      </c>
      <c r="B54" s="183">
        <f t="shared" si="6"/>
        <v>120741.40000000001</v>
      </c>
      <c r="C54" s="184">
        <f t="shared" si="6"/>
        <v>118718.8</v>
      </c>
      <c r="D54" s="185">
        <v>9384.7999999999993</v>
      </c>
      <c r="E54" s="185">
        <v>9329.5</v>
      </c>
      <c r="F54" s="185">
        <v>2964.9</v>
      </c>
      <c r="G54" s="185">
        <v>2964.1</v>
      </c>
      <c r="H54" s="185">
        <v>57258.2</v>
      </c>
      <c r="I54" s="185">
        <v>55526.9</v>
      </c>
      <c r="J54" s="185">
        <v>9.6</v>
      </c>
      <c r="K54" s="185">
        <v>9.6</v>
      </c>
      <c r="L54" s="185">
        <v>10619</v>
      </c>
      <c r="M54" s="185">
        <v>10598.9</v>
      </c>
      <c r="N54" s="185">
        <v>4062.1</v>
      </c>
      <c r="O54" s="185">
        <v>4062.1</v>
      </c>
      <c r="P54" s="185">
        <v>38.5</v>
      </c>
      <c r="Q54" s="185">
        <v>0</v>
      </c>
      <c r="R54" s="185">
        <v>0</v>
      </c>
      <c r="S54" s="185">
        <v>0</v>
      </c>
      <c r="T54" s="185">
        <v>36404.300000000003</v>
      </c>
      <c r="U54" s="186">
        <v>36227.699999999997</v>
      </c>
      <c r="V54" s="187">
        <f t="shared" si="17"/>
        <v>2544</v>
      </c>
      <c r="W54" s="188">
        <f t="shared" si="17"/>
        <v>2544</v>
      </c>
      <c r="X54" s="189">
        <v>2544</v>
      </c>
      <c r="Y54" s="190">
        <v>2544</v>
      </c>
      <c r="Z54" s="183">
        <f t="shared" si="7"/>
        <v>7561.9</v>
      </c>
      <c r="AA54" s="184">
        <f t="shared" si="7"/>
        <v>7545.6</v>
      </c>
      <c r="AB54" s="191">
        <v>4337.5</v>
      </c>
      <c r="AC54" s="191">
        <v>4337.5</v>
      </c>
      <c r="AD54" s="191">
        <v>3224.4</v>
      </c>
      <c r="AE54" s="191">
        <v>3208.1</v>
      </c>
      <c r="AF54" s="191">
        <v>0</v>
      </c>
      <c r="AG54" s="192">
        <v>0</v>
      </c>
      <c r="AH54" s="193">
        <v>44350.400000000001</v>
      </c>
      <c r="AI54" s="194">
        <v>27998.399999999998</v>
      </c>
      <c r="AJ54" s="185" t="e">
        <f>ROUND([1]Лист1!AC54/1000,1)</f>
        <v>#REF!</v>
      </c>
      <c r="AK54" s="185" t="e">
        <f>ROUND([1]Лист1!AD54/1000,1)</f>
        <v>#REF!</v>
      </c>
      <c r="AL54" s="185">
        <f>ROUND([1]Лист1!AE54/1000,1)</f>
        <v>4077.3</v>
      </c>
      <c r="AM54" s="185">
        <f>ROUND([1]Лист1!AF54/1000,1)</f>
        <v>3638</v>
      </c>
      <c r="AN54" s="185">
        <f>ROUND([1]Лист1!AG54/1000,1)</f>
        <v>307.2</v>
      </c>
      <c r="AO54" s="185">
        <f>ROUND([1]Лист1!AH54/1000,1)</f>
        <v>260.39999999999998</v>
      </c>
      <c r="AP54" s="185" t="e">
        <f>ROUND([1]Лист1!AI54/1000,1)</f>
        <v>#REF!</v>
      </c>
      <c r="AQ54" s="185" t="e">
        <f>ROUND([1]Лист1!AJ54/1000,1)</f>
        <v>#REF!</v>
      </c>
      <c r="AR54" s="185">
        <f>ROUND([1]Лист1!AK54/1000,1)</f>
        <v>8518.7999999999993</v>
      </c>
      <c r="AS54" s="185">
        <f>ROUND([1]Лист1!AL54/1000,1)</f>
        <v>8392.7999999999993</v>
      </c>
      <c r="AT54" s="185">
        <f>ROUND([1]Лист1!AM54/1000,1)</f>
        <v>29693.8</v>
      </c>
      <c r="AU54" s="185">
        <f>ROUND([1]Лист1!AN54/1000,1)</f>
        <v>13971.4</v>
      </c>
      <c r="AV54" s="185" t="e">
        <f>ROUND([1]Лист1!AO54/1000,1)</f>
        <v>#REF!</v>
      </c>
      <c r="AW54" s="185" t="e">
        <f>ROUND([1]Лист1!AP54/1000,1)</f>
        <v>#REF!</v>
      </c>
      <c r="AX54" s="185">
        <f>ROUND([1]Лист1!AQ54/1000,1)</f>
        <v>1753.3</v>
      </c>
      <c r="AY54" s="186">
        <f>ROUND([1]Лист1!AR54/1000,1)</f>
        <v>1735.8</v>
      </c>
      <c r="AZ54" s="183">
        <f t="shared" si="9"/>
        <v>194441.2</v>
      </c>
      <c r="BA54" s="184">
        <f t="shared" si="9"/>
        <v>187772.2</v>
      </c>
      <c r="BB54" s="185">
        <v>4924.3</v>
      </c>
      <c r="BC54" s="185">
        <v>4143.3</v>
      </c>
      <c r="BD54" s="185">
        <v>103897.3</v>
      </c>
      <c r="BE54" s="185">
        <v>103106.4</v>
      </c>
      <c r="BF54" s="185">
        <v>82593.399999999994</v>
      </c>
      <c r="BG54" s="185">
        <v>80522.5</v>
      </c>
      <c r="BH54" s="185">
        <v>3026.2</v>
      </c>
      <c r="BI54" s="186">
        <v>0</v>
      </c>
      <c r="BJ54" s="183">
        <f t="shared" si="10"/>
        <v>789.9</v>
      </c>
      <c r="BK54" s="184">
        <f t="shared" si="10"/>
        <v>789.9</v>
      </c>
      <c r="BL54" s="191">
        <v>0</v>
      </c>
      <c r="BM54" s="191">
        <v>0</v>
      </c>
      <c r="BN54" s="191">
        <v>744.8</v>
      </c>
      <c r="BO54" s="191">
        <v>744.8</v>
      </c>
      <c r="BP54" s="191">
        <v>45.1</v>
      </c>
      <c r="BQ54" s="192">
        <v>45.1</v>
      </c>
      <c r="BR54" s="183">
        <f t="shared" si="11"/>
        <v>623319.60000000009</v>
      </c>
      <c r="BS54" s="184">
        <f t="shared" si="11"/>
        <v>603373.10000000009</v>
      </c>
      <c r="BT54" s="185">
        <v>153047.1</v>
      </c>
      <c r="BU54" s="185">
        <v>146870.6</v>
      </c>
      <c r="BV54" s="185">
        <v>351664.7</v>
      </c>
      <c r="BW54" s="185">
        <v>340603.7</v>
      </c>
      <c r="BX54" s="185">
        <v>27394.5</v>
      </c>
      <c r="BY54" s="185">
        <v>26579.9</v>
      </c>
      <c r="BZ54" s="185">
        <v>0</v>
      </c>
      <c r="CA54" s="185">
        <v>0</v>
      </c>
      <c r="CB54" s="185">
        <v>64361.4</v>
      </c>
      <c r="CC54" s="185">
        <v>63858.5</v>
      </c>
      <c r="CD54" s="185">
        <v>26851.9</v>
      </c>
      <c r="CE54" s="186">
        <v>25460.400000000001</v>
      </c>
      <c r="CF54" s="183">
        <f t="shared" si="12"/>
        <v>84854.200000000012</v>
      </c>
      <c r="CG54" s="184">
        <f t="shared" si="12"/>
        <v>82707.400000000009</v>
      </c>
      <c r="CH54" s="185">
        <v>80281.100000000006</v>
      </c>
      <c r="CI54" s="185">
        <v>78186.3</v>
      </c>
      <c r="CJ54" s="185">
        <v>0</v>
      </c>
      <c r="CK54" s="185">
        <v>0</v>
      </c>
      <c r="CL54" s="185">
        <v>4573.1000000000004</v>
      </c>
      <c r="CM54" s="186">
        <v>4521.1000000000004</v>
      </c>
      <c r="CN54" s="183">
        <f t="shared" si="13"/>
        <v>0</v>
      </c>
      <c r="CO54" s="195">
        <f t="shared" si="13"/>
        <v>0</v>
      </c>
      <c r="CP54" s="185">
        <v>0</v>
      </c>
      <c r="CQ54" s="185">
        <v>0</v>
      </c>
      <c r="CR54" s="185">
        <v>0</v>
      </c>
      <c r="CS54" s="185">
        <v>0</v>
      </c>
      <c r="CT54" s="185">
        <v>0</v>
      </c>
      <c r="CU54" s="186">
        <v>0</v>
      </c>
      <c r="CV54" s="183">
        <f t="shared" si="14"/>
        <v>35635.399999999994</v>
      </c>
      <c r="CW54" s="184">
        <f t="shared" si="4"/>
        <v>33067.4</v>
      </c>
      <c r="CX54" s="185">
        <v>1430.1</v>
      </c>
      <c r="CY54" s="185">
        <v>1430.1</v>
      </c>
      <c r="CZ54" s="185">
        <v>0</v>
      </c>
      <c r="DA54" s="185">
        <v>0</v>
      </c>
      <c r="DB54" s="185">
        <v>23341.3</v>
      </c>
      <c r="DC54" s="185">
        <v>21042.6</v>
      </c>
      <c r="DD54" s="185">
        <v>8659.2999999999993</v>
      </c>
      <c r="DE54" s="185">
        <v>8550.9</v>
      </c>
      <c r="DF54" s="185">
        <v>2204.6999999999998</v>
      </c>
      <c r="DG54" s="186">
        <v>2043.8</v>
      </c>
      <c r="DH54" s="183">
        <f t="shared" si="15"/>
        <v>10114.5</v>
      </c>
      <c r="DI54" s="196">
        <f t="shared" si="15"/>
        <v>10085.900000000001</v>
      </c>
      <c r="DJ54" s="197">
        <v>710.2</v>
      </c>
      <c r="DK54" s="197">
        <v>688.2</v>
      </c>
      <c r="DL54" s="197">
        <v>9404.2999999999993</v>
      </c>
      <c r="DM54" s="197">
        <v>9397.7000000000007</v>
      </c>
      <c r="DN54" s="197">
        <v>0</v>
      </c>
      <c r="DO54" s="197">
        <v>0</v>
      </c>
      <c r="DP54" s="197">
        <v>0</v>
      </c>
      <c r="DQ54" s="198">
        <v>0</v>
      </c>
      <c r="DR54" s="183">
        <f t="shared" si="16"/>
        <v>0</v>
      </c>
      <c r="DS54" s="184">
        <f t="shared" si="16"/>
        <v>0</v>
      </c>
      <c r="DT54" s="191">
        <v>0</v>
      </c>
      <c r="DU54" s="191">
        <v>0</v>
      </c>
      <c r="DV54" s="191">
        <v>0</v>
      </c>
      <c r="DW54" s="191">
        <v>0</v>
      </c>
      <c r="DX54" s="191">
        <v>0</v>
      </c>
      <c r="DY54" s="192">
        <v>0</v>
      </c>
      <c r="DZ54" s="199">
        <v>0.6</v>
      </c>
      <c r="EA54" s="200">
        <v>0.6</v>
      </c>
      <c r="EB54" s="199">
        <v>0</v>
      </c>
      <c r="EC54" s="200">
        <v>0</v>
      </c>
      <c r="ED54" s="184">
        <f t="shared" si="18"/>
        <v>1124353.1000000001</v>
      </c>
      <c r="EE54" s="184">
        <f t="shared" si="18"/>
        <v>1074603.3000000003</v>
      </c>
      <c r="EF54" s="201">
        <v>-34883.599999999999</v>
      </c>
      <c r="EG54" s="192">
        <v>-13621.9</v>
      </c>
      <c r="EH54" s="201">
        <v>27383.599999999999</v>
      </c>
      <c r="EI54" s="202">
        <v>21261.7</v>
      </c>
      <c r="EJ54" s="120"/>
      <c r="EK54" s="203"/>
      <c r="EL54" s="203"/>
    </row>
    <row r="55" spans="1:142" s="102" customFormat="1" ht="15" hidden="1" customHeight="1" x14ac:dyDescent="0.25">
      <c r="A55" s="108" t="s">
        <v>232</v>
      </c>
      <c r="B55" s="183">
        <f t="shared" si="6"/>
        <v>79504.7</v>
      </c>
      <c r="C55" s="184">
        <f t="shared" si="6"/>
        <v>78552.899999999994</v>
      </c>
      <c r="D55" s="185">
        <v>8676.7000000000007</v>
      </c>
      <c r="E55" s="185">
        <v>8469.9</v>
      </c>
      <c r="F55" s="185">
        <v>2935</v>
      </c>
      <c r="G55" s="185">
        <v>2925.7</v>
      </c>
      <c r="H55" s="185">
        <v>53582.2</v>
      </c>
      <c r="I55" s="185">
        <v>53039.6</v>
      </c>
      <c r="J55" s="185">
        <v>5.4</v>
      </c>
      <c r="K55" s="185">
        <v>5.4</v>
      </c>
      <c r="L55" s="185">
        <v>9558.6</v>
      </c>
      <c r="M55" s="185">
        <v>9435.7000000000007</v>
      </c>
      <c r="N55" s="185">
        <v>3078.4</v>
      </c>
      <c r="O55" s="185">
        <v>3078.4</v>
      </c>
      <c r="P55" s="185">
        <v>62.8</v>
      </c>
      <c r="Q55" s="185">
        <v>0</v>
      </c>
      <c r="R55" s="185">
        <v>0</v>
      </c>
      <c r="S55" s="185">
        <v>0</v>
      </c>
      <c r="T55" s="185">
        <v>1605.6</v>
      </c>
      <c r="U55" s="186">
        <v>1598.2</v>
      </c>
      <c r="V55" s="187">
        <f t="shared" si="17"/>
        <v>547.6</v>
      </c>
      <c r="W55" s="188">
        <f t="shared" si="17"/>
        <v>547.6</v>
      </c>
      <c r="X55" s="189">
        <v>547.6</v>
      </c>
      <c r="Y55" s="190">
        <v>547.6</v>
      </c>
      <c r="Z55" s="183">
        <f t="shared" si="7"/>
        <v>5923.2</v>
      </c>
      <c r="AA55" s="184">
        <f t="shared" si="7"/>
        <v>5831.7</v>
      </c>
      <c r="AB55" s="191">
        <v>3818</v>
      </c>
      <c r="AC55" s="191">
        <v>3753.5</v>
      </c>
      <c r="AD55" s="191">
        <v>2059.1999999999998</v>
      </c>
      <c r="AE55" s="191">
        <v>2052.6999999999998</v>
      </c>
      <c r="AF55" s="191">
        <v>46</v>
      </c>
      <c r="AG55" s="192">
        <v>25.5</v>
      </c>
      <c r="AH55" s="193">
        <v>72021.3</v>
      </c>
      <c r="AI55" s="194">
        <v>68566.5</v>
      </c>
      <c r="AJ55" s="185" t="e">
        <f>ROUND([1]Лист1!AC55/1000,1)</f>
        <v>#REF!</v>
      </c>
      <c r="AK55" s="185" t="e">
        <f>ROUND([1]Лист1!AD55/1000,1)</f>
        <v>#REF!</v>
      </c>
      <c r="AL55" s="185">
        <f>ROUND([1]Лист1!AE55/1000,1)</f>
        <v>3414.5</v>
      </c>
      <c r="AM55" s="185">
        <f>ROUND([1]Лист1!AF55/1000,1)</f>
        <v>3413.3</v>
      </c>
      <c r="AN55" s="185" t="e">
        <f>ROUND([1]Лист1!AG55/1000,1)</f>
        <v>#REF!</v>
      </c>
      <c r="AO55" s="185" t="e">
        <f>ROUND([1]Лист1!AH55/1000,1)</f>
        <v>#REF!</v>
      </c>
      <c r="AP55" s="185" t="e">
        <f>ROUND([1]Лист1!AI55/1000,1)</f>
        <v>#REF!</v>
      </c>
      <c r="AQ55" s="185" t="e">
        <f>ROUND([1]Лист1!AJ55/1000,1)</f>
        <v>#REF!</v>
      </c>
      <c r="AR55" s="185">
        <f>ROUND([1]Лист1!AK55/1000,1)</f>
        <v>15152.3</v>
      </c>
      <c r="AS55" s="185">
        <f>ROUND([1]Лист1!AL55/1000,1)</f>
        <v>14982.1</v>
      </c>
      <c r="AT55" s="185">
        <f>ROUND([1]Лист1!AM55/1000,1)</f>
        <v>16877.599999999999</v>
      </c>
      <c r="AU55" s="185">
        <f>ROUND([1]Лист1!AN55/1000,1)</f>
        <v>15719.6</v>
      </c>
      <c r="AV55" s="185">
        <f>ROUND([1]Лист1!AO55/1000,1)</f>
        <v>31733.599999999999</v>
      </c>
      <c r="AW55" s="185">
        <f>ROUND([1]Лист1!AP55/1000,1)</f>
        <v>31603.599999999999</v>
      </c>
      <c r="AX55" s="185">
        <f>ROUND([1]Лист1!AQ55/1000,1)</f>
        <v>4843.3</v>
      </c>
      <c r="AY55" s="186">
        <f>ROUND([1]Лист1!AR55/1000,1)</f>
        <v>2847.9</v>
      </c>
      <c r="AZ55" s="183">
        <f t="shared" si="9"/>
        <v>45659.1</v>
      </c>
      <c r="BA55" s="184">
        <f t="shared" si="9"/>
        <v>44469.700000000004</v>
      </c>
      <c r="BB55" s="185">
        <v>575</v>
      </c>
      <c r="BC55" s="185">
        <v>558.1</v>
      </c>
      <c r="BD55" s="185">
        <v>19605.400000000001</v>
      </c>
      <c r="BE55" s="185">
        <v>19605.400000000001</v>
      </c>
      <c r="BF55" s="185">
        <v>21495</v>
      </c>
      <c r="BG55" s="185">
        <v>20596.8</v>
      </c>
      <c r="BH55" s="185">
        <v>3983.7</v>
      </c>
      <c r="BI55" s="186">
        <v>3709.4</v>
      </c>
      <c r="BJ55" s="183">
        <f t="shared" si="10"/>
        <v>168.8</v>
      </c>
      <c r="BK55" s="184">
        <f t="shared" si="10"/>
        <v>168.8</v>
      </c>
      <c r="BL55" s="191">
        <v>0</v>
      </c>
      <c r="BM55" s="191">
        <v>0</v>
      </c>
      <c r="BN55" s="191">
        <v>0</v>
      </c>
      <c r="BO55" s="191">
        <v>0</v>
      </c>
      <c r="BP55" s="191">
        <v>168.8</v>
      </c>
      <c r="BQ55" s="192">
        <v>168.8</v>
      </c>
      <c r="BR55" s="183">
        <f t="shared" si="11"/>
        <v>349911.7</v>
      </c>
      <c r="BS55" s="184">
        <f t="shared" si="11"/>
        <v>344215.6</v>
      </c>
      <c r="BT55" s="185">
        <v>89296</v>
      </c>
      <c r="BU55" s="185">
        <v>86076.4</v>
      </c>
      <c r="BV55" s="185">
        <v>209905.2</v>
      </c>
      <c r="BW55" s="185">
        <v>208329.7</v>
      </c>
      <c r="BX55" s="185">
        <v>30577</v>
      </c>
      <c r="BY55" s="185">
        <v>29837.3</v>
      </c>
      <c r="BZ55" s="185">
        <v>0</v>
      </c>
      <c r="CA55" s="185">
        <v>0</v>
      </c>
      <c r="CB55" s="185">
        <v>3272.9</v>
      </c>
      <c r="CC55" s="185">
        <v>3207.5</v>
      </c>
      <c r="CD55" s="185">
        <v>16860.599999999999</v>
      </c>
      <c r="CE55" s="186">
        <v>16764.7</v>
      </c>
      <c r="CF55" s="183">
        <f t="shared" si="12"/>
        <v>46929.8</v>
      </c>
      <c r="CG55" s="184">
        <f t="shared" si="12"/>
        <v>46451.8</v>
      </c>
      <c r="CH55" s="185">
        <v>46929.8</v>
      </c>
      <c r="CI55" s="185">
        <v>46451.8</v>
      </c>
      <c r="CJ55" s="185">
        <v>0</v>
      </c>
      <c r="CK55" s="185">
        <v>0</v>
      </c>
      <c r="CL55" s="185">
        <v>0</v>
      </c>
      <c r="CM55" s="186">
        <v>0</v>
      </c>
      <c r="CN55" s="183">
        <f t="shared" si="13"/>
        <v>225</v>
      </c>
      <c r="CO55" s="195">
        <f t="shared" si="13"/>
        <v>225</v>
      </c>
      <c r="CP55" s="185">
        <v>0</v>
      </c>
      <c r="CQ55" s="185">
        <v>0</v>
      </c>
      <c r="CR55" s="185">
        <v>0</v>
      </c>
      <c r="CS55" s="185">
        <v>0</v>
      </c>
      <c r="CT55" s="185">
        <v>225</v>
      </c>
      <c r="CU55" s="186">
        <v>225</v>
      </c>
      <c r="CV55" s="183">
        <f t="shared" si="14"/>
        <v>23297.699999999997</v>
      </c>
      <c r="CW55" s="184">
        <f t="shared" si="4"/>
        <v>16676.600000000002</v>
      </c>
      <c r="CX55" s="185">
        <v>703.9</v>
      </c>
      <c r="CY55" s="185">
        <v>703.9</v>
      </c>
      <c r="CZ55" s="185">
        <v>0</v>
      </c>
      <c r="DA55" s="185">
        <v>0</v>
      </c>
      <c r="DB55" s="185">
        <v>12483.5</v>
      </c>
      <c r="DC55" s="185">
        <v>11208.6</v>
      </c>
      <c r="DD55" s="185">
        <v>9388.2999999999993</v>
      </c>
      <c r="DE55" s="185">
        <v>4042.2</v>
      </c>
      <c r="DF55" s="185">
        <v>722</v>
      </c>
      <c r="DG55" s="186">
        <v>721.9</v>
      </c>
      <c r="DH55" s="183">
        <f t="shared" si="15"/>
        <v>286.8</v>
      </c>
      <c r="DI55" s="196">
        <f t="shared" si="15"/>
        <v>286.8</v>
      </c>
      <c r="DJ55" s="197">
        <v>53</v>
      </c>
      <c r="DK55" s="197">
        <v>53</v>
      </c>
      <c r="DL55" s="197">
        <v>233.8</v>
      </c>
      <c r="DM55" s="197">
        <v>233.8</v>
      </c>
      <c r="DN55" s="197">
        <v>0</v>
      </c>
      <c r="DO55" s="197">
        <v>0</v>
      </c>
      <c r="DP55" s="197">
        <v>0</v>
      </c>
      <c r="DQ55" s="198">
        <v>0</v>
      </c>
      <c r="DR55" s="183">
        <f t="shared" si="16"/>
        <v>0</v>
      </c>
      <c r="DS55" s="184">
        <f t="shared" si="16"/>
        <v>0</v>
      </c>
      <c r="DT55" s="191">
        <v>0</v>
      </c>
      <c r="DU55" s="191">
        <v>0</v>
      </c>
      <c r="DV55" s="191">
        <v>0</v>
      </c>
      <c r="DW55" s="191">
        <v>0</v>
      </c>
      <c r="DX55" s="191">
        <v>0</v>
      </c>
      <c r="DY55" s="192">
        <v>0</v>
      </c>
      <c r="DZ55" s="199">
        <v>0.4</v>
      </c>
      <c r="EA55" s="200">
        <v>0.4</v>
      </c>
      <c r="EB55" s="199">
        <v>0</v>
      </c>
      <c r="EC55" s="200">
        <v>0</v>
      </c>
      <c r="ED55" s="184">
        <f t="shared" si="18"/>
        <v>624476.09999999986</v>
      </c>
      <c r="EE55" s="184">
        <f t="shared" si="18"/>
        <v>605993.39999999991</v>
      </c>
      <c r="EF55" s="201">
        <v>990.7</v>
      </c>
      <c r="EG55" s="192">
        <v>6908.5</v>
      </c>
      <c r="EH55" s="201">
        <v>3034.3</v>
      </c>
      <c r="EI55" s="202">
        <v>3942.8</v>
      </c>
      <c r="EJ55" s="120"/>
      <c r="EK55" s="203"/>
      <c r="EL55" s="203"/>
    </row>
    <row r="56" spans="1:142" s="102" customFormat="1" ht="15" hidden="1" customHeight="1" x14ac:dyDescent="0.25">
      <c r="A56" s="108" t="s">
        <v>233</v>
      </c>
      <c r="B56" s="183">
        <f t="shared" si="6"/>
        <v>505859.29999999993</v>
      </c>
      <c r="C56" s="184">
        <f t="shared" si="6"/>
        <v>445377</v>
      </c>
      <c r="D56" s="185">
        <v>11743.4</v>
      </c>
      <c r="E56" s="185">
        <v>11252.7</v>
      </c>
      <c r="F56" s="185">
        <v>19830.400000000001</v>
      </c>
      <c r="G56" s="185">
        <v>19134.5</v>
      </c>
      <c r="H56" s="185">
        <v>297932.59999999998</v>
      </c>
      <c r="I56" s="185">
        <v>261270.8</v>
      </c>
      <c r="J56" s="185">
        <v>19.8</v>
      </c>
      <c r="K56" s="185">
        <v>19.8</v>
      </c>
      <c r="L56" s="185">
        <v>42219.7</v>
      </c>
      <c r="M56" s="185">
        <v>40423.800000000003</v>
      </c>
      <c r="N56" s="185">
        <v>14671.8</v>
      </c>
      <c r="O56" s="185">
        <v>14659.7</v>
      </c>
      <c r="P56" s="185">
        <v>3221.2</v>
      </c>
      <c r="Q56" s="185">
        <v>0</v>
      </c>
      <c r="R56" s="185">
        <v>0</v>
      </c>
      <c r="S56" s="185">
        <v>0</v>
      </c>
      <c r="T56" s="185">
        <v>116220.4</v>
      </c>
      <c r="U56" s="186">
        <v>98615.7</v>
      </c>
      <c r="V56" s="187">
        <f t="shared" si="17"/>
        <v>1749.5</v>
      </c>
      <c r="W56" s="188">
        <f t="shared" si="17"/>
        <v>1749.5</v>
      </c>
      <c r="X56" s="189">
        <v>1749.5</v>
      </c>
      <c r="Y56" s="190">
        <v>1749.5</v>
      </c>
      <c r="Z56" s="183">
        <f t="shared" si="7"/>
        <v>32312.800000000003</v>
      </c>
      <c r="AA56" s="184">
        <f t="shared" si="7"/>
        <v>31786.300000000003</v>
      </c>
      <c r="AB56" s="191">
        <v>17185.900000000001</v>
      </c>
      <c r="AC56" s="191">
        <v>16759.400000000001</v>
      </c>
      <c r="AD56" s="191">
        <v>15073.9</v>
      </c>
      <c r="AE56" s="191">
        <v>15023.9</v>
      </c>
      <c r="AF56" s="191">
        <v>53</v>
      </c>
      <c r="AG56" s="192">
        <v>3</v>
      </c>
      <c r="AH56" s="193">
        <v>359388.8</v>
      </c>
      <c r="AI56" s="194">
        <v>291727.8</v>
      </c>
      <c r="AJ56" s="185" t="e">
        <f>ROUND([1]Лист1!AC56/1000,1)</f>
        <v>#REF!</v>
      </c>
      <c r="AK56" s="185" t="e">
        <f>ROUND([1]Лист1!AD56/1000,1)</f>
        <v>#REF!</v>
      </c>
      <c r="AL56" s="185">
        <f>ROUND([1]Лист1!AE56/1000,1)</f>
        <v>12497.8</v>
      </c>
      <c r="AM56" s="185">
        <f>ROUND([1]Лист1!AF56/1000,1)</f>
        <v>1503.8</v>
      </c>
      <c r="AN56" s="185" t="e">
        <f>ROUND([1]Лист1!AG56/1000,1)</f>
        <v>#REF!</v>
      </c>
      <c r="AO56" s="185" t="e">
        <f>ROUND([1]Лист1!AH56/1000,1)</f>
        <v>#REF!</v>
      </c>
      <c r="AP56" s="185" t="e">
        <f>ROUND([1]Лист1!AI56/1000,1)</f>
        <v>#REF!</v>
      </c>
      <c r="AQ56" s="185" t="e">
        <f>ROUND([1]Лист1!AJ56/1000,1)</f>
        <v>#REF!</v>
      </c>
      <c r="AR56" s="185">
        <f>ROUND([1]Лист1!AK56/1000,1)</f>
        <v>173183.3</v>
      </c>
      <c r="AS56" s="185">
        <f>ROUND([1]Лист1!AL56/1000,1)</f>
        <v>159888.1</v>
      </c>
      <c r="AT56" s="185">
        <f>ROUND([1]Лист1!AM56/1000,1)</f>
        <v>92339.7</v>
      </c>
      <c r="AU56" s="185">
        <f>ROUND([1]Лист1!AN56/1000,1)</f>
        <v>68165.7</v>
      </c>
      <c r="AV56" s="185">
        <f>ROUND([1]Лист1!AO56/1000,1)</f>
        <v>2516.5</v>
      </c>
      <c r="AW56" s="185">
        <f>ROUND([1]Лист1!AP56/1000,1)</f>
        <v>2516.5</v>
      </c>
      <c r="AX56" s="185">
        <f>ROUND([1]Лист1!AQ56/1000,1)</f>
        <v>78851.5</v>
      </c>
      <c r="AY56" s="186">
        <f>ROUND([1]Лист1!AR56/1000,1)</f>
        <v>59653.7</v>
      </c>
      <c r="AZ56" s="183">
        <f t="shared" si="9"/>
        <v>1602436.9000000001</v>
      </c>
      <c r="BA56" s="184">
        <f t="shared" si="9"/>
        <v>1568011.1</v>
      </c>
      <c r="BB56" s="185">
        <v>213796.1</v>
      </c>
      <c r="BC56" s="185">
        <v>190804.1</v>
      </c>
      <c r="BD56" s="185">
        <v>1272688.7</v>
      </c>
      <c r="BE56" s="185">
        <v>1272188.6000000001</v>
      </c>
      <c r="BF56" s="185">
        <v>87158.5</v>
      </c>
      <c r="BG56" s="185">
        <v>77615</v>
      </c>
      <c r="BH56" s="185">
        <v>28793.599999999999</v>
      </c>
      <c r="BI56" s="186">
        <v>27403.4</v>
      </c>
      <c r="BJ56" s="183">
        <f t="shared" si="10"/>
        <v>125.5</v>
      </c>
      <c r="BK56" s="184">
        <f t="shared" si="10"/>
        <v>0</v>
      </c>
      <c r="BL56" s="191">
        <v>0</v>
      </c>
      <c r="BM56" s="191">
        <v>0</v>
      </c>
      <c r="BN56" s="191">
        <v>125.5</v>
      </c>
      <c r="BO56" s="191">
        <v>0</v>
      </c>
      <c r="BP56" s="191">
        <v>0</v>
      </c>
      <c r="BQ56" s="192">
        <v>0</v>
      </c>
      <c r="BR56" s="183">
        <f t="shared" si="11"/>
        <v>1151623.2</v>
      </c>
      <c r="BS56" s="184">
        <f t="shared" si="11"/>
        <v>1064630.3</v>
      </c>
      <c r="BT56" s="185">
        <v>356268.79999999999</v>
      </c>
      <c r="BU56" s="185">
        <v>328816.8</v>
      </c>
      <c r="BV56" s="185">
        <v>546252</v>
      </c>
      <c r="BW56" s="185">
        <v>504815.9</v>
      </c>
      <c r="BX56" s="185">
        <v>158696.4</v>
      </c>
      <c r="BY56" s="185">
        <v>145055.29999999999</v>
      </c>
      <c r="BZ56" s="185">
        <v>0</v>
      </c>
      <c r="CA56" s="185">
        <v>0</v>
      </c>
      <c r="CB56" s="185">
        <v>28443.3</v>
      </c>
      <c r="CC56" s="185">
        <v>26091.200000000001</v>
      </c>
      <c r="CD56" s="185">
        <v>61962.7</v>
      </c>
      <c r="CE56" s="186">
        <v>59851.1</v>
      </c>
      <c r="CF56" s="183">
        <f t="shared" si="12"/>
        <v>308554.8</v>
      </c>
      <c r="CG56" s="184">
        <f t="shared" si="12"/>
        <v>273515.39999999997</v>
      </c>
      <c r="CH56" s="185">
        <v>249337.7</v>
      </c>
      <c r="CI56" s="185">
        <v>216984.8</v>
      </c>
      <c r="CJ56" s="185">
        <v>0</v>
      </c>
      <c r="CK56" s="185">
        <v>0</v>
      </c>
      <c r="CL56" s="185">
        <v>59217.1</v>
      </c>
      <c r="CM56" s="186">
        <v>56530.6</v>
      </c>
      <c r="CN56" s="183">
        <f t="shared" si="13"/>
        <v>0</v>
      </c>
      <c r="CO56" s="195">
        <f t="shared" si="13"/>
        <v>0</v>
      </c>
      <c r="CP56" s="185">
        <v>0</v>
      </c>
      <c r="CQ56" s="185">
        <v>0</v>
      </c>
      <c r="CR56" s="185">
        <v>0</v>
      </c>
      <c r="CS56" s="185">
        <v>0</v>
      </c>
      <c r="CT56" s="185">
        <v>0</v>
      </c>
      <c r="CU56" s="186">
        <v>0</v>
      </c>
      <c r="CV56" s="183">
        <f t="shared" si="14"/>
        <v>332173.10000000003</v>
      </c>
      <c r="CW56" s="184">
        <f t="shared" si="4"/>
        <v>316604.10000000003</v>
      </c>
      <c r="CX56" s="185">
        <v>4316.8999999999996</v>
      </c>
      <c r="CY56" s="185">
        <v>4315.8</v>
      </c>
      <c r="CZ56" s="185">
        <v>0</v>
      </c>
      <c r="DA56" s="185">
        <v>0</v>
      </c>
      <c r="DB56" s="185">
        <v>281798.8</v>
      </c>
      <c r="DC56" s="185">
        <v>274375.90000000002</v>
      </c>
      <c r="DD56" s="185">
        <v>1433.2</v>
      </c>
      <c r="DE56" s="185">
        <v>1359.9</v>
      </c>
      <c r="DF56" s="185">
        <v>44624.2</v>
      </c>
      <c r="DG56" s="186">
        <v>36552.5</v>
      </c>
      <c r="DH56" s="183">
        <f t="shared" si="15"/>
        <v>37067.1</v>
      </c>
      <c r="DI56" s="196">
        <f t="shared" si="15"/>
        <v>33151.5</v>
      </c>
      <c r="DJ56" s="197">
        <v>33516.400000000001</v>
      </c>
      <c r="DK56" s="197">
        <v>29741.4</v>
      </c>
      <c r="DL56" s="197">
        <v>3550.7</v>
      </c>
      <c r="DM56" s="197">
        <v>3410.1</v>
      </c>
      <c r="DN56" s="197">
        <v>0</v>
      </c>
      <c r="DO56" s="197">
        <v>0</v>
      </c>
      <c r="DP56" s="197">
        <v>0</v>
      </c>
      <c r="DQ56" s="198">
        <v>0</v>
      </c>
      <c r="DR56" s="183">
        <f t="shared" si="16"/>
        <v>9681</v>
      </c>
      <c r="DS56" s="184">
        <f t="shared" si="16"/>
        <v>9681</v>
      </c>
      <c r="DT56" s="191">
        <v>0</v>
      </c>
      <c r="DU56" s="191">
        <v>0</v>
      </c>
      <c r="DV56" s="191">
        <v>9681</v>
      </c>
      <c r="DW56" s="191">
        <v>9681</v>
      </c>
      <c r="DX56" s="191">
        <v>0</v>
      </c>
      <c r="DY56" s="192">
        <v>0</v>
      </c>
      <c r="DZ56" s="199">
        <v>15271.6</v>
      </c>
      <c r="EA56" s="200">
        <v>12877.3</v>
      </c>
      <c r="EB56" s="199">
        <v>5709.7</v>
      </c>
      <c r="EC56" s="200">
        <v>5709.7</v>
      </c>
      <c r="ED56" s="184">
        <f t="shared" si="18"/>
        <v>4361953.3</v>
      </c>
      <c r="EE56" s="184">
        <f t="shared" si="18"/>
        <v>4054821</v>
      </c>
      <c r="EF56" s="201">
        <v>-162689.20000000001</v>
      </c>
      <c r="EG56" s="192">
        <v>-194200.3</v>
      </c>
      <c r="EH56" s="201">
        <v>68574.600000000006</v>
      </c>
      <c r="EI56" s="202">
        <v>104374.3</v>
      </c>
      <c r="EJ56" s="120"/>
      <c r="EK56" s="203"/>
      <c r="EL56" s="203"/>
    </row>
    <row r="57" spans="1:142" s="102" customFormat="1" ht="15" hidden="1" customHeight="1" x14ac:dyDescent="0.25">
      <c r="A57" s="108" t="s">
        <v>234</v>
      </c>
      <c r="B57" s="183">
        <f t="shared" si="6"/>
        <v>108001.70000000001</v>
      </c>
      <c r="C57" s="184">
        <f t="shared" si="6"/>
        <v>107341.9</v>
      </c>
      <c r="D57" s="185">
        <v>8841.9</v>
      </c>
      <c r="E57" s="185">
        <v>8837.1</v>
      </c>
      <c r="F57" s="185">
        <v>2404.9</v>
      </c>
      <c r="G57" s="185">
        <v>2404.9</v>
      </c>
      <c r="H57" s="185">
        <v>53757.5</v>
      </c>
      <c r="I57" s="185">
        <v>53616.6</v>
      </c>
      <c r="J57" s="185">
        <v>5.4</v>
      </c>
      <c r="K57" s="185">
        <v>0</v>
      </c>
      <c r="L57" s="185">
        <v>7361.1</v>
      </c>
      <c r="M57" s="185">
        <v>7361.1</v>
      </c>
      <c r="N57" s="185">
        <v>2034.3</v>
      </c>
      <c r="O57" s="185">
        <v>1947.6</v>
      </c>
      <c r="P57" s="185">
        <v>0</v>
      </c>
      <c r="Q57" s="185">
        <v>0</v>
      </c>
      <c r="R57" s="185">
        <v>0</v>
      </c>
      <c r="S57" s="185">
        <v>0</v>
      </c>
      <c r="T57" s="185">
        <v>33596.6</v>
      </c>
      <c r="U57" s="186">
        <v>33174.6</v>
      </c>
      <c r="V57" s="187">
        <f t="shared" si="17"/>
        <v>898.4</v>
      </c>
      <c r="W57" s="188">
        <f t="shared" si="17"/>
        <v>898.4</v>
      </c>
      <c r="X57" s="189">
        <v>898.4</v>
      </c>
      <c r="Y57" s="190">
        <v>898.4</v>
      </c>
      <c r="Z57" s="183">
        <f t="shared" si="7"/>
        <v>3636.1</v>
      </c>
      <c r="AA57" s="184">
        <f t="shared" si="7"/>
        <v>3634</v>
      </c>
      <c r="AB57" s="191">
        <v>3127</v>
      </c>
      <c r="AC57" s="191">
        <v>3127</v>
      </c>
      <c r="AD57" s="191">
        <v>503.1</v>
      </c>
      <c r="AE57" s="191">
        <v>502</v>
      </c>
      <c r="AF57" s="191">
        <v>6</v>
      </c>
      <c r="AG57" s="192">
        <v>5</v>
      </c>
      <c r="AH57" s="193">
        <v>26875.7</v>
      </c>
      <c r="AI57" s="194">
        <v>25955.600000000002</v>
      </c>
      <c r="AJ57" s="185" t="e">
        <f>ROUND([1]Лист1!AC57/1000,1)</f>
        <v>#REF!</v>
      </c>
      <c r="AK57" s="185" t="e">
        <f>ROUND([1]Лист1!AD57/1000,1)</f>
        <v>#REF!</v>
      </c>
      <c r="AL57" s="185">
        <f>ROUND([1]Лист1!AE57/1000,1)</f>
        <v>2723.2</v>
      </c>
      <c r="AM57" s="185">
        <f>ROUND([1]Лист1!AF57/1000,1)</f>
        <v>2723.2</v>
      </c>
      <c r="AN57" s="185" t="e">
        <f>ROUND([1]Лист1!AG57/1000,1)</f>
        <v>#REF!</v>
      </c>
      <c r="AO57" s="185" t="e">
        <f>ROUND([1]Лист1!AH57/1000,1)</f>
        <v>#REF!</v>
      </c>
      <c r="AP57" s="185" t="e">
        <f>ROUND([1]Лист1!AI57/1000,1)</f>
        <v>#REF!</v>
      </c>
      <c r="AQ57" s="185" t="e">
        <f>ROUND([1]Лист1!AJ57/1000,1)</f>
        <v>#REF!</v>
      </c>
      <c r="AR57" s="185">
        <f>ROUND([1]Лист1!AK57/1000,1)</f>
        <v>12238.9</v>
      </c>
      <c r="AS57" s="185">
        <f>ROUND([1]Лист1!AL57/1000,1)</f>
        <v>12238.9</v>
      </c>
      <c r="AT57" s="185">
        <f>ROUND([1]Лист1!AM57/1000,1)</f>
        <v>10324.5</v>
      </c>
      <c r="AU57" s="185">
        <f>ROUND([1]Лист1!AN57/1000,1)</f>
        <v>9404.4</v>
      </c>
      <c r="AV57" s="185">
        <f>ROUND([1]Лист1!AO57/1000,1)</f>
        <v>213.7</v>
      </c>
      <c r="AW57" s="185">
        <f>ROUND([1]Лист1!AP57/1000,1)</f>
        <v>213.7</v>
      </c>
      <c r="AX57" s="185">
        <f>ROUND([1]Лист1!AQ57/1000,1)</f>
        <v>1375.4</v>
      </c>
      <c r="AY57" s="186">
        <f>ROUND([1]Лист1!AR57/1000,1)</f>
        <v>1375.4</v>
      </c>
      <c r="AZ57" s="183">
        <f t="shared" si="9"/>
        <v>22060.600000000002</v>
      </c>
      <c r="BA57" s="184">
        <f t="shared" si="9"/>
        <v>20620.900000000001</v>
      </c>
      <c r="BB57" s="185">
        <v>0</v>
      </c>
      <c r="BC57" s="185">
        <v>0</v>
      </c>
      <c r="BD57" s="185">
        <v>782.4</v>
      </c>
      <c r="BE57" s="185">
        <v>782.2</v>
      </c>
      <c r="BF57" s="185">
        <v>18319.400000000001</v>
      </c>
      <c r="BG57" s="185">
        <v>18029.900000000001</v>
      </c>
      <c r="BH57" s="185">
        <v>2958.8</v>
      </c>
      <c r="BI57" s="186">
        <v>1808.8</v>
      </c>
      <c r="BJ57" s="183">
        <f t="shared" si="10"/>
        <v>140.6</v>
      </c>
      <c r="BK57" s="184">
        <f t="shared" si="10"/>
        <v>95.6</v>
      </c>
      <c r="BL57" s="191">
        <v>0</v>
      </c>
      <c r="BM57" s="191">
        <v>0</v>
      </c>
      <c r="BN57" s="191">
        <v>140.6</v>
      </c>
      <c r="BO57" s="191">
        <v>95.6</v>
      </c>
      <c r="BP57" s="191">
        <v>0</v>
      </c>
      <c r="BQ57" s="192">
        <v>0</v>
      </c>
      <c r="BR57" s="183">
        <f t="shared" si="11"/>
        <v>260772.39999999997</v>
      </c>
      <c r="BS57" s="184">
        <f t="shared" si="11"/>
        <v>258249.8</v>
      </c>
      <c r="BT57" s="185">
        <v>47184.9</v>
      </c>
      <c r="BU57" s="185">
        <v>47184.9</v>
      </c>
      <c r="BV57" s="185">
        <v>181717.8</v>
      </c>
      <c r="BW57" s="185">
        <v>179196.2</v>
      </c>
      <c r="BX57" s="185">
        <v>17744.900000000001</v>
      </c>
      <c r="BY57" s="185">
        <v>17744.900000000001</v>
      </c>
      <c r="BZ57" s="185">
        <v>0</v>
      </c>
      <c r="CA57" s="185">
        <v>0</v>
      </c>
      <c r="CB57" s="185">
        <v>4756.3999999999996</v>
      </c>
      <c r="CC57" s="185">
        <v>4755.3999999999996</v>
      </c>
      <c r="CD57" s="185">
        <v>9368.4</v>
      </c>
      <c r="CE57" s="186">
        <v>9368.4</v>
      </c>
      <c r="CF57" s="183">
        <f t="shared" si="12"/>
        <v>46439.799999999996</v>
      </c>
      <c r="CG57" s="184">
        <f t="shared" si="12"/>
        <v>46439.799999999996</v>
      </c>
      <c r="CH57" s="185">
        <v>42314.2</v>
      </c>
      <c r="CI57" s="185">
        <v>42314.2</v>
      </c>
      <c r="CJ57" s="185">
        <v>0</v>
      </c>
      <c r="CK57" s="185">
        <v>0</v>
      </c>
      <c r="CL57" s="185">
        <v>4125.6000000000004</v>
      </c>
      <c r="CM57" s="186">
        <v>4125.6000000000004</v>
      </c>
      <c r="CN57" s="183">
        <f t="shared" si="13"/>
        <v>127.4</v>
      </c>
      <c r="CO57" s="195">
        <f t="shared" si="13"/>
        <v>127.4</v>
      </c>
      <c r="CP57" s="185">
        <v>0</v>
      </c>
      <c r="CQ57" s="185">
        <v>0</v>
      </c>
      <c r="CR57" s="185">
        <v>0</v>
      </c>
      <c r="CS57" s="185">
        <v>0</v>
      </c>
      <c r="CT57" s="185">
        <v>127.4</v>
      </c>
      <c r="CU57" s="186">
        <v>127.4</v>
      </c>
      <c r="CV57" s="183">
        <f t="shared" si="14"/>
        <v>15154.7</v>
      </c>
      <c r="CW57" s="184">
        <f t="shared" si="4"/>
        <v>14699.7</v>
      </c>
      <c r="CX57" s="185">
        <v>1739.6</v>
      </c>
      <c r="CY57" s="185">
        <v>1739.6</v>
      </c>
      <c r="CZ57" s="185">
        <v>0</v>
      </c>
      <c r="DA57" s="185">
        <v>0</v>
      </c>
      <c r="DB57" s="185">
        <v>11015</v>
      </c>
      <c r="DC57" s="185">
        <v>10737.7</v>
      </c>
      <c r="DD57" s="185">
        <v>1677</v>
      </c>
      <c r="DE57" s="185">
        <v>1499.3</v>
      </c>
      <c r="DF57" s="185">
        <v>723.1</v>
      </c>
      <c r="DG57" s="186">
        <v>723.1</v>
      </c>
      <c r="DH57" s="183">
        <f t="shared" si="15"/>
        <v>4461.3999999999996</v>
      </c>
      <c r="DI57" s="196">
        <f t="shared" si="15"/>
        <v>4461.3999999999996</v>
      </c>
      <c r="DJ57" s="197">
        <v>4461.3999999999996</v>
      </c>
      <c r="DK57" s="197">
        <v>4461.3999999999996</v>
      </c>
      <c r="DL57" s="197">
        <v>0</v>
      </c>
      <c r="DM57" s="197">
        <v>0</v>
      </c>
      <c r="DN57" s="197">
        <v>0</v>
      </c>
      <c r="DO57" s="197">
        <v>0</v>
      </c>
      <c r="DP57" s="197">
        <v>0</v>
      </c>
      <c r="DQ57" s="198">
        <v>0</v>
      </c>
      <c r="DR57" s="183">
        <f t="shared" si="16"/>
        <v>0</v>
      </c>
      <c r="DS57" s="184">
        <f t="shared" si="16"/>
        <v>0</v>
      </c>
      <c r="DT57" s="191">
        <v>0</v>
      </c>
      <c r="DU57" s="191">
        <v>0</v>
      </c>
      <c r="DV57" s="191">
        <v>0</v>
      </c>
      <c r="DW57" s="191">
        <v>0</v>
      </c>
      <c r="DX57" s="191">
        <v>0</v>
      </c>
      <c r="DY57" s="192">
        <v>0</v>
      </c>
      <c r="DZ57" s="199">
        <v>6.4</v>
      </c>
      <c r="EA57" s="200">
        <v>6.4</v>
      </c>
      <c r="EB57" s="199">
        <v>0</v>
      </c>
      <c r="EC57" s="200">
        <v>0</v>
      </c>
      <c r="ED57" s="184">
        <f t="shared" si="18"/>
        <v>488575.19999999995</v>
      </c>
      <c r="EE57" s="184">
        <f t="shared" si="18"/>
        <v>482530.9</v>
      </c>
      <c r="EF57" s="201">
        <v>6393.1</v>
      </c>
      <c r="EG57" s="192">
        <v>7156.7</v>
      </c>
      <c r="EH57" s="201">
        <v>306.89999999999998</v>
      </c>
      <c r="EI57" s="202">
        <v>763.7</v>
      </c>
      <c r="EJ57" s="120"/>
      <c r="EK57" s="203"/>
      <c r="EL57" s="203"/>
    </row>
    <row r="58" spans="1:142" s="102" customFormat="1" ht="15" hidden="1" customHeight="1" x14ac:dyDescent="0.25">
      <c r="A58" s="108" t="s">
        <v>235</v>
      </c>
      <c r="B58" s="183">
        <f t="shared" si="6"/>
        <v>168210.4</v>
      </c>
      <c r="C58" s="184">
        <f t="shared" si="6"/>
        <v>160069.70000000001</v>
      </c>
      <c r="D58" s="185">
        <v>13851.6</v>
      </c>
      <c r="E58" s="185">
        <v>13718.6</v>
      </c>
      <c r="F58" s="185">
        <v>1264.2</v>
      </c>
      <c r="G58" s="185">
        <v>1161</v>
      </c>
      <c r="H58" s="185">
        <v>109773.5</v>
      </c>
      <c r="I58" s="185">
        <v>102562</v>
      </c>
      <c r="J58" s="185">
        <v>20.5</v>
      </c>
      <c r="K58" s="185">
        <v>20.5</v>
      </c>
      <c r="L58" s="185">
        <v>10706.1</v>
      </c>
      <c r="M58" s="185">
        <v>10697.6</v>
      </c>
      <c r="N58" s="185">
        <v>4162.5</v>
      </c>
      <c r="O58" s="185">
        <v>4162.5</v>
      </c>
      <c r="P58" s="185">
        <v>116</v>
      </c>
      <c r="Q58" s="185">
        <v>0</v>
      </c>
      <c r="R58" s="185">
        <v>0</v>
      </c>
      <c r="S58" s="185">
        <v>0</v>
      </c>
      <c r="T58" s="185">
        <v>28316</v>
      </c>
      <c r="U58" s="186">
        <v>27747.5</v>
      </c>
      <c r="V58" s="187">
        <f t="shared" si="17"/>
        <v>2046.8</v>
      </c>
      <c r="W58" s="188">
        <f t="shared" si="17"/>
        <v>1991.9</v>
      </c>
      <c r="X58" s="189">
        <v>2046.8</v>
      </c>
      <c r="Y58" s="190">
        <v>1991.9</v>
      </c>
      <c r="Z58" s="183">
        <f t="shared" si="7"/>
        <v>14430.099999999999</v>
      </c>
      <c r="AA58" s="184">
        <f t="shared" si="7"/>
        <v>14239.2</v>
      </c>
      <c r="AB58" s="191">
        <v>7718.9</v>
      </c>
      <c r="AC58" s="191">
        <v>7689.1</v>
      </c>
      <c r="AD58" s="191">
        <v>6277.9</v>
      </c>
      <c r="AE58" s="191">
        <v>6216.8</v>
      </c>
      <c r="AF58" s="191">
        <v>433.3</v>
      </c>
      <c r="AG58" s="192">
        <v>333.3</v>
      </c>
      <c r="AH58" s="193">
        <v>64046.8</v>
      </c>
      <c r="AI58" s="194">
        <v>61045</v>
      </c>
      <c r="AJ58" s="185" t="e">
        <f>ROUND([1]Лист1!AC58/1000,1)</f>
        <v>#REF!</v>
      </c>
      <c r="AK58" s="185" t="e">
        <f>ROUND([1]Лист1!AD58/1000,1)</f>
        <v>#REF!</v>
      </c>
      <c r="AL58" s="185">
        <f>ROUND([1]Лист1!AE58/1000,1)</f>
        <v>4909.8</v>
      </c>
      <c r="AM58" s="185">
        <f>ROUND([1]Лист1!AF58/1000,1)</f>
        <v>4891.8</v>
      </c>
      <c r="AN58" s="185">
        <f>ROUND([1]Лист1!AG58/1000,1)</f>
        <v>114.4</v>
      </c>
      <c r="AO58" s="185">
        <f>ROUND([1]Лист1!AH58/1000,1)</f>
        <v>109.1</v>
      </c>
      <c r="AP58" s="185" t="e">
        <f>ROUND([1]Лист1!AI58/1000,1)</f>
        <v>#REF!</v>
      </c>
      <c r="AQ58" s="185" t="e">
        <f>ROUND([1]Лист1!AJ58/1000,1)</f>
        <v>#REF!</v>
      </c>
      <c r="AR58" s="185">
        <f>ROUND([1]Лист1!AK58/1000,1)</f>
        <v>17479.2</v>
      </c>
      <c r="AS58" s="185">
        <f>ROUND([1]Лист1!AL58/1000,1)</f>
        <v>17479</v>
      </c>
      <c r="AT58" s="185">
        <f>ROUND([1]Лист1!AM58/1000,1)</f>
        <v>38437</v>
      </c>
      <c r="AU58" s="185">
        <f>ROUND([1]Лист1!AN58/1000,1)</f>
        <v>35480.199999999997</v>
      </c>
      <c r="AV58" s="185">
        <f>ROUND([1]Лист1!AO58/1000,1)</f>
        <v>662.4</v>
      </c>
      <c r="AW58" s="185">
        <f>ROUND([1]Лист1!AP58/1000,1)</f>
        <v>662.4</v>
      </c>
      <c r="AX58" s="185">
        <f>ROUND([1]Лист1!AQ58/1000,1)</f>
        <v>2444</v>
      </c>
      <c r="AY58" s="186">
        <f>ROUND([1]Лист1!AR58/1000,1)</f>
        <v>2422.5</v>
      </c>
      <c r="AZ58" s="183">
        <f t="shared" si="9"/>
        <v>268561.3</v>
      </c>
      <c r="BA58" s="184">
        <f t="shared" si="9"/>
        <v>203998.30000000002</v>
      </c>
      <c r="BB58" s="185">
        <v>99592.7</v>
      </c>
      <c r="BC58" s="185">
        <v>40522</v>
      </c>
      <c r="BD58" s="185">
        <v>89481.2</v>
      </c>
      <c r="BE58" s="185">
        <v>88002.3</v>
      </c>
      <c r="BF58" s="185">
        <v>54499</v>
      </c>
      <c r="BG58" s="185">
        <v>51941.9</v>
      </c>
      <c r="BH58" s="185">
        <v>24988.400000000001</v>
      </c>
      <c r="BI58" s="186">
        <v>23532.1</v>
      </c>
      <c r="BJ58" s="183">
        <f t="shared" si="10"/>
        <v>1764.5</v>
      </c>
      <c r="BK58" s="184">
        <f t="shared" si="10"/>
        <v>7.7</v>
      </c>
      <c r="BL58" s="191">
        <v>0</v>
      </c>
      <c r="BM58" s="191">
        <v>0</v>
      </c>
      <c r="BN58" s="191">
        <v>1764.5</v>
      </c>
      <c r="BO58" s="191">
        <v>7.7</v>
      </c>
      <c r="BP58" s="191">
        <v>0</v>
      </c>
      <c r="BQ58" s="192">
        <v>0</v>
      </c>
      <c r="BR58" s="183">
        <f t="shared" si="11"/>
        <v>826439.90000000014</v>
      </c>
      <c r="BS58" s="184">
        <f t="shared" si="11"/>
        <v>810087.69999999984</v>
      </c>
      <c r="BT58" s="185">
        <v>153857.4</v>
      </c>
      <c r="BU58" s="185">
        <v>152880.29999999999</v>
      </c>
      <c r="BV58" s="185">
        <v>464972.9</v>
      </c>
      <c r="BW58" s="185">
        <v>457849.8</v>
      </c>
      <c r="BX58" s="185">
        <v>88318.3</v>
      </c>
      <c r="BY58" s="185">
        <v>83544.2</v>
      </c>
      <c r="BZ58" s="185">
        <v>0</v>
      </c>
      <c r="CA58" s="185">
        <v>0</v>
      </c>
      <c r="CB58" s="185">
        <v>11353.9</v>
      </c>
      <c r="CC58" s="185">
        <v>10723.7</v>
      </c>
      <c r="CD58" s="185">
        <v>107937.4</v>
      </c>
      <c r="CE58" s="186">
        <v>105089.7</v>
      </c>
      <c r="CF58" s="183">
        <f t="shared" si="12"/>
        <v>89184.4</v>
      </c>
      <c r="CG58" s="184">
        <f t="shared" si="12"/>
        <v>88264.7</v>
      </c>
      <c r="CH58" s="185">
        <v>82182.5</v>
      </c>
      <c r="CI58" s="185">
        <v>81410.5</v>
      </c>
      <c r="CJ58" s="185">
        <v>0</v>
      </c>
      <c r="CK58" s="185">
        <v>0</v>
      </c>
      <c r="CL58" s="185">
        <v>7001.9</v>
      </c>
      <c r="CM58" s="186">
        <v>6854.2</v>
      </c>
      <c r="CN58" s="183">
        <f t="shared" si="13"/>
        <v>0</v>
      </c>
      <c r="CO58" s="195">
        <f t="shared" si="13"/>
        <v>0</v>
      </c>
      <c r="CP58" s="185">
        <v>0</v>
      </c>
      <c r="CQ58" s="185">
        <v>0</v>
      </c>
      <c r="CR58" s="185">
        <v>0</v>
      </c>
      <c r="CS58" s="185">
        <v>0</v>
      </c>
      <c r="CT58" s="185">
        <v>0</v>
      </c>
      <c r="CU58" s="186">
        <v>0</v>
      </c>
      <c r="CV58" s="183">
        <f t="shared" si="14"/>
        <v>110406.7</v>
      </c>
      <c r="CW58" s="184">
        <f t="shared" si="4"/>
        <v>65966.900000000009</v>
      </c>
      <c r="CX58" s="185">
        <v>2233.4</v>
      </c>
      <c r="CY58" s="185">
        <v>2233.4</v>
      </c>
      <c r="CZ58" s="185">
        <v>0</v>
      </c>
      <c r="DA58" s="185">
        <v>0</v>
      </c>
      <c r="DB58" s="185">
        <v>62375.8</v>
      </c>
      <c r="DC58" s="185">
        <v>56979.3</v>
      </c>
      <c r="DD58" s="185">
        <v>45088.3</v>
      </c>
      <c r="DE58" s="185">
        <v>6098.5</v>
      </c>
      <c r="DF58" s="185">
        <v>709.2</v>
      </c>
      <c r="DG58" s="186">
        <v>655.7</v>
      </c>
      <c r="DH58" s="183">
        <f t="shared" si="15"/>
        <v>28317.599999999999</v>
      </c>
      <c r="DI58" s="196">
        <f t="shared" si="15"/>
        <v>28163.8</v>
      </c>
      <c r="DJ58" s="197">
        <v>13280</v>
      </c>
      <c r="DK58" s="197">
        <v>13280</v>
      </c>
      <c r="DL58" s="197">
        <v>15037.6</v>
      </c>
      <c r="DM58" s="197">
        <v>14883.8</v>
      </c>
      <c r="DN58" s="197">
        <v>0</v>
      </c>
      <c r="DO58" s="197">
        <v>0</v>
      </c>
      <c r="DP58" s="197">
        <v>0</v>
      </c>
      <c r="DQ58" s="198">
        <v>0</v>
      </c>
      <c r="DR58" s="183">
        <f t="shared" si="16"/>
        <v>0</v>
      </c>
      <c r="DS58" s="184">
        <f t="shared" si="16"/>
        <v>0</v>
      </c>
      <c r="DT58" s="191">
        <v>0</v>
      </c>
      <c r="DU58" s="191">
        <v>0</v>
      </c>
      <c r="DV58" s="191">
        <v>0</v>
      </c>
      <c r="DW58" s="191">
        <v>0</v>
      </c>
      <c r="DX58" s="191">
        <v>0</v>
      </c>
      <c r="DY58" s="192">
        <v>0</v>
      </c>
      <c r="DZ58" s="199">
        <v>8.3000000000000007</v>
      </c>
      <c r="EA58" s="200">
        <v>8.3000000000000007</v>
      </c>
      <c r="EB58" s="199">
        <v>101.5</v>
      </c>
      <c r="EC58" s="200">
        <v>101.5</v>
      </c>
      <c r="ED58" s="184">
        <f t="shared" si="18"/>
        <v>1573518.3000000003</v>
      </c>
      <c r="EE58" s="184">
        <f t="shared" si="18"/>
        <v>1433944.6999999997</v>
      </c>
      <c r="EF58" s="201">
        <v>-26911.200000000001</v>
      </c>
      <c r="EG58" s="192">
        <v>65220.2</v>
      </c>
      <c r="EH58" s="201">
        <v>20545.7</v>
      </c>
      <c r="EI58" s="202">
        <v>93481.8</v>
      </c>
      <c r="EJ58" s="120"/>
      <c r="EK58" s="203"/>
      <c r="EL58" s="203"/>
    </row>
    <row r="59" spans="1:142" s="102" customFormat="1" ht="15" hidden="1" customHeight="1" x14ac:dyDescent="0.25">
      <c r="A59" s="108" t="s">
        <v>236</v>
      </c>
      <c r="B59" s="183">
        <f t="shared" si="6"/>
        <v>114254.80000000002</v>
      </c>
      <c r="C59" s="184">
        <f t="shared" si="6"/>
        <v>109791.5</v>
      </c>
      <c r="D59" s="185">
        <v>10602.1</v>
      </c>
      <c r="E59" s="185">
        <v>10400.799999999999</v>
      </c>
      <c r="F59" s="185">
        <v>3191</v>
      </c>
      <c r="G59" s="185">
        <v>3003.9</v>
      </c>
      <c r="H59" s="185">
        <v>64197.599999999999</v>
      </c>
      <c r="I59" s="185">
        <v>61001</v>
      </c>
      <c r="J59" s="185">
        <v>13.6</v>
      </c>
      <c r="K59" s="185">
        <v>11.8</v>
      </c>
      <c r="L59" s="185">
        <v>9389.2999999999993</v>
      </c>
      <c r="M59" s="185">
        <v>9363.5</v>
      </c>
      <c r="N59" s="185">
        <v>1043</v>
      </c>
      <c r="O59" s="185">
        <v>1043</v>
      </c>
      <c r="P59" s="185">
        <v>40.1</v>
      </c>
      <c r="Q59" s="185">
        <v>0</v>
      </c>
      <c r="R59" s="185">
        <v>0</v>
      </c>
      <c r="S59" s="185">
        <v>0</v>
      </c>
      <c r="T59" s="185">
        <v>25778.1</v>
      </c>
      <c r="U59" s="186">
        <v>24967.5</v>
      </c>
      <c r="V59" s="187">
        <f t="shared" si="17"/>
        <v>853.6</v>
      </c>
      <c r="W59" s="188">
        <f t="shared" si="17"/>
        <v>853.6</v>
      </c>
      <c r="X59" s="189">
        <v>853.6</v>
      </c>
      <c r="Y59" s="190">
        <v>853.6</v>
      </c>
      <c r="Z59" s="183">
        <f t="shared" si="7"/>
        <v>6041.5999999999995</v>
      </c>
      <c r="AA59" s="184">
        <f t="shared" si="7"/>
        <v>5887.9000000000005</v>
      </c>
      <c r="AB59" s="191">
        <v>2722.1</v>
      </c>
      <c r="AC59" s="191">
        <v>2685.3</v>
      </c>
      <c r="AD59" s="191">
        <v>3280.2</v>
      </c>
      <c r="AE59" s="191">
        <v>3163.3</v>
      </c>
      <c r="AF59" s="191">
        <v>39.299999999999997</v>
      </c>
      <c r="AG59" s="192">
        <v>39.299999999999997</v>
      </c>
      <c r="AH59" s="193">
        <v>39561.100000000006</v>
      </c>
      <c r="AI59" s="194">
        <v>38509.799999999996</v>
      </c>
      <c r="AJ59" s="185" t="e">
        <f>ROUND([1]Лист1!AC59/1000,1)</f>
        <v>#REF!</v>
      </c>
      <c r="AK59" s="185" t="e">
        <f>ROUND([1]Лист1!AD59/1000,1)</f>
        <v>#REF!</v>
      </c>
      <c r="AL59" s="185">
        <f>ROUND([1]Лист1!AE59/1000,1)</f>
        <v>3409.6</v>
      </c>
      <c r="AM59" s="185">
        <f>ROUND([1]Лист1!AF59/1000,1)</f>
        <v>3363.3</v>
      </c>
      <c r="AN59" s="185" t="e">
        <f>ROUND([1]Лист1!AG59/1000,1)</f>
        <v>#REF!</v>
      </c>
      <c r="AO59" s="185" t="e">
        <f>ROUND([1]Лист1!AH59/1000,1)</f>
        <v>#REF!</v>
      </c>
      <c r="AP59" s="185" t="e">
        <f>ROUND([1]Лист1!AI59/1000,1)</f>
        <v>#REF!</v>
      </c>
      <c r="AQ59" s="185" t="e">
        <f>ROUND([1]Лист1!AJ59/1000,1)</f>
        <v>#REF!</v>
      </c>
      <c r="AR59" s="185">
        <f>ROUND([1]Лист1!AK59/1000,1)</f>
        <v>4105</v>
      </c>
      <c r="AS59" s="185">
        <f>ROUND([1]Лист1!AL59/1000,1)</f>
        <v>4105</v>
      </c>
      <c r="AT59" s="185">
        <f>ROUND([1]Лист1!AM59/1000,1)</f>
        <v>27549.7</v>
      </c>
      <c r="AU59" s="185">
        <f>ROUND([1]Лист1!AN59/1000,1)</f>
        <v>26560.3</v>
      </c>
      <c r="AV59" s="185" t="e">
        <f>ROUND([1]Лист1!AO59/1000,1)</f>
        <v>#REF!</v>
      </c>
      <c r="AW59" s="185" t="e">
        <f>ROUND([1]Лист1!AP59/1000,1)</f>
        <v>#REF!</v>
      </c>
      <c r="AX59" s="185">
        <f>ROUND([1]Лист1!AQ59/1000,1)</f>
        <v>4496.8</v>
      </c>
      <c r="AY59" s="186">
        <f>ROUND([1]Лист1!AR59/1000,1)</f>
        <v>4481.2</v>
      </c>
      <c r="AZ59" s="183">
        <f t="shared" si="9"/>
        <v>102815</v>
      </c>
      <c r="BA59" s="184">
        <f t="shared" si="9"/>
        <v>101298.6</v>
      </c>
      <c r="BB59" s="185">
        <v>22287.200000000001</v>
      </c>
      <c r="BC59" s="185">
        <v>21724.7</v>
      </c>
      <c r="BD59" s="185">
        <v>29286.6</v>
      </c>
      <c r="BE59" s="185">
        <v>29060</v>
      </c>
      <c r="BF59" s="185">
        <v>18213</v>
      </c>
      <c r="BG59" s="185">
        <v>17955.900000000001</v>
      </c>
      <c r="BH59" s="185">
        <v>33028.199999999997</v>
      </c>
      <c r="BI59" s="186">
        <v>32558</v>
      </c>
      <c r="BJ59" s="183">
        <f t="shared" si="10"/>
        <v>2068.6999999999998</v>
      </c>
      <c r="BK59" s="184">
        <f t="shared" si="10"/>
        <v>1359</v>
      </c>
      <c r="BL59" s="191">
        <v>0</v>
      </c>
      <c r="BM59" s="191">
        <v>0</v>
      </c>
      <c r="BN59" s="191">
        <v>1250.7</v>
      </c>
      <c r="BO59" s="191">
        <v>541.79999999999995</v>
      </c>
      <c r="BP59" s="191">
        <v>818</v>
      </c>
      <c r="BQ59" s="192">
        <v>817.2</v>
      </c>
      <c r="BR59" s="183">
        <f t="shared" si="11"/>
        <v>482513.19999999995</v>
      </c>
      <c r="BS59" s="184">
        <f t="shared" si="11"/>
        <v>463961</v>
      </c>
      <c r="BT59" s="185">
        <v>134052.79999999999</v>
      </c>
      <c r="BU59" s="185">
        <v>128795.2</v>
      </c>
      <c r="BV59" s="185">
        <v>302288.59999999998</v>
      </c>
      <c r="BW59" s="185">
        <v>289828.8</v>
      </c>
      <c r="BX59" s="185">
        <v>24448.3</v>
      </c>
      <c r="BY59" s="185">
        <v>24101.599999999999</v>
      </c>
      <c r="BZ59" s="185">
        <v>0</v>
      </c>
      <c r="CA59" s="185">
        <v>0</v>
      </c>
      <c r="CB59" s="185">
        <v>3029.6</v>
      </c>
      <c r="CC59" s="185">
        <v>3029.5</v>
      </c>
      <c r="CD59" s="185">
        <v>18693.900000000001</v>
      </c>
      <c r="CE59" s="186">
        <v>18205.900000000001</v>
      </c>
      <c r="CF59" s="183">
        <f t="shared" si="12"/>
        <v>67099.8</v>
      </c>
      <c r="CG59" s="184">
        <f t="shared" si="12"/>
        <v>66583</v>
      </c>
      <c r="CH59" s="185">
        <v>58775.1</v>
      </c>
      <c r="CI59" s="185">
        <v>58273.3</v>
      </c>
      <c r="CJ59" s="185">
        <v>0</v>
      </c>
      <c r="CK59" s="185">
        <v>0</v>
      </c>
      <c r="CL59" s="185">
        <v>8324.7000000000007</v>
      </c>
      <c r="CM59" s="186">
        <v>8309.7000000000007</v>
      </c>
      <c r="CN59" s="183">
        <f t="shared" si="13"/>
        <v>56.2</v>
      </c>
      <c r="CO59" s="195">
        <f t="shared" si="13"/>
        <v>56.2</v>
      </c>
      <c r="CP59" s="185">
        <v>0</v>
      </c>
      <c r="CQ59" s="185">
        <v>0</v>
      </c>
      <c r="CR59" s="185">
        <v>0</v>
      </c>
      <c r="CS59" s="185">
        <v>0</v>
      </c>
      <c r="CT59" s="185">
        <v>56.2</v>
      </c>
      <c r="CU59" s="186">
        <v>56.2</v>
      </c>
      <c r="CV59" s="183">
        <f t="shared" si="14"/>
        <v>38116.5</v>
      </c>
      <c r="CW59" s="184">
        <f t="shared" si="4"/>
        <v>33124.199999999997</v>
      </c>
      <c r="CX59" s="185">
        <v>1236</v>
      </c>
      <c r="CY59" s="185">
        <v>1235.9000000000001</v>
      </c>
      <c r="CZ59" s="185">
        <v>0</v>
      </c>
      <c r="DA59" s="185">
        <v>0</v>
      </c>
      <c r="DB59" s="185">
        <v>22524.2</v>
      </c>
      <c r="DC59" s="185">
        <v>18988.8</v>
      </c>
      <c r="DD59" s="185">
        <v>13648.5</v>
      </c>
      <c r="DE59" s="185">
        <v>12201</v>
      </c>
      <c r="DF59" s="185">
        <v>707.8</v>
      </c>
      <c r="DG59" s="186">
        <v>698.5</v>
      </c>
      <c r="DH59" s="183">
        <f t="shared" si="15"/>
        <v>24781.599999999999</v>
      </c>
      <c r="DI59" s="196">
        <f t="shared" si="15"/>
        <v>24121.599999999999</v>
      </c>
      <c r="DJ59" s="197">
        <v>0</v>
      </c>
      <c r="DK59" s="197">
        <v>0</v>
      </c>
      <c r="DL59" s="197">
        <v>24751.599999999999</v>
      </c>
      <c r="DM59" s="197">
        <v>24121.599999999999</v>
      </c>
      <c r="DN59" s="197">
        <v>0</v>
      </c>
      <c r="DO59" s="197">
        <v>0</v>
      </c>
      <c r="DP59" s="197">
        <v>30</v>
      </c>
      <c r="DQ59" s="198">
        <v>0</v>
      </c>
      <c r="DR59" s="183">
        <f t="shared" si="16"/>
        <v>0</v>
      </c>
      <c r="DS59" s="184">
        <f t="shared" si="16"/>
        <v>0</v>
      </c>
      <c r="DT59" s="191">
        <v>0</v>
      </c>
      <c r="DU59" s="191">
        <v>0</v>
      </c>
      <c r="DV59" s="191">
        <v>0</v>
      </c>
      <c r="DW59" s="191">
        <v>0</v>
      </c>
      <c r="DX59" s="191">
        <v>0</v>
      </c>
      <c r="DY59" s="192">
        <v>0</v>
      </c>
      <c r="DZ59" s="199">
        <v>2</v>
      </c>
      <c r="EA59" s="200">
        <v>1.7</v>
      </c>
      <c r="EB59" s="199">
        <v>0</v>
      </c>
      <c r="EC59" s="200">
        <v>0</v>
      </c>
      <c r="ED59" s="184">
        <f t="shared" si="18"/>
        <v>878164.09999999986</v>
      </c>
      <c r="EE59" s="184">
        <f t="shared" si="18"/>
        <v>845548.1</v>
      </c>
      <c r="EF59" s="201">
        <v>-1843.5</v>
      </c>
      <c r="EG59" s="192">
        <v>8215.4</v>
      </c>
      <c r="EH59" s="201">
        <f>10778.5+65</f>
        <v>10843.5</v>
      </c>
      <c r="EI59" s="202">
        <v>10059</v>
      </c>
      <c r="EJ59" s="120"/>
      <c r="EK59" s="203"/>
      <c r="EL59" s="203"/>
    </row>
    <row r="60" spans="1:142" s="102" customFormat="1" ht="15" hidden="1" customHeight="1" x14ac:dyDescent="0.25">
      <c r="A60" s="108" t="s">
        <v>237</v>
      </c>
      <c r="B60" s="183">
        <f t="shared" si="6"/>
        <v>116557.9</v>
      </c>
      <c r="C60" s="184">
        <f t="shared" si="6"/>
        <v>112276.2</v>
      </c>
      <c r="D60" s="185">
        <v>7364.6</v>
      </c>
      <c r="E60" s="185">
        <v>7168.6</v>
      </c>
      <c r="F60" s="185">
        <v>1068.3</v>
      </c>
      <c r="G60" s="185">
        <v>994.2</v>
      </c>
      <c r="H60" s="185">
        <v>68582</v>
      </c>
      <c r="I60" s="185">
        <v>65619.7</v>
      </c>
      <c r="J60" s="185">
        <v>9</v>
      </c>
      <c r="K60" s="185">
        <v>0</v>
      </c>
      <c r="L60" s="185">
        <v>12458.4</v>
      </c>
      <c r="M60" s="185">
        <v>12412.2</v>
      </c>
      <c r="N60" s="185">
        <v>6858.8</v>
      </c>
      <c r="O60" s="185">
        <v>6858.8</v>
      </c>
      <c r="P60" s="185">
        <v>646</v>
      </c>
      <c r="Q60" s="185">
        <v>0</v>
      </c>
      <c r="R60" s="185">
        <v>0</v>
      </c>
      <c r="S60" s="185">
        <v>0</v>
      </c>
      <c r="T60" s="185">
        <v>19570.8</v>
      </c>
      <c r="U60" s="186">
        <v>19222.7</v>
      </c>
      <c r="V60" s="187">
        <f t="shared" si="17"/>
        <v>2245.3000000000002</v>
      </c>
      <c r="W60" s="188">
        <f t="shared" si="17"/>
        <v>2234.8000000000002</v>
      </c>
      <c r="X60" s="189">
        <v>2245.3000000000002</v>
      </c>
      <c r="Y60" s="190">
        <v>2234.8000000000002</v>
      </c>
      <c r="Z60" s="183">
        <f t="shared" si="7"/>
        <v>6559.7</v>
      </c>
      <c r="AA60" s="184">
        <f t="shared" si="7"/>
        <v>6320.5000000000009</v>
      </c>
      <c r="AB60" s="191">
        <v>5381</v>
      </c>
      <c r="AC60" s="191">
        <v>5154.8</v>
      </c>
      <c r="AD60" s="191">
        <v>1163.7</v>
      </c>
      <c r="AE60" s="191">
        <v>1157.9000000000001</v>
      </c>
      <c r="AF60" s="191">
        <v>15</v>
      </c>
      <c r="AG60" s="192">
        <v>7.8</v>
      </c>
      <c r="AH60" s="193">
        <v>80143.5</v>
      </c>
      <c r="AI60" s="194">
        <v>79298.899999999994</v>
      </c>
      <c r="AJ60" s="185" t="e">
        <f>ROUND([1]Лист1!AC60/1000,1)</f>
        <v>#REF!</v>
      </c>
      <c r="AK60" s="185" t="e">
        <f>ROUND([1]Лист1!AD60/1000,1)</f>
        <v>#REF!</v>
      </c>
      <c r="AL60" s="185">
        <f>ROUND([1]Лист1!AE60/1000,1)</f>
        <v>4123.8</v>
      </c>
      <c r="AM60" s="185">
        <f>ROUND([1]Лист1!AF60/1000,1)</f>
        <v>4048.1</v>
      </c>
      <c r="AN60" s="185">
        <f>ROUND([1]Лист1!AG60/1000,1)</f>
        <v>2054.9</v>
      </c>
      <c r="AO60" s="185">
        <f>ROUND([1]Лист1!AH60/1000,1)</f>
        <v>2031.7</v>
      </c>
      <c r="AP60" s="185" t="e">
        <f>ROUND([1]Лист1!AI60/1000,1)</f>
        <v>#REF!</v>
      </c>
      <c r="AQ60" s="185" t="e">
        <f>ROUND([1]Лист1!AJ60/1000,1)</f>
        <v>#REF!</v>
      </c>
      <c r="AR60" s="185">
        <f>ROUND([1]Лист1!AK60/1000,1)</f>
        <v>27538.5</v>
      </c>
      <c r="AS60" s="185">
        <f>ROUND([1]Лист1!AL60/1000,1)</f>
        <v>27442.5</v>
      </c>
      <c r="AT60" s="185">
        <f>ROUND([1]Лист1!AM60/1000,1)</f>
        <v>20095.5</v>
      </c>
      <c r="AU60" s="185">
        <f>ROUND([1]Лист1!AN60/1000,1)</f>
        <v>19624.5</v>
      </c>
      <c r="AV60" s="185" t="e">
        <f>ROUND([1]Лист1!AO60/1000,1)</f>
        <v>#REF!</v>
      </c>
      <c r="AW60" s="185" t="e">
        <f>ROUND([1]Лист1!AP60/1000,1)</f>
        <v>#REF!</v>
      </c>
      <c r="AX60" s="185">
        <f>ROUND([1]Лист1!AQ60/1000,1)</f>
        <v>26330.799999999999</v>
      </c>
      <c r="AY60" s="186">
        <f>ROUND([1]Лист1!AR60/1000,1)</f>
        <v>26152.1</v>
      </c>
      <c r="AZ60" s="183">
        <f t="shared" si="9"/>
        <v>119311.19999999998</v>
      </c>
      <c r="BA60" s="184">
        <f t="shared" si="9"/>
        <v>105194.90000000001</v>
      </c>
      <c r="BB60" s="185">
        <v>6030.3</v>
      </c>
      <c r="BC60" s="185">
        <v>5971.6</v>
      </c>
      <c r="BD60" s="185">
        <v>17655.599999999999</v>
      </c>
      <c r="BE60" s="185">
        <v>15911.3</v>
      </c>
      <c r="BF60" s="185">
        <v>64360.7</v>
      </c>
      <c r="BG60" s="185">
        <v>52924.7</v>
      </c>
      <c r="BH60" s="185">
        <v>31264.6</v>
      </c>
      <c r="BI60" s="186">
        <v>30387.3</v>
      </c>
      <c r="BJ60" s="183">
        <f t="shared" si="10"/>
        <v>0</v>
      </c>
      <c r="BK60" s="184">
        <f t="shared" si="10"/>
        <v>0</v>
      </c>
      <c r="BL60" s="191">
        <v>0</v>
      </c>
      <c r="BM60" s="191">
        <v>0</v>
      </c>
      <c r="BN60" s="191">
        <v>0</v>
      </c>
      <c r="BO60" s="191">
        <v>0</v>
      </c>
      <c r="BP60" s="191">
        <v>0</v>
      </c>
      <c r="BQ60" s="192">
        <v>0</v>
      </c>
      <c r="BR60" s="183">
        <f t="shared" si="11"/>
        <v>448825.9</v>
      </c>
      <c r="BS60" s="184">
        <f t="shared" si="11"/>
        <v>444477.7</v>
      </c>
      <c r="BT60" s="185">
        <v>80602.2</v>
      </c>
      <c r="BU60" s="185">
        <v>79747.399999999994</v>
      </c>
      <c r="BV60" s="185">
        <v>310121.3</v>
      </c>
      <c r="BW60" s="185">
        <v>307110.5</v>
      </c>
      <c r="BX60" s="185">
        <v>32745</v>
      </c>
      <c r="BY60" s="185">
        <v>32716.6</v>
      </c>
      <c r="BZ60" s="185">
        <v>0</v>
      </c>
      <c r="CA60" s="185">
        <v>0</v>
      </c>
      <c r="CB60" s="185">
        <v>6989.4</v>
      </c>
      <c r="CC60" s="185">
        <v>6667.4</v>
      </c>
      <c r="CD60" s="185">
        <v>18368</v>
      </c>
      <c r="CE60" s="186">
        <v>18235.8</v>
      </c>
      <c r="CF60" s="183">
        <f t="shared" si="12"/>
        <v>76277.100000000006</v>
      </c>
      <c r="CG60" s="184">
        <f t="shared" si="12"/>
        <v>76204.899999999994</v>
      </c>
      <c r="CH60" s="185">
        <v>68900.800000000003</v>
      </c>
      <c r="CI60" s="185">
        <v>68872.5</v>
      </c>
      <c r="CJ60" s="185">
        <v>0</v>
      </c>
      <c r="CK60" s="185">
        <v>0</v>
      </c>
      <c r="CL60" s="185">
        <v>7376.3</v>
      </c>
      <c r="CM60" s="186">
        <v>7332.4</v>
      </c>
      <c r="CN60" s="183">
        <f t="shared" si="13"/>
        <v>129.19999999999999</v>
      </c>
      <c r="CO60" s="195">
        <f t="shared" si="13"/>
        <v>129.19999999999999</v>
      </c>
      <c r="CP60" s="185">
        <v>0</v>
      </c>
      <c r="CQ60" s="185">
        <v>0</v>
      </c>
      <c r="CR60" s="185">
        <v>0</v>
      </c>
      <c r="CS60" s="185">
        <v>0</v>
      </c>
      <c r="CT60" s="185">
        <v>129.19999999999999</v>
      </c>
      <c r="CU60" s="186">
        <v>129.19999999999999</v>
      </c>
      <c r="CV60" s="183">
        <f t="shared" si="14"/>
        <v>15800.199999999999</v>
      </c>
      <c r="CW60" s="184">
        <f t="shared" si="4"/>
        <v>15333.7</v>
      </c>
      <c r="CX60" s="185">
        <v>1163.8</v>
      </c>
      <c r="CY60" s="185">
        <v>1163.8</v>
      </c>
      <c r="CZ60" s="185">
        <v>0</v>
      </c>
      <c r="DA60" s="185">
        <v>0</v>
      </c>
      <c r="DB60" s="185">
        <v>13019</v>
      </c>
      <c r="DC60" s="185">
        <v>13019</v>
      </c>
      <c r="DD60" s="185">
        <v>402.1</v>
      </c>
      <c r="DE60" s="185">
        <v>299.2</v>
      </c>
      <c r="DF60" s="185">
        <v>1215.3</v>
      </c>
      <c r="DG60" s="186">
        <v>851.7</v>
      </c>
      <c r="DH60" s="183">
        <f t="shared" si="15"/>
        <v>18195.8</v>
      </c>
      <c r="DI60" s="196">
        <f t="shared" si="15"/>
        <v>18175.8</v>
      </c>
      <c r="DJ60" s="197">
        <v>12126</v>
      </c>
      <c r="DK60" s="197">
        <v>12109</v>
      </c>
      <c r="DL60" s="197">
        <v>1948</v>
      </c>
      <c r="DM60" s="197">
        <v>1948</v>
      </c>
      <c r="DN60" s="197">
        <v>0</v>
      </c>
      <c r="DO60" s="197">
        <v>0</v>
      </c>
      <c r="DP60" s="197">
        <v>4121.8</v>
      </c>
      <c r="DQ60" s="198">
        <v>4118.8</v>
      </c>
      <c r="DR60" s="183">
        <f t="shared" si="16"/>
        <v>0</v>
      </c>
      <c r="DS60" s="184">
        <f t="shared" si="16"/>
        <v>0</v>
      </c>
      <c r="DT60" s="191">
        <v>0</v>
      </c>
      <c r="DU60" s="191">
        <v>0</v>
      </c>
      <c r="DV60" s="191">
        <v>0</v>
      </c>
      <c r="DW60" s="191">
        <v>0</v>
      </c>
      <c r="DX60" s="191">
        <v>0</v>
      </c>
      <c r="DY60" s="192">
        <v>0</v>
      </c>
      <c r="DZ60" s="199">
        <v>0</v>
      </c>
      <c r="EA60" s="200">
        <v>0</v>
      </c>
      <c r="EB60" s="199">
        <v>682.3</v>
      </c>
      <c r="EC60" s="200">
        <v>682.3</v>
      </c>
      <c r="ED60" s="184">
        <f t="shared" si="18"/>
        <v>884728.1</v>
      </c>
      <c r="EE60" s="184">
        <f t="shared" si="18"/>
        <v>860328.9</v>
      </c>
      <c r="EF60" s="201">
        <v>-26167.5</v>
      </c>
      <c r="EG60" s="192">
        <v>-12072.7</v>
      </c>
      <c r="EH60" s="201">
        <v>33627.5</v>
      </c>
      <c r="EI60" s="202">
        <v>21554.7</v>
      </c>
      <c r="EJ60" s="120"/>
      <c r="EK60" s="203"/>
      <c r="EL60" s="203"/>
    </row>
    <row r="61" spans="1:142" s="264" customFormat="1" x14ac:dyDescent="0.25">
      <c r="A61" s="241" t="s">
        <v>7</v>
      </c>
      <c r="B61" s="242">
        <f t="shared" si="6"/>
        <v>146799.1</v>
      </c>
      <c r="C61" s="243">
        <f t="shared" si="6"/>
        <v>144793.90000000002</v>
      </c>
      <c r="D61" s="244">
        <v>9056.7000000000007</v>
      </c>
      <c r="E61" s="244">
        <v>8977.4</v>
      </c>
      <c r="F61" s="244">
        <v>10479.1</v>
      </c>
      <c r="G61" s="244">
        <v>10399.9</v>
      </c>
      <c r="H61" s="244">
        <v>72491.3</v>
      </c>
      <c r="I61" s="244">
        <v>71475.3</v>
      </c>
      <c r="J61" s="244">
        <v>10.9</v>
      </c>
      <c r="K61" s="244">
        <v>0.5</v>
      </c>
      <c r="L61" s="244">
        <v>12039.7</v>
      </c>
      <c r="M61" s="244">
        <v>12039.3</v>
      </c>
      <c r="N61" s="244">
        <v>6883.3</v>
      </c>
      <c r="O61" s="244">
        <v>6883.2</v>
      </c>
      <c r="P61" s="244">
        <v>77.5</v>
      </c>
      <c r="Q61" s="244">
        <v>0</v>
      </c>
      <c r="R61" s="244">
        <v>0</v>
      </c>
      <c r="S61" s="244">
        <v>0</v>
      </c>
      <c r="T61" s="244">
        <v>35760.6</v>
      </c>
      <c r="U61" s="245">
        <v>35018.300000000003</v>
      </c>
      <c r="V61" s="246">
        <f t="shared" si="17"/>
        <v>2079.4</v>
      </c>
      <c r="W61" s="247">
        <f t="shared" si="17"/>
        <v>2079.4</v>
      </c>
      <c r="X61" s="248">
        <v>2079.4</v>
      </c>
      <c r="Y61" s="249">
        <v>2079.4</v>
      </c>
      <c r="Z61" s="242">
        <f t="shared" si="7"/>
        <v>18015.8</v>
      </c>
      <c r="AA61" s="243">
        <f t="shared" si="7"/>
        <v>17950.2</v>
      </c>
      <c r="AB61" s="250">
        <v>4765</v>
      </c>
      <c r="AC61" s="250">
        <v>4757.7</v>
      </c>
      <c r="AD61" s="250">
        <v>8886.6</v>
      </c>
      <c r="AE61" s="250">
        <v>8830</v>
      </c>
      <c r="AF61" s="250">
        <v>4364.2</v>
      </c>
      <c r="AG61" s="251">
        <v>4362.5</v>
      </c>
      <c r="AH61" s="252">
        <v>129867.5</v>
      </c>
      <c r="AI61" s="253">
        <v>127331.20000000001</v>
      </c>
      <c r="AJ61" s="244" t="e">
        <f>ROUND([1]Лист1!AC61/1000,1)</f>
        <v>#REF!</v>
      </c>
      <c r="AK61" s="244" t="e">
        <f>ROUND([1]Лист1!AD61/1000,1)</f>
        <v>#REF!</v>
      </c>
      <c r="AL61" s="244">
        <f>ROUND([1]Лист1!AE61/1000,1)</f>
        <v>3725.8</v>
      </c>
      <c r="AM61" s="244">
        <f>ROUND([1]Лист1!AF61/1000,1)</f>
        <v>3709.1</v>
      </c>
      <c r="AN61" s="244">
        <f>ROUND([1]Лист1!AG61/1000,1)</f>
        <v>5383.1</v>
      </c>
      <c r="AO61" s="244">
        <f>ROUND([1]Лист1!AH61/1000,1)</f>
        <v>5383.1</v>
      </c>
      <c r="AP61" s="244" t="e">
        <f>ROUND([1]Лист1!AI61/1000,1)</f>
        <v>#REF!</v>
      </c>
      <c r="AQ61" s="244" t="e">
        <f>ROUND([1]Лист1!AJ61/1000,1)</f>
        <v>#REF!</v>
      </c>
      <c r="AR61" s="244">
        <f>ROUND([1]Лист1!AK61/1000,1)</f>
        <v>35012.5</v>
      </c>
      <c r="AS61" s="244">
        <f>ROUND([1]Лист1!AL61/1000,1)</f>
        <v>33708.6</v>
      </c>
      <c r="AT61" s="244">
        <f>ROUND([1]Лист1!AM61/1000,1)</f>
        <v>74091</v>
      </c>
      <c r="AU61" s="244">
        <f>ROUND([1]Лист1!AN61/1000,1)</f>
        <v>72898.3</v>
      </c>
      <c r="AV61" s="244">
        <f>ROUND([1]Лист1!AO61/1000,1)</f>
        <v>5539.1</v>
      </c>
      <c r="AW61" s="244">
        <f>ROUND([1]Лист1!AP61/1000,1)</f>
        <v>5539.1</v>
      </c>
      <c r="AX61" s="244">
        <f>ROUND([1]Лист1!AQ61/1000,1)</f>
        <v>6116</v>
      </c>
      <c r="AY61" s="245">
        <f>ROUND([1]Лист1!AR61/1000,1)</f>
        <v>6093</v>
      </c>
      <c r="AZ61" s="242">
        <f t="shared" si="9"/>
        <v>122523.29999999999</v>
      </c>
      <c r="BA61" s="243">
        <f t="shared" si="9"/>
        <v>116300.59999999999</v>
      </c>
      <c r="BB61" s="244">
        <v>561.1</v>
      </c>
      <c r="BC61" s="244">
        <v>561.1</v>
      </c>
      <c r="BD61" s="244">
        <v>32517.1</v>
      </c>
      <c r="BE61" s="244">
        <v>32001.8</v>
      </c>
      <c r="BF61" s="244">
        <v>59945</v>
      </c>
      <c r="BG61" s="244">
        <v>56189.7</v>
      </c>
      <c r="BH61" s="244">
        <v>29500.1</v>
      </c>
      <c r="BI61" s="245">
        <v>27548</v>
      </c>
      <c r="BJ61" s="242">
        <f t="shared" si="10"/>
        <v>1676.8</v>
      </c>
      <c r="BK61" s="243">
        <f t="shared" si="10"/>
        <v>630.40000000000009</v>
      </c>
      <c r="BL61" s="250">
        <v>0</v>
      </c>
      <c r="BM61" s="250">
        <v>0</v>
      </c>
      <c r="BN61" s="250">
        <v>1391.5</v>
      </c>
      <c r="BO61" s="250">
        <v>345.1</v>
      </c>
      <c r="BP61" s="250">
        <v>285.3</v>
      </c>
      <c r="BQ61" s="251">
        <v>285.3</v>
      </c>
      <c r="BR61" s="242">
        <f t="shared" si="11"/>
        <v>887830.29999999993</v>
      </c>
      <c r="BS61" s="243">
        <f t="shared" si="11"/>
        <v>866686</v>
      </c>
      <c r="BT61" s="244">
        <v>228105.60000000001</v>
      </c>
      <c r="BU61" s="244">
        <v>227519.2</v>
      </c>
      <c r="BV61" s="244">
        <v>446294.6</v>
      </c>
      <c r="BW61" s="244">
        <v>443052.79999999999</v>
      </c>
      <c r="BX61" s="244">
        <v>114717.5</v>
      </c>
      <c r="BY61" s="244">
        <v>114469.9</v>
      </c>
      <c r="BZ61" s="244">
        <v>0</v>
      </c>
      <c r="CA61" s="244">
        <v>0</v>
      </c>
      <c r="CB61" s="244">
        <v>33449.699999999997</v>
      </c>
      <c r="CC61" s="244">
        <v>16671.5</v>
      </c>
      <c r="CD61" s="244">
        <v>65262.9</v>
      </c>
      <c r="CE61" s="245">
        <v>64972.6</v>
      </c>
      <c r="CF61" s="242">
        <f t="shared" si="12"/>
        <v>140413.79999999999</v>
      </c>
      <c r="CG61" s="243">
        <f t="shared" si="12"/>
        <v>139797.29999999999</v>
      </c>
      <c r="CH61" s="244">
        <v>102917.8</v>
      </c>
      <c r="CI61" s="244">
        <v>102399.5</v>
      </c>
      <c r="CJ61" s="244">
        <v>0</v>
      </c>
      <c r="CK61" s="244">
        <v>0</v>
      </c>
      <c r="CL61" s="244">
        <v>37496</v>
      </c>
      <c r="CM61" s="245">
        <v>37397.800000000003</v>
      </c>
      <c r="CN61" s="242">
        <f t="shared" si="13"/>
        <v>192</v>
      </c>
      <c r="CO61" s="254">
        <f t="shared" si="13"/>
        <v>192</v>
      </c>
      <c r="CP61" s="244">
        <v>0</v>
      </c>
      <c r="CQ61" s="244">
        <v>0</v>
      </c>
      <c r="CR61" s="244">
        <v>0</v>
      </c>
      <c r="CS61" s="244">
        <v>0</v>
      </c>
      <c r="CT61" s="244">
        <v>192</v>
      </c>
      <c r="CU61" s="245">
        <v>192</v>
      </c>
      <c r="CV61" s="242">
        <f t="shared" si="14"/>
        <v>37853.700000000004</v>
      </c>
      <c r="CW61" s="243">
        <f t="shared" si="4"/>
        <v>33112.400000000001</v>
      </c>
      <c r="CX61" s="244">
        <v>2032.4</v>
      </c>
      <c r="CY61" s="244">
        <v>2012.5</v>
      </c>
      <c r="CZ61" s="244">
        <v>0</v>
      </c>
      <c r="DA61" s="244">
        <v>0</v>
      </c>
      <c r="DB61" s="244">
        <v>22368</v>
      </c>
      <c r="DC61" s="244">
        <v>20261.3</v>
      </c>
      <c r="DD61" s="244">
        <v>12610.9</v>
      </c>
      <c r="DE61" s="244">
        <v>10090.1</v>
      </c>
      <c r="DF61" s="244">
        <v>842.4</v>
      </c>
      <c r="DG61" s="245">
        <v>748.5</v>
      </c>
      <c r="DH61" s="242">
        <f t="shared" si="15"/>
        <v>35254.5</v>
      </c>
      <c r="DI61" s="255">
        <f t="shared" si="15"/>
        <v>35118.5</v>
      </c>
      <c r="DJ61" s="256">
        <v>7271.6</v>
      </c>
      <c r="DK61" s="256">
        <v>7135.6</v>
      </c>
      <c r="DL61" s="256">
        <v>27982.9</v>
      </c>
      <c r="DM61" s="256">
        <v>27982.9</v>
      </c>
      <c r="DN61" s="256">
        <v>0</v>
      </c>
      <c r="DO61" s="256">
        <v>0</v>
      </c>
      <c r="DP61" s="256">
        <v>0</v>
      </c>
      <c r="DQ61" s="257">
        <v>0</v>
      </c>
      <c r="DR61" s="242">
        <f t="shared" si="16"/>
        <v>0</v>
      </c>
      <c r="DS61" s="243">
        <f t="shared" si="16"/>
        <v>0</v>
      </c>
      <c r="DT61" s="250">
        <v>0</v>
      </c>
      <c r="DU61" s="250">
        <v>0</v>
      </c>
      <c r="DV61" s="250">
        <v>0</v>
      </c>
      <c r="DW61" s="250">
        <v>0</v>
      </c>
      <c r="DX61" s="250">
        <v>0</v>
      </c>
      <c r="DY61" s="251">
        <v>0</v>
      </c>
      <c r="DZ61" s="258">
        <v>0.7</v>
      </c>
      <c r="EA61" s="259">
        <v>0.7</v>
      </c>
      <c r="EB61" s="258">
        <v>0</v>
      </c>
      <c r="EC61" s="259">
        <v>0</v>
      </c>
      <c r="ED61" s="243">
        <f>EB61+DZ61+DR61+DH61+CV61+CN61+CF61+BR61+BJ61+AZ61+AH61+Z61+V61+B61</f>
        <v>1522506.9000000001</v>
      </c>
      <c r="EE61" s="243">
        <f t="shared" si="18"/>
        <v>1483992.5999999996</v>
      </c>
      <c r="EF61" s="260">
        <v>-9434</v>
      </c>
      <c r="EG61" s="251">
        <v>10956.3</v>
      </c>
      <c r="EH61" s="260">
        <v>9434</v>
      </c>
      <c r="EI61" s="261">
        <v>20390.3</v>
      </c>
      <c r="EJ61" s="262"/>
      <c r="EK61" s="263"/>
      <c r="EL61" s="263"/>
    </row>
    <row r="62" spans="1:142" s="102" customFormat="1" ht="15" hidden="1" customHeight="1" x14ac:dyDescent="0.25">
      <c r="A62" s="108" t="s">
        <v>238</v>
      </c>
      <c r="B62" s="183">
        <f t="shared" si="6"/>
        <v>35075.4</v>
      </c>
      <c r="C62" s="184">
        <f t="shared" si="6"/>
        <v>32758.1</v>
      </c>
      <c r="D62" s="185">
        <v>2456.6999999999998</v>
      </c>
      <c r="E62" s="185">
        <v>2456.6999999999998</v>
      </c>
      <c r="F62" s="185">
        <v>2438.1</v>
      </c>
      <c r="G62" s="185">
        <v>2096.1999999999998</v>
      </c>
      <c r="H62" s="185">
        <v>28193.5</v>
      </c>
      <c r="I62" s="185">
        <v>26553.8</v>
      </c>
      <c r="J62" s="185">
        <v>6.5</v>
      </c>
      <c r="K62" s="185">
        <v>4.9000000000000004</v>
      </c>
      <c r="L62" s="185">
        <v>562.20000000000005</v>
      </c>
      <c r="M62" s="185">
        <v>562.20000000000005</v>
      </c>
      <c r="N62" s="185">
        <v>1000</v>
      </c>
      <c r="O62" s="185">
        <v>1000</v>
      </c>
      <c r="P62" s="185">
        <v>311.10000000000002</v>
      </c>
      <c r="Q62" s="185">
        <v>0</v>
      </c>
      <c r="R62" s="185">
        <v>0</v>
      </c>
      <c r="S62" s="185">
        <v>0</v>
      </c>
      <c r="T62" s="185">
        <v>107.3</v>
      </c>
      <c r="U62" s="186">
        <v>84.3</v>
      </c>
      <c r="V62" s="187">
        <f t="shared" si="17"/>
        <v>426.2</v>
      </c>
      <c r="W62" s="188">
        <f t="shared" si="17"/>
        <v>402.3</v>
      </c>
      <c r="X62" s="189">
        <v>426.2</v>
      </c>
      <c r="Y62" s="190">
        <v>402.3</v>
      </c>
      <c r="Z62" s="183">
        <f t="shared" si="7"/>
        <v>208.9</v>
      </c>
      <c r="AA62" s="184">
        <f t="shared" si="7"/>
        <v>208.9</v>
      </c>
      <c r="AB62" s="191">
        <v>188.9</v>
      </c>
      <c r="AC62" s="191">
        <v>188.9</v>
      </c>
      <c r="AD62" s="191">
        <v>0</v>
      </c>
      <c r="AE62" s="191">
        <v>0</v>
      </c>
      <c r="AF62" s="191">
        <v>20</v>
      </c>
      <c r="AG62" s="192">
        <v>20</v>
      </c>
      <c r="AH62" s="193" t="e">
        <f t="shared" si="8"/>
        <v>#REF!</v>
      </c>
      <c r="AI62" s="194" t="e">
        <f t="shared" si="8"/>
        <v>#REF!</v>
      </c>
      <c r="AJ62" s="185" t="e">
        <f>ROUND([1]Лист1!AC62/1000,1)</f>
        <v>#REF!</v>
      </c>
      <c r="AK62" s="185" t="e">
        <f>ROUND([1]Лист1!AD62/1000,1)</f>
        <v>#REF!</v>
      </c>
      <c r="AL62" s="185" t="e">
        <f>ROUND([1]Лист1!AE62/1000,1)</f>
        <v>#REF!</v>
      </c>
      <c r="AM62" s="185" t="e">
        <f>ROUND([1]Лист1!AF62/1000,1)</f>
        <v>#REF!</v>
      </c>
      <c r="AN62" s="185" t="e">
        <f>ROUND([1]Лист1!AG62/1000,1)</f>
        <v>#REF!</v>
      </c>
      <c r="AO62" s="185" t="e">
        <f>ROUND([1]Лист1!AH62/1000,1)</f>
        <v>#REF!</v>
      </c>
      <c r="AP62" s="185" t="e">
        <f>ROUND([1]Лист1!AI62/1000,1)</f>
        <v>#REF!</v>
      </c>
      <c r="AQ62" s="185" t="e">
        <f>ROUND([1]Лист1!AJ62/1000,1)</f>
        <v>#REF!</v>
      </c>
      <c r="AR62" s="185" t="e">
        <f>ROUND([1]Лист1!AK62/1000,1)</f>
        <v>#REF!</v>
      </c>
      <c r="AS62" s="185" t="e">
        <f>ROUND([1]Лист1!AL62/1000,1)</f>
        <v>#REF!</v>
      </c>
      <c r="AT62" s="185">
        <f>ROUND([1]Лист1!AM62/1000,1)</f>
        <v>5506.3</v>
      </c>
      <c r="AU62" s="185">
        <f>ROUND([1]Лист1!AN62/1000,1)</f>
        <v>5504.9</v>
      </c>
      <c r="AV62" s="185" t="e">
        <f>ROUND([1]Лист1!AO62/1000,1)</f>
        <v>#REF!</v>
      </c>
      <c r="AW62" s="185" t="e">
        <f>ROUND([1]Лист1!AP62/1000,1)</f>
        <v>#REF!</v>
      </c>
      <c r="AX62" s="185">
        <f>ROUND([1]Лист1!AQ62/1000,1)</f>
        <v>1423.6</v>
      </c>
      <c r="AY62" s="186">
        <f>ROUND([1]Лист1!AR62/1000,1)</f>
        <v>1370</v>
      </c>
      <c r="AZ62" s="183">
        <f t="shared" si="9"/>
        <v>51543.200000000004</v>
      </c>
      <c r="BA62" s="184">
        <f t="shared" si="9"/>
        <v>50800.400000000009</v>
      </c>
      <c r="BB62" s="185">
        <v>7067.2</v>
      </c>
      <c r="BC62" s="185">
        <v>7067.2</v>
      </c>
      <c r="BD62" s="185">
        <v>17819.2</v>
      </c>
      <c r="BE62" s="185">
        <v>17819.2</v>
      </c>
      <c r="BF62" s="185">
        <v>21336.7</v>
      </c>
      <c r="BG62" s="185">
        <v>20731.2</v>
      </c>
      <c r="BH62" s="185">
        <v>5320.1</v>
      </c>
      <c r="BI62" s="186">
        <v>5182.8</v>
      </c>
      <c r="BJ62" s="183">
        <f t="shared" si="10"/>
        <v>535.6</v>
      </c>
      <c r="BK62" s="184">
        <f t="shared" si="10"/>
        <v>526.5</v>
      </c>
      <c r="BL62" s="191">
        <v>0</v>
      </c>
      <c r="BM62" s="191">
        <v>0</v>
      </c>
      <c r="BN62" s="191">
        <v>535.6</v>
      </c>
      <c r="BO62" s="191">
        <v>526.5</v>
      </c>
      <c r="BP62" s="191">
        <v>0</v>
      </c>
      <c r="BQ62" s="192">
        <v>0</v>
      </c>
      <c r="BR62" s="183">
        <f t="shared" si="11"/>
        <v>315186.60000000003</v>
      </c>
      <c r="BS62" s="184">
        <f t="shared" si="11"/>
        <v>292137.8</v>
      </c>
      <c r="BT62" s="185">
        <v>152730.29999999999</v>
      </c>
      <c r="BU62" s="185">
        <v>135298.1</v>
      </c>
      <c r="BV62" s="185">
        <v>90340.1</v>
      </c>
      <c r="BW62" s="185">
        <v>88365.2</v>
      </c>
      <c r="BX62" s="185">
        <v>62098</v>
      </c>
      <c r="BY62" s="185">
        <v>59408.2</v>
      </c>
      <c r="BZ62" s="185">
        <v>0</v>
      </c>
      <c r="CA62" s="185">
        <v>0</v>
      </c>
      <c r="CB62" s="185">
        <v>9079.2000000000007</v>
      </c>
      <c r="CC62" s="185">
        <v>8224.2999999999993</v>
      </c>
      <c r="CD62" s="185">
        <v>939</v>
      </c>
      <c r="CE62" s="186">
        <v>842</v>
      </c>
      <c r="CF62" s="183">
        <f t="shared" si="12"/>
        <v>27064.799999999999</v>
      </c>
      <c r="CG62" s="184">
        <f t="shared" si="12"/>
        <v>26946</v>
      </c>
      <c r="CH62" s="185">
        <v>27064.799999999999</v>
      </c>
      <c r="CI62" s="185">
        <v>26946</v>
      </c>
      <c r="CJ62" s="185">
        <v>0</v>
      </c>
      <c r="CK62" s="185">
        <v>0</v>
      </c>
      <c r="CL62" s="185">
        <v>0</v>
      </c>
      <c r="CM62" s="186">
        <v>0</v>
      </c>
      <c r="CN62" s="183">
        <f t="shared" si="13"/>
        <v>0</v>
      </c>
      <c r="CO62" s="195">
        <f t="shared" si="13"/>
        <v>0</v>
      </c>
      <c r="CP62" s="185">
        <v>0</v>
      </c>
      <c r="CQ62" s="185">
        <v>0</v>
      </c>
      <c r="CR62" s="185">
        <v>0</v>
      </c>
      <c r="CS62" s="185">
        <v>0</v>
      </c>
      <c r="CT62" s="185">
        <v>0</v>
      </c>
      <c r="CU62" s="186">
        <v>0</v>
      </c>
      <c r="CV62" s="183">
        <f t="shared" si="14"/>
        <v>6524.4000000000005</v>
      </c>
      <c r="CW62" s="184">
        <f t="shared" si="4"/>
        <v>5761.5</v>
      </c>
      <c r="CX62" s="185">
        <v>72</v>
      </c>
      <c r="CY62" s="185">
        <v>72</v>
      </c>
      <c r="CZ62" s="185">
        <v>0</v>
      </c>
      <c r="DA62" s="185">
        <v>0</v>
      </c>
      <c r="DB62" s="185">
        <v>3712.6</v>
      </c>
      <c r="DC62" s="185">
        <v>3222.7</v>
      </c>
      <c r="DD62" s="185">
        <v>1777.2</v>
      </c>
      <c r="DE62" s="185">
        <v>1560.3</v>
      </c>
      <c r="DF62" s="185">
        <v>962.6</v>
      </c>
      <c r="DG62" s="186">
        <v>906.5</v>
      </c>
      <c r="DH62" s="183">
        <f t="shared" si="15"/>
        <v>33307.399999999994</v>
      </c>
      <c r="DI62" s="196">
        <f t="shared" si="15"/>
        <v>33305.300000000003</v>
      </c>
      <c r="DJ62" s="197">
        <v>22917.599999999999</v>
      </c>
      <c r="DK62" s="197">
        <v>22917.599999999999</v>
      </c>
      <c r="DL62" s="197">
        <v>10389.799999999999</v>
      </c>
      <c r="DM62" s="197">
        <v>10387.700000000001</v>
      </c>
      <c r="DN62" s="197">
        <v>0</v>
      </c>
      <c r="DO62" s="197">
        <v>0</v>
      </c>
      <c r="DP62" s="197">
        <v>0</v>
      </c>
      <c r="DQ62" s="198">
        <v>0</v>
      </c>
      <c r="DR62" s="183">
        <f t="shared" si="16"/>
        <v>0</v>
      </c>
      <c r="DS62" s="184">
        <f t="shared" si="16"/>
        <v>0</v>
      </c>
      <c r="DT62" s="191">
        <v>0</v>
      </c>
      <c r="DU62" s="191">
        <v>0</v>
      </c>
      <c r="DV62" s="191">
        <v>0</v>
      </c>
      <c r="DW62" s="191">
        <v>0</v>
      </c>
      <c r="DX62" s="191">
        <v>0</v>
      </c>
      <c r="DY62" s="192">
        <v>0</v>
      </c>
      <c r="DZ62" s="199">
        <v>0</v>
      </c>
      <c r="EA62" s="200">
        <v>0</v>
      </c>
      <c r="EB62" s="199">
        <v>0</v>
      </c>
      <c r="EC62" s="200">
        <v>0</v>
      </c>
      <c r="ED62" s="184" t="e">
        <f t="shared" si="18"/>
        <v>#REF!</v>
      </c>
      <c r="EE62" s="184" t="e">
        <f t="shared" si="18"/>
        <v>#REF!</v>
      </c>
      <c r="EF62" s="201">
        <v>-11564.6</v>
      </c>
      <c r="EG62" s="192">
        <v>16313.1</v>
      </c>
      <c r="EH62" s="201">
        <v>8864.6</v>
      </c>
      <c r="EI62" s="202">
        <v>25177.7</v>
      </c>
      <c r="EJ62" s="120"/>
      <c r="EK62" s="203"/>
      <c r="EL62" s="203"/>
    </row>
    <row r="63" spans="1:142" s="102" customFormat="1" ht="15" hidden="1" customHeight="1" x14ac:dyDescent="0.25">
      <c r="A63" s="108" t="s">
        <v>239</v>
      </c>
      <c r="B63" s="183">
        <f t="shared" si="6"/>
        <v>22092.1</v>
      </c>
      <c r="C63" s="184">
        <f t="shared" si="6"/>
        <v>19136.199999999997</v>
      </c>
      <c r="D63" s="185">
        <v>1468.8</v>
      </c>
      <c r="E63" s="185">
        <v>1443.5</v>
      </c>
      <c r="F63" s="185">
        <v>2181.4</v>
      </c>
      <c r="G63" s="185">
        <v>2125.6999999999998</v>
      </c>
      <c r="H63" s="185">
        <v>12637.3</v>
      </c>
      <c r="I63" s="185">
        <v>12397.4</v>
      </c>
      <c r="J63" s="185">
        <v>4.3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  <c r="P63" s="185">
        <v>2415.5</v>
      </c>
      <c r="Q63" s="185">
        <v>0</v>
      </c>
      <c r="R63" s="185">
        <v>0</v>
      </c>
      <c r="S63" s="185">
        <v>0</v>
      </c>
      <c r="T63" s="185">
        <v>3384.8</v>
      </c>
      <c r="U63" s="186">
        <v>3169.6</v>
      </c>
      <c r="V63" s="187">
        <f t="shared" si="17"/>
        <v>426.2</v>
      </c>
      <c r="W63" s="188">
        <f t="shared" si="17"/>
        <v>416.7</v>
      </c>
      <c r="X63" s="189">
        <v>426.2</v>
      </c>
      <c r="Y63" s="190">
        <v>416.7</v>
      </c>
      <c r="Z63" s="183">
        <f t="shared" si="7"/>
        <v>4552</v>
      </c>
      <c r="AA63" s="184">
        <f t="shared" si="7"/>
        <v>4539.2</v>
      </c>
      <c r="AB63" s="191">
        <v>4527</v>
      </c>
      <c r="AC63" s="191">
        <v>4514.2</v>
      </c>
      <c r="AD63" s="191">
        <v>0</v>
      </c>
      <c r="AE63" s="191">
        <v>0</v>
      </c>
      <c r="AF63" s="191">
        <v>25</v>
      </c>
      <c r="AG63" s="192">
        <v>25</v>
      </c>
      <c r="AH63" s="193" t="e">
        <f t="shared" si="8"/>
        <v>#REF!</v>
      </c>
      <c r="AI63" s="194" t="e">
        <f t="shared" si="8"/>
        <v>#REF!</v>
      </c>
      <c r="AJ63" s="185">
        <f>ROUND([1]Лист1!AC63/1000,1)</f>
        <v>20</v>
      </c>
      <c r="AK63" s="185" t="e">
        <f>ROUND([1]Лист1!AD63/1000,1)</f>
        <v>#REF!</v>
      </c>
      <c r="AL63" s="185" t="e">
        <f>ROUND([1]Лист1!AE63/1000,1)</f>
        <v>#REF!</v>
      </c>
      <c r="AM63" s="185" t="e">
        <f>ROUND([1]Лист1!AF63/1000,1)</f>
        <v>#REF!</v>
      </c>
      <c r="AN63" s="185" t="e">
        <f>ROUND([1]Лист1!AG63/1000,1)</f>
        <v>#REF!</v>
      </c>
      <c r="AO63" s="185" t="e">
        <f>ROUND([1]Лист1!AH63/1000,1)</f>
        <v>#REF!</v>
      </c>
      <c r="AP63" s="185" t="e">
        <f>ROUND([1]Лист1!AI63/1000,1)</f>
        <v>#REF!</v>
      </c>
      <c r="AQ63" s="185" t="e">
        <f>ROUND([1]Лист1!AJ63/1000,1)</f>
        <v>#REF!</v>
      </c>
      <c r="AR63" s="185" t="e">
        <f>ROUND([1]Лист1!AK63/1000,1)</f>
        <v>#REF!</v>
      </c>
      <c r="AS63" s="185" t="e">
        <f>ROUND([1]Лист1!AL63/1000,1)</f>
        <v>#REF!</v>
      </c>
      <c r="AT63" s="185">
        <f>ROUND([1]Лист1!AM63/1000,1)</f>
        <v>3482.8</v>
      </c>
      <c r="AU63" s="185">
        <f>ROUND([1]Лист1!AN63/1000,1)</f>
        <v>2897.7</v>
      </c>
      <c r="AV63" s="185" t="e">
        <f>ROUND([1]Лист1!AO63/1000,1)</f>
        <v>#REF!</v>
      </c>
      <c r="AW63" s="185" t="e">
        <f>ROUND([1]Лист1!AP63/1000,1)</f>
        <v>#REF!</v>
      </c>
      <c r="AX63" s="185">
        <f>ROUND([1]Лист1!AQ63/1000,1)</f>
        <v>326.10000000000002</v>
      </c>
      <c r="AY63" s="186">
        <f>ROUND([1]Лист1!AR63/1000,1)</f>
        <v>273.60000000000002</v>
      </c>
      <c r="AZ63" s="183">
        <f t="shared" si="9"/>
        <v>27732.800000000003</v>
      </c>
      <c r="BA63" s="184">
        <f t="shared" si="9"/>
        <v>25080.400000000001</v>
      </c>
      <c r="BB63" s="185">
        <v>1839</v>
      </c>
      <c r="BC63" s="185">
        <v>1765.8</v>
      </c>
      <c r="BD63" s="185">
        <v>11562.7</v>
      </c>
      <c r="BE63" s="185">
        <v>9322.6</v>
      </c>
      <c r="BF63" s="185">
        <v>5021.6000000000004</v>
      </c>
      <c r="BG63" s="185">
        <v>4913.5</v>
      </c>
      <c r="BH63" s="185">
        <v>9309.5</v>
      </c>
      <c r="BI63" s="186">
        <v>9078.5</v>
      </c>
      <c r="BJ63" s="183">
        <f t="shared" si="10"/>
        <v>0</v>
      </c>
      <c r="BK63" s="184">
        <f t="shared" si="10"/>
        <v>0</v>
      </c>
      <c r="BL63" s="191">
        <v>0</v>
      </c>
      <c r="BM63" s="191">
        <v>0</v>
      </c>
      <c r="BN63" s="191">
        <v>0</v>
      </c>
      <c r="BO63" s="191">
        <v>0</v>
      </c>
      <c r="BP63" s="191">
        <v>0</v>
      </c>
      <c r="BQ63" s="192">
        <v>0</v>
      </c>
      <c r="BR63" s="183">
        <f t="shared" si="11"/>
        <v>104270.7</v>
      </c>
      <c r="BS63" s="184">
        <f t="shared" si="11"/>
        <v>102613.3</v>
      </c>
      <c r="BT63" s="185">
        <v>40173.300000000003</v>
      </c>
      <c r="BU63" s="185">
        <v>38932.199999999997</v>
      </c>
      <c r="BV63" s="185">
        <v>49870.5</v>
      </c>
      <c r="BW63" s="185">
        <v>49516.3</v>
      </c>
      <c r="BX63" s="185">
        <v>9777</v>
      </c>
      <c r="BY63" s="185">
        <v>9777</v>
      </c>
      <c r="BZ63" s="185">
        <v>0</v>
      </c>
      <c r="CA63" s="185">
        <v>0</v>
      </c>
      <c r="CB63" s="185">
        <v>3638.7</v>
      </c>
      <c r="CC63" s="185">
        <v>3638.7</v>
      </c>
      <c r="CD63" s="185">
        <v>811.2</v>
      </c>
      <c r="CE63" s="186">
        <v>749.1</v>
      </c>
      <c r="CF63" s="183">
        <f t="shared" si="12"/>
        <v>9674.7000000000007</v>
      </c>
      <c r="CG63" s="184">
        <f t="shared" si="12"/>
        <v>9674.7000000000007</v>
      </c>
      <c r="CH63" s="185">
        <v>9674.7000000000007</v>
      </c>
      <c r="CI63" s="185">
        <v>9674.7000000000007</v>
      </c>
      <c r="CJ63" s="185">
        <v>0</v>
      </c>
      <c r="CK63" s="185">
        <v>0</v>
      </c>
      <c r="CL63" s="185">
        <v>0</v>
      </c>
      <c r="CM63" s="186">
        <v>0</v>
      </c>
      <c r="CN63" s="183">
        <f t="shared" si="13"/>
        <v>44.8</v>
      </c>
      <c r="CO63" s="195">
        <f t="shared" si="13"/>
        <v>44.8</v>
      </c>
      <c r="CP63" s="185">
        <v>0</v>
      </c>
      <c r="CQ63" s="185">
        <v>0</v>
      </c>
      <c r="CR63" s="185">
        <v>0</v>
      </c>
      <c r="CS63" s="185">
        <v>0</v>
      </c>
      <c r="CT63" s="185">
        <v>44.8</v>
      </c>
      <c r="CU63" s="186">
        <v>44.8</v>
      </c>
      <c r="CV63" s="183">
        <f t="shared" si="14"/>
        <v>1372.6</v>
      </c>
      <c r="CW63" s="184">
        <f t="shared" si="4"/>
        <v>1018.5</v>
      </c>
      <c r="CX63" s="185">
        <v>0</v>
      </c>
      <c r="CY63" s="185">
        <v>0</v>
      </c>
      <c r="CZ63" s="185">
        <v>0</v>
      </c>
      <c r="DA63" s="185">
        <v>0</v>
      </c>
      <c r="DB63" s="185">
        <v>0</v>
      </c>
      <c r="DC63" s="185">
        <v>0</v>
      </c>
      <c r="DD63" s="185">
        <v>700</v>
      </c>
      <c r="DE63" s="185">
        <v>408.2</v>
      </c>
      <c r="DF63" s="185">
        <v>672.6</v>
      </c>
      <c r="DG63" s="186">
        <v>610.29999999999995</v>
      </c>
      <c r="DH63" s="183">
        <f t="shared" si="15"/>
        <v>22019.8</v>
      </c>
      <c r="DI63" s="196">
        <f t="shared" si="15"/>
        <v>22017.3</v>
      </c>
      <c r="DJ63" s="197">
        <v>22019.8</v>
      </c>
      <c r="DK63" s="197">
        <v>22017.3</v>
      </c>
      <c r="DL63" s="197">
        <v>0</v>
      </c>
      <c r="DM63" s="197">
        <v>0</v>
      </c>
      <c r="DN63" s="197">
        <v>0</v>
      </c>
      <c r="DO63" s="197">
        <v>0</v>
      </c>
      <c r="DP63" s="197">
        <v>0</v>
      </c>
      <c r="DQ63" s="198">
        <v>0</v>
      </c>
      <c r="DR63" s="183">
        <f t="shared" si="16"/>
        <v>0</v>
      </c>
      <c r="DS63" s="184">
        <f t="shared" si="16"/>
        <v>0</v>
      </c>
      <c r="DT63" s="191">
        <v>0</v>
      </c>
      <c r="DU63" s="191">
        <v>0</v>
      </c>
      <c r="DV63" s="191">
        <v>0</v>
      </c>
      <c r="DW63" s="191">
        <v>0</v>
      </c>
      <c r="DX63" s="191">
        <v>0</v>
      </c>
      <c r="DY63" s="192">
        <v>0</v>
      </c>
      <c r="DZ63" s="199">
        <v>0</v>
      </c>
      <c r="EA63" s="200">
        <v>0</v>
      </c>
      <c r="EB63" s="199">
        <v>0</v>
      </c>
      <c r="EC63" s="200">
        <v>0</v>
      </c>
      <c r="ED63" s="184" t="e">
        <f t="shared" si="18"/>
        <v>#REF!</v>
      </c>
      <c r="EE63" s="184" t="e">
        <f t="shared" si="18"/>
        <v>#REF!</v>
      </c>
      <c r="EF63" s="201">
        <v>-2643</v>
      </c>
      <c r="EG63" s="192">
        <v>3616.1</v>
      </c>
      <c r="EH63" s="201">
        <v>2657</v>
      </c>
      <c r="EI63" s="202">
        <v>6273.1</v>
      </c>
      <c r="EJ63" s="120"/>
      <c r="EK63" s="203"/>
      <c r="EL63" s="203"/>
    </row>
    <row r="64" spans="1:142" s="102" customFormat="1" ht="15" hidden="1" customHeight="1" x14ac:dyDescent="0.25">
      <c r="A64" s="108" t="s">
        <v>240</v>
      </c>
      <c r="B64" s="183">
        <f t="shared" si="6"/>
        <v>380530.1</v>
      </c>
      <c r="C64" s="184">
        <f t="shared" si="6"/>
        <v>351565.4</v>
      </c>
      <c r="D64" s="185">
        <v>2697.7</v>
      </c>
      <c r="E64" s="185">
        <v>2395</v>
      </c>
      <c r="F64" s="185">
        <v>17431</v>
      </c>
      <c r="G64" s="185">
        <v>16582</v>
      </c>
      <c r="H64" s="185">
        <v>131393.5</v>
      </c>
      <c r="I64" s="185">
        <v>125098.8</v>
      </c>
      <c r="J64" s="185">
        <v>19.5</v>
      </c>
      <c r="K64" s="185">
        <v>19.5</v>
      </c>
      <c r="L64" s="185">
        <v>13136.1</v>
      </c>
      <c r="M64" s="185">
        <v>13090.3</v>
      </c>
      <c r="N64" s="185">
        <v>11989.2</v>
      </c>
      <c r="O64" s="185">
        <v>11989.2</v>
      </c>
      <c r="P64" s="185">
        <v>1200.8</v>
      </c>
      <c r="Q64" s="185">
        <v>0</v>
      </c>
      <c r="R64" s="185">
        <v>0</v>
      </c>
      <c r="S64" s="185">
        <v>0</v>
      </c>
      <c r="T64" s="185">
        <v>202662.3</v>
      </c>
      <c r="U64" s="186">
        <v>182390.6</v>
      </c>
      <c r="V64" s="187">
        <f t="shared" si="17"/>
        <v>0</v>
      </c>
      <c r="W64" s="188">
        <f t="shared" si="17"/>
        <v>0</v>
      </c>
      <c r="X64" s="189">
        <v>0</v>
      </c>
      <c r="Y64" s="190">
        <v>0</v>
      </c>
      <c r="Z64" s="183">
        <f t="shared" si="7"/>
        <v>24447.1</v>
      </c>
      <c r="AA64" s="184">
        <f t="shared" si="7"/>
        <v>23694</v>
      </c>
      <c r="AB64" s="191">
        <v>24447.1</v>
      </c>
      <c r="AC64" s="191">
        <v>23694</v>
      </c>
      <c r="AD64" s="191">
        <v>0</v>
      </c>
      <c r="AE64" s="191">
        <v>0</v>
      </c>
      <c r="AF64" s="191">
        <v>0</v>
      </c>
      <c r="AG64" s="192">
        <v>0</v>
      </c>
      <c r="AH64" s="193" t="e">
        <f t="shared" si="8"/>
        <v>#REF!</v>
      </c>
      <c r="AI64" s="194" t="e">
        <f t="shared" si="8"/>
        <v>#REF!</v>
      </c>
      <c r="AJ64" s="185" t="e">
        <f>ROUND([1]Лист1!AC64/1000,1)</f>
        <v>#REF!</v>
      </c>
      <c r="AK64" s="185" t="e">
        <f>ROUND([1]Лист1!AD64/1000,1)</f>
        <v>#REF!</v>
      </c>
      <c r="AL64" s="185" t="e">
        <f>ROUND([1]Лист1!AE64/1000,1)</f>
        <v>#REF!</v>
      </c>
      <c r="AM64" s="185" t="e">
        <f>ROUND([1]Лист1!AF64/1000,1)</f>
        <v>#REF!</v>
      </c>
      <c r="AN64" s="185" t="e">
        <f>ROUND([1]Лист1!AG64/1000,1)</f>
        <v>#REF!</v>
      </c>
      <c r="AO64" s="185" t="e">
        <f>ROUND([1]Лист1!AH64/1000,1)</f>
        <v>#REF!</v>
      </c>
      <c r="AP64" s="185">
        <f>ROUND([1]Лист1!AI64/1000,1)</f>
        <v>12314</v>
      </c>
      <c r="AQ64" s="185">
        <f>ROUND([1]Лист1!AJ64/1000,1)</f>
        <v>12291.4</v>
      </c>
      <c r="AR64" s="185">
        <f>ROUND([1]Лист1!AK64/1000,1)</f>
        <v>119276.5</v>
      </c>
      <c r="AS64" s="185">
        <f>ROUND([1]Лист1!AL64/1000,1)</f>
        <v>110319.4</v>
      </c>
      <c r="AT64" s="185">
        <f>ROUND([1]Лист1!AM64/1000,1)</f>
        <v>295323.59999999998</v>
      </c>
      <c r="AU64" s="185">
        <f>ROUND([1]Лист1!AN64/1000,1)</f>
        <v>282733.09999999998</v>
      </c>
      <c r="AV64" s="185" t="e">
        <f>ROUND([1]Лист1!AO64/1000,1)</f>
        <v>#REF!</v>
      </c>
      <c r="AW64" s="185" t="e">
        <f>ROUND([1]Лист1!AP64/1000,1)</f>
        <v>#REF!</v>
      </c>
      <c r="AX64" s="185">
        <f>ROUND([1]Лист1!AQ64/1000,1)</f>
        <v>4767.5</v>
      </c>
      <c r="AY64" s="186">
        <f>ROUND([1]Лист1!AR64/1000,1)</f>
        <v>4659.3</v>
      </c>
      <c r="AZ64" s="183">
        <f t="shared" si="9"/>
        <v>171522.5</v>
      </c>
      <c r="BA64" s="184">
        <f t="shared" si="9"/>
        <v>168122.6</v>
      </c>
      <c r="BB64" s="185">
        <v>3100</v>
      </c>
      <c r="BC64" s="185">
        <v>2750</v>
      </c>
      <c r="BD64" s="185">
        <v>35930.9</v>
      </c>
      <c r="BE64" s="185">
        <v>34220.6</v>
      </c>
      <c r="BF64" s="185">
        <v>132491.6</v>
      </c>
      <c r="BG64" s="185">
        <v>131152</v>
      </c>
      <c r="BH64" s="185">
        <v>0</v>
      </c>
      <c r="BI64" s="186">
        <v>0</v>
      </c>
      <c r="BJ64" s="183">
        <f t="shared" si="10"/>
        <v>0</v>
      </c>
      <c r="BK64" s="184">
        <f t="shared" si="10"/>
        <v>0</v>
      </c>
      <c r="BL64" s="191">
        <v>0</v>
      </c>
      <c r="BM64" s="191">
        <v>0</v>
      </c>
      <c r="BN64" s="191">
        <v>0</v>
      </c>
      <c r="BO64" s="191">
        <v>0</v>
      </c>
      <c r="BP64" s="191">
        <v>0</v>
      </c>
      <c r="BQ64" s="192">
        <v>0</v>
      </c>
      <c r="BR64" s="183">
        <f t="shared" si="11"/>
        <v>1959049.6</v>
      </c>
      <c r="BS64" s="184">
        <f t="shared" si="11"/>
        <v>1953665.3</v>
      </c>
      <c r="BT64" s="185">
        <v>912789.6</v>
      </c>
      <c r="BU64" s="185">
        <v>912789.6</v>
      </c>
      <c r="BV64" s="185">
        <v>688900.5</v>
      </c>
      <c r="BW64" s="185">
        <v>686034.3</v>
      </c>
      <c r="BX64" s="185">
        <v>264407.2</v>
      </c>
      <c r="BY64" s="185">
        <v>264149.8</v>
      </c>
      <c r="BZ64" s="185">
        <v>558.29999999999995</v>
      </c>
      <c r="CA64" s="185">
        <v>538.29999999999995</v>
      </c>
      <c r="CB64" s="185">
        <v>15812.6</v>
      </c>
      <c r="CC64" s="185">
        <v>15094</v>
      </c>
      <c r="CD64" s="185">
        <v>76581.399999999994</v>
      </c>
      <c r="CE64" s="186">
        <v>75059.3</v>
      </c>
      <c r="CF64" s="183">
        <f t="shared" si="12"/>
        <v>384040.5</v>
      </c>
      <c r="CG64" s="184">
        <f t="shared" si="12"/>
        <v>362458.8</v>
      </c>
      <c r="CH64" s="185">
        <v>320276.5</v>
      </c>
      <c r="CI64" s="185">
        <v>299770.3</v>
      </c>
      <c r="CJ64" s="185">
        <v>0</v>
      </c>
      <c r="CK64" s="185">
        <v>0</v>
      </c>
      <c r="CL64" s="185">
        <v>63764</v>
      </c>
      <c r="CM64" s="186">
        <v>62688.5</v>
      </c>
      <c r="CN64" s="183">
        <f t="shared" si="13"/>
        <v>0</v>
      </c>
      <c r="CO64" s="195">
        <f t="shared" si="13"/>
        <v>0</v>
      </c>
      <c r="CP64" s="185">
        <v>0</v>
      </c>
      <c r="CQ64" s="185">
        <v>0</v>
      </c>
      <c r="CR64" s="185">
        <v>0</v>
      </c>
      <c r="CS64" s="185">
        <v>0</v>
      </c>
      <c r="CT64" s="185">
        <v>0</v>
      </c>
      <c r="CU64" s="186">
        <v>0</v>
      </c>
      <c r="CV64" s="183">
        <f t="shared" si="14"/>
        <v>59853.1</v>
      </c>
      <c r="CW64" s="184">
        <f t="shared" si="4"/>
        <v>53947.400000000009</v>
      </c>
      <c r="CX64" s="185">
        <v>9816</v>
      </c>
      <c r="CY64" s="185">
        <v>9674.2000000000007</v>
      </c>
      <c r="CZ64" s="185">
        <v>0</v>
      </c>
      <c r="DA64" s="185">
        <v>0</v>
      </c>
      <c r="DB64" s="185">
        <v>24879.200000000001</v>
      </c>
      <c r="DC64" s="185">
        <v>22664.2</v>
      </c>
      <c r="DD64" s="185">
        <v>24234.6</v>
      </c>
      <c r="DE64" s="185">
        <v>20687.2</v>
      </c>
      <c r="DF64" s="185">
        <v>923.3</v>
      </c>
      <c r="DG64" s="186">
        <v>921.8</v>
      </c>
      <c r="DH64" s="183">
        <f t="shared" si="15"/>
        <v>188297.4</v>
      </c>
      <c r="DI64" s="196">
        <f t="shared" si="15"/>
        <v>188285.4</v>
      </c>
      <c r="DJ64" s="197">
        <v>100603.3</v>
      </c>
      <c r="DK64" s="197">
        <v>100603.3</v>
      </c>
      <c r="DL64" s="197">
        <v>81829.7</v>
      </c>
      <c r="DM64" s="197">
        <v>81829.7</v>
      </c>
      <c r="DN64" s="197">
        <v>0</v>
      </c>
      <c r="DO64" s="197">
        <v>0</v>
      </c>
      <c r="DP64" s="197">
        <v>5864.4</v>
      </c>
      <c r="DQ64" s="198">
        <v>5852.4</v>
      </c>
      <c r="DR64" s="183">
        <f t="shared" si="16"/>
        <v>16778.3</v>
      </c>
      <c r="DS64" s="184">
        <f t="shared" si="16"/>
        <v>15866.5</v>
      </c>
      <c r="DT64" s="191">
        <v>0</v>
      </c>
      <c r="DU64" s="191">
        <v>0</v>
      </c>
      <c r="DV64" s="191">
        <v>16778.3</v>
      </c>
      <c r="DW64" s="191">
        <v>15866.5</v>
      </c>
      <c r="DX64" s="191">
        <v>0</v>
      </c>
      <c r="DY64" s="192">
        <v>0</v>
      </c>
      <c r="DZ64" s="199">
        <v>0</v>
      </c>
      <c r="EA64" s="200">
        <v>0</v>
      </c>
      <c r="EB64" s="199">
        <v>0</v>
      </c>
      <c r="EC64" s="200">
        <v>0</v>
      </c>
      <c r="ED64" s="184" t="e">
        <f t="shared" si="18"/>
        <v>#REF!</v>
      </c>
      <c r="EE64" s="184" t="e">
        <f t="shared" si="18"/>
        <v>#REF!</v>
      </c>
      <c r="EF64" s="201">
        <v>-63018.9</v>
      </c>
      <c r="EG64" s="192">
        <v>12986</v>
      </c>
      <c r="EH64" s="201">
        <v>46745.3</v>
      </c>
      <c r="EI64" s="202">
        <v>59731.3</v>
      </c>
      <c r="EJ64" s="120"/>
      <c r="EK64" s="203"/>
      <c r="EL64" s="203"/>
    </row>
    <row r="65" spans="1:142" s="102" customFormat="1" ht="15" hidden="1" customHeight="1" x14ac:dyDescent="0.25">
      <c r="A65" s="108" t="s">
        <v>241</v>
      </c>
      <c r="B65" s="183">
        <f t="shared" si="6"/>
        <v>164217.20000000001</v>
      </c>
      <c r="C65" s="184">
        <f t="shared" si="6"/>
        <v>158959.79999999999</v>
      </c>
      <c r="D65" s="185">
        <v>2686.1</v>
      </c>
      <c r="E65" s="185">
        <v>2557</v>
      </c>
      <c r="F65" s="185">
        <v>3463.2</v>
      </c>
      <c r="G65" s="185">
        <v>3318</v>
      </c>
      <c r="H65" s="185">
        <v>70967.399999999994</v>
      </c>
      <c r="I65" s="185">
        <v>68750.399999999994</v>
      </c>
      <c r="J65" s="185">
        <v>9.8000000000000007</v>
      </c>
      <c r="K65" s="185">
        <v>9.8000000000000007</v>
      </c>
      <c r="L65" s="185">
        <v>18339.900000000001</v>
      </c>
      <c r="M65" s="185">
        <v>18160</v>
      </c>
      <c r="N65" s="185">
        <v>0</v>
      </c>
      <c r="O65" s="185">
        <v>0</v>
      </c>
      <c r="P65" s="185">
        <v>950</v>
      </c>
      <c r="Q65" s="185">
        <v>0</v>
      </c>
      <c r="R65" s="185">
        <v>0</v>
      </c>
      <c r="S65" s="185">
        <v>0</v>
      </c>
      <c r="T65" s="185">
        <v>67800.800000000003</v>
      </c>
      <c r="U65" s="186">
        <v>66164.600000000006</v>
      </c>
      <c r="V65" s="187">
        <f t="shared" si="17"/>
        <v>0</v>
      </c>
      <c r="W65" s="188">
        <f t="shared" si="17"/>
        <v>0</v>
      </c>
      <c r="X65" s="189">
        <v>0</v>
      </c>
      <c r="Y65" s="190">
        <v>0</v>
      </c>
      <c r="Z65" s="183">
        <f t="shared" si="7"/>
        <v>21034</v>
      </c>
      <c r="AA65" s="184">
        <f t="shared" si="7"/>
        <v>20814.2</v>
      </c>
      <c r="AB65" s="191">
        <v>20834.7</v>
      </c>
      <c r="AC65" s="191">
        <v>20675.5</v>
      </c>
      <c r="AD65" s="191">
        <v>0</v>
      </c>
      <c r="AE65" s="191">
        <v>0</v>
      </c>
      <c r="AF65" s="191">
        <v>199.3</v>
      </c>
      <c r="AG65" s="192">
        <v>138.69999999999999</v>
      </c>
      <c r="AH65" s="193" t="e">
        <f t="shared" si="8"/>
        <v>#REF!</v>
      </c>
      <c r="AI65" s="194" t="e">
        <f t="shared" si="8"/>
        <v>#REF!</v>
      </c>
      <c r="AJ65" s="185" t="e">
        <f>ROUND([1]Лист1!AC65/1000,1)</f>
        <v>#REF!</v>
      </c>
      <c r="AK65" s="185" t="e">
        <f>ROUND([1]Лист1!AD65/1000,1)</f>
        <v>#REF!</v>
      </c>
      <c r="AL65" s="185" t="e">
        <f>ROUND([1]Лист1!AE65/1000,1)</f>
        <v>#REF!</v>
      </c>
      <c r="AM65" s="185" t="e">
        <f>ROUND([1]Лист1!AF65/1000,1)</f>
        <v>#REF!</v>
      </c>
      <c r="AN65" s="185" t="e">
        <f>ROUND([1]Лист1!AG65/1000,1)</f>
        <v>#REF!</v>
      </c>
      <c r="AO65" s="185" t="e">
        <f>ROUND([1]Лист1!AH65/1000,1)</f>
        <v>#REF!</v>
      </c>
      <c r="AP65" s="185">
        <f>ROUND([1]Лист1!AI65/1000,1)</f>
        <v>9393.6</v>
      </c>
      <c r="AQ65" s="185">
        <f>ROUND([1]Лист1!AJ65/1000,1)</f>
        <v>9391</v>
      </c>
      <c r="AR65" s="185">
        <f>ROUND([1]Лист1!AK65/1000,1)</f>
        <v>81632.800000000003</v>
      </c>
      <c r="AS65" s="185">
        <f>ROUND([1]Лист1!AL65/1000,1)</f>
        <v>81595.7</v>
      </c>
      <c r="AT65" s="185">
        <f>ROUND([1]Лист1!AM65/1000,1)</f>
        <v>183380.4</v>
      </c>
      <c r="AU65" s="185">
        <f>ROUND([1]Лист1!AN65/1000,1)</f>
        <v>183178.9</v>
      </c>
      <c r="AV65" s="185" t="e">
        <f>ROUND([1]Лист1!AO65/1000,1)</f>
        <v>#REF!</v>
      </c>
      <c r="AW65" s="185" t="e">
        <f>ROUND([1]Лист1!AP65/1000,1)</f>
        <v>#REF!</v>
      </c>
      <c r="AX65" s="185">
        <f>ROUND([1]Лист1!AQ65/1000,1)</f>
        <v>20220.900000000001</v>
      </c>
      <c r="AY65" s="186">
        <f>ROUND([1]Лист1!AR65/1000,1)</f>
        <v>14896.3</v>
      </c>
      <c r="AZ65" s="183">
        <f t="shared" si="9"/>
        <v>224980.10000000003</v>
      </c>
      <c r="BA65" s="184">
        <f t="shared" si="9"/>
        <v>218976.80000000002</v>
      </c>
      <c r="BB65" s="185">
        <v>21354.400000000001</v>
      </c>
      <c r="BC65" s="185">
        <v>20245.900000000001</v>
      </c>
      <c r="BD65" s="185">
        <v>27855.7</v>
      </c>
      <c r="BE65" s="185">
        <v>25314.5</v>
      </c>
      <c r="BF65" s="185">
        <v>124807.3</v>
      </c>
      <c r="BG65" s="185">
        <v>123115.8</v>
      </c>
      <c r="BH65" s="185">
        <v>50962.7</v>
      </c>
      <c r="BI65" s="186">
        <v>50300.6</v>
      </c>
      <c r="BJ65" s="183">
        <f t="shared" si="10"/>
        <v>7619</v>
      </c>
      <c r="BK65" s="184">
        <f t="shared" si="10"/>
        <v>7456.7</v>
      </c>
      <c r="BL65" s="191">
        <v>179.5</v>
      </c>
      <c r="BM65" s="191">
        <v>179.5</v>
      </c>
      <c r="BN65" s="191">
        <v>7439.5</v>
      </c>
      <c r="BO65" s="191">
        <v>7277.2</v>
      </c>
      <c r="BP65" s="191">
        <v>0</v>
      </c>
      <c r="BQ65" s="192">
        <v>0</v>
      </c>
      <c r="BR65" s="183">
        <f t="shared" si="11"/>
        <v>1442726.2999999998</v>
      </c>
      <c r="BS65" s="184">
        <f t="shared" si="11"/>
        <v>1434831.4</v>
      </c>
      <c r="BT65" s="185">
        <v>662319.6</v>
      </c>
      <c r="BU65" s="185">
        <v>660060.6</v>
      </c>
      <c r="BV65" s="185">
        <v>518124.79999999999</v>
      </c>
      <c r="BW65" s="185">
        <v>517028.4</v>
      </c>
      <c r="BX65" s="185">
        <v>161135.20000000001</v>
      </c>
      <c r="BY65" s="185">
        <v>161027.4</v>
      </c>
      <c r="BZ65" s="185">
        <v>0</v>
      </c>
      <c r="CA65" s="185">
        <v>0</v>
      </c>
      <c r="CB65" s="185">
        <v>18271.7</v>
      </c>
      <c r="CC65" s="185">
        <v>14646.3</v>
      </c>
      <c r="CD65" s="185">
        <v>82875</v>
      </c>
      <c r="CE65" s="186">
        <v>82068.7</v>
      </c>
      <c r="CF65" s="183">
        <f t="shared" si="12"/>
        <v>208575.1</v>
      </c>
      <c r="CG65" s="184">
        <f t="shared" si="12"/>
        <v>208093</v>
      </c>
      <c r="CH65" s="185">
        <v>147328.70000000001</v>
      </c>
      <c r="CI65" s="185">
        <v>147328.5</v>
      </c>
      <c r="CJ65" s="185">
        <v>0</v>
      </c>
      <c r="CK65" s="185">
        <v>0</v>
      </c>
      <c r="CL65" s="185">
        <v>61246.400000000001</v>
      </c>
      <c r="CM65" s="186">
        <v>60764.5</v>
      </c>
      <c r="CN65" s="183">
        <f t="shared" si="13"/>
        <v>0</v>
      </c>
      <c r="CO65" s="195">
        <f t="shared" si="13"/>
        <v>0</v>
      </c>
      <c r="CP65" s="185">
        <v>0</v>
      </c>
      <c r="CQ65" s="185">
        <v>0</v>
      </c>
      <c r="CR65" s="185">
        <v>0</v>
      </c>
      <c r="CS65" s="185">
        <v>0</v>
      </c>
      <c r="CT65" s="185">
        <v>0</v>
      </c>
      <c r="CU65" s="186">
        <v>0</v>
      </c>
      <c r="CV65" s="183">
        <f t="shared" si="14"/>
        <v>53202.2</v>
      </c>
      <c r="CW65" s="184">
        <f t="shared" si="4"/>
        <v>49700.800000000003</v>
      </c>
      <c r="CX65" s="185">
        <v>5464.6</v>
      </c>
      <c r="CY65" s="185">
        <v>5130</v>
      </c>
      <c r="CZ65" s="185">
        <v>0</v>
      </c>
      <c r="DA65" s="185">
        <v>0</v>
      </c>
      <c r="DB65" s="185">
        <v>25299.599999999999</v>
      </c>
      <c r="DC65" s="185">
        <v>22144.2</v>
      </c>
      <c r="DD65" s="185">
        <v>20777.599999999999</v>
      </c>
      <c r="DE65" s="185">
        <v>20777.599999999999</v>
      </c>
      <c r="DF65" s="185">
        <v>1660.4</v>
      </c>
      <c r="DG65" s="186">
        <v>1649</v>
      </c>
      <c r="DH65" s="183">
        <f t="shared" si="15"/>
        <v>284692.7</v>
      </c>
      <c r="DI65" s="196">
        <f t="shared" si="15"/>
        <v>256323.4</v>
      </c>
      <c r="DJ65" s="197">
        <v>224246.7</v>
      </c>
      <c r="DK65" s="197">
        <v>196174.3</v>
      </c>
      <c r="DL65" s="197">
        <v>53249.4</v>
      </c>
      <c r="DM65" s="197">
        <v>53025.5</v>
      </c>
      <c r="DN65" s="197">
        <v>0</v>
      </c>
      <c r="DO65" s="197">
        <v>0</v>
      </c>
      <c r="DP65" s="197">
        <v>7196.6</v>
      </c>
      <c r="DQ65" s="198">
        <v>7123.6</v>
      </c>
      <c r="DR65" s="183">
        <f t="shared" si="16"/>
        <v>0</v>
      </c>
      <c r="DS65" s="184">
        <f t="shared" si="16"/>
        <v>0</v>
      </c>
      <c r="DT65" s="191">
        <v>0</v>
      </c>
      <c r="DU65" s="191">
        <v>0</v>
      </c>
      <c r="DV65" s="191">
        <v>0</v>
      </c>
      <c r="DW65" s="191">
        <v>0</v>
      </c>
      <c r="DX65" s="191">
        <v>0</v>
      </c>
      <c r="DY65" s="192">
        <v>0</v>
      </c>
      <c r="DZ65" s="199">
        <v>2171</v>
      </c>
      <c r="EA65" s="200">
        <v>0</v>
      </c>
      <c r="EB65" s="199">
        <v>0</v>
      </c>
      <c r="EC65" s="200">
        <v>0</v>
      </c>
      <c r="ED65" s="184" t="e">
        <f t="shared" si="18"/>
        <v>#REF!</v>
      </c>
      <c r="EE65" s="184" t="e">
        <f t="shared" si="18"/>
        <v>#REF!</v>
      </c>
      <c r="EF65" s="201">
        <v>-80980.899999999994</v>
      </c>
      <c r="EG65" s="192">
        <v>42284.5</v>
      </c>
      <c r="EH65" s="201">
        <v>81475</v>
      </c>
      <c r="EI65" s="202">
        <v>123759.6</v>
      </c>
      <c r="EJ65" s="120"/>
      <c r="EK65" s="203"/>
      <c r="EL65" s="203"/>
    </row>
    <row r="66" spans="1:142" s="102" customFormat="1" ht="25.5" hidden="1" customHeight="1" x14ac:dyDescent="0.25">
      <c r="A66" s="204" t="s">
        <v>267</v>
      </c>
      <c r="B66" s="183">
        <f t="shared" si="6"/>
        <v>1517033.2</v>
      </c>
      <c r="C66" s="184">
        <f t="shared" si="6"/>
        <v>1456262.7000000002</v>
      </c>
      <c r="D66" s="185">
        <v>13622.1</v>
      </c>
      <c r="E66" s="185">
        <v>13142.1</v>
      </c>
      <c r="F66" s="185">
        <v>57405.599999999999</v>
      </c>
      <c r="G66" s="185">
        <v>55596.7</v>
      </c>
      <c r="H66" s="185">
        <v>489051.3</v>
      </c>
      <c r="I66" s="185">
        <v>469345.9</v>
      </c>
      <c r="J66" s="185">
        <v>24.7</v>
      </c>
      <c r="K66" s="185">
        <v>0</v>
      </c>
      <c r="L66" s="185">
        <v>135350.1</v>
      </c>
      <c r="M66" s="185">
        <v>128919.3</v>
      </c>
      <c r="N66" s="185">
        <v>12620.6</v>
      </c>
      <c r="O66" s="185">
        <v>12528.8</v>
      </c>
      <c r="P66" s="185">
        <v>1974.8</v>
      </c>
      <c r="Q66" s="185">
        <v>0</v>
      </c>
      <c r="R66" s="185">
        <v>0</v>
      </c>
      <c r="S66" s="185">
        <v>0</v>
      </c>
      <c r="T66" s="185">
        <v>806984</v>
      </c>
      <c r="U66" s="186">
        <v>776729.9</v>
      </c>
      <c r="V66" s="187">
        <f t="shared" si="17"/>
        <v>10346</v>
      </c>
      <c r="W66" s="188">
        <f t="shared" si="17"/>
        <v>10346</v>
      </c>
      <c r="X66" s="189">
        <v>10346</v>
      </c>
      <c r="Y66" s="190">
        <v>10346</v>
      </c>
      <c r="Z66" s="183">
        <f t="shared" si="7"/>
        <v>183633.1</v>
      </c>
      <c r="AA66" s="184">
        <f t="shared" si="7"/>
        <v>173414.5</v>
      </c>
      <c r="AB66" s="191">
        <v>176957.3</v>
      </c>
      <c r="AC66" s="191">
        <v>167717.5</v>
      </c>
      <c r="AD66" s="191">
        <v>6465.6</v>
      </c>
      <c r="AE66" s="191">
        <v>5486.8</v>
      </c>
      <c r="AF66" s="191">
        <v>210.2</v>
      </c>
      <c r="AG66" s="192">
        <v>210.2</v>
      </c>
      <c r="AH66" s="193" t="e">
        <f t="shared" si="8"/>
        <v>#REF!</v>
      </c>
      <c r="AI66" s="194" t="e">
        <f t="shared" si="8"/>
        <v>#REF!</v>
      </c>
      <c r="AJ66" s="185" t="e">
        <f>ROUND([1]Лист1!AC66/1000,1)</f>
        <v>#REF!</v>
      </c>
      <c r="AK66" s="185" t="e">
        <f>ROUND([1]Лист1!AD66/1000,1)</f>
        <v>#REF!</v>
      </c>
      <c r="AL66" s="185">
        <f>ROUND([1]Лист1!AE66/1000,1)</f>
        <v>2285.1</v>
      </c>
      <c r="AM66" s="185">
        <f>ROUND([1]Лист1!AF66/1000,1)</f>
        <v>2285.1</v>
      </c>
      <c r="AN66" s="185" t="e">
        <f>ROUND([1]Лист1!AG66/1000,1)</f>
        <v>#REF!</v>
      </c>
      <c r="AO66" s="185" t="e">
        <f>ROUND([1]Лист1!AH66/1000,1)</f>
        <v>#REF!</v>
      </c>
      <c r="AP66" s="185" t="e">
        <f>ROUND([1]Лист1!AI66/1000,1)</f>
        <v>#REF!</v>
      </c>
      <c r="AQ66" s="185" t="e">
        <f>ROUND([1]Лист1!AJ66/1000,1)</f>
        <v>#REF!</v>
      </c>
      <c r="AR66" s="185">
        <f>ROUND([1]Лист1!AK66/1000,1)</f>
        <v>215573.2</v>
      </c>
      <c r="AS66" s="185">
        <f>ROUND([1]Лист1!AL66/1000,1)</f>
        <v>201453.2</v>
      </c>
      <c r="AT66" s="185">
        <f>ROUND([1]Лист1!AM66/1000,1)</f>
        <v>114082.4</v>
      </c>
      <c r="AU66" s="185">
        <f>ROUND([1]Лист1!AN66/1000,1)</f>
        <v>107245.4</v>
      </c>
      <c r="AV66" s="185">
        <f>ROUND([1]Лист1!AO66/1000,1)</f>
        <v>11885</v>
      </c>
      <c r="AW66" s="185">
        <f>ROUND([1]Лист1!AP66/1000,1)</f>
        <v>11616.9</v>
      </c>
      <c r="AX66" s="185">
        <f>ROUND([1]Лист1!AQ66/1000,1)</f>
        <v>111626.7</v>
      </c>
      <c r="AY66" s="186">
        <f>ROUND([1]Лист1!AR66/1000,1)</f>
        <v>80514.100000000006</v>
      </c>
      <c r="AZ66" s="183">
        <f t="shared" si="9"/>
        <v>1535660.3</v>
      </c>
      <c r="BA66" s="184">
        <f t="shared" si="9"/>
        <v>1471698.3</v>
      </c>
      <c r="BB66" s="185">
        <v>78891.5</v>
      </c>
      <c r="BC66" s="185">
        <v>78202.7</v>
      </c>
      <c r="BD66" s="185">
        <v>1268624.8</v>
      </c>
      <c r="BE66" s="185">
        <v>1221130.8999999999</v>
      </c>
      <c r="BF66" s="185">
        <v>90326.8</v>
      </c>
      <c r="BG66" s="185">
        <v>83012.600000000006</v>
      </c>
      <c r="BH66" s="185">
        <v>97817.2</v>
      </c>
      <c r="BI66" s="186">
        <v>89352.1</v>
      </c>
      <c r="BJ66" s="183">
        <f t="shared" si="10"/>
        <v>13807.699999999999</v>
      </c>
      <c r="BK66" s="184">
        <f t="shared" si="10"/>
        <v>12462.7</v>
      </c>
      <c r="BL66" s="191">
        <v>0</v>
      </c>
      <c r="BM66" s="191">
        <v>0</v>
      </c>
      <c r="BN66" s="191">
        <v>5422.4</v>
      </c>
      <c r="BO66" s="191">
        <v>4103.7</v>
      </c>
      <c r="BP66" s="191">
        <v>8385.2999999999993</v>
      </c>
      <c r="BQ66" s="192">
        <v>8359</v>
      </c>
      <c r="BR66" s="183">
        <f t="shared" si="11"/>
        <v>3483263.4</v>
      </c>
      <c r="BS66" s="184">
        <f t="shared" si="11"/>
        <v>3368568.4000000004</v>
      </c>
      <c r="BT66" s="185">
        <v>600171.5</v>
      </c>
      <c r="BU66" s="185">
        <v>592902.80000000005</v>
      </c>
      <c r="BV66" s="185">
        <v>2166454</v>
      </c>
      <c r="BW66" s="185">
        <v>2072845.3</v>
      </c>
      <c r="BX66" s="185">
        <v>392619.8</v>
      </c>
      <c r="BY66" s="185">
        <v>384734.7</v>
      </c>
      <c r="BZ66" s="185">
        <v>2027.1</v>
      </c>
      <c r="CA66" s="185">
        <v>1890.2</v>
      </c>
      <c r="CB66" s="185">
        <v>26283.4</v>
      </c>
      <c r="CC66" s="185">
        <v>24565.1</v>
      </c>
      <c r="CD66" s="185">
        <v>295707.59999999998</v>
      </c>
      <c r="CE66" s="186">
        <v>291630.3</v>
      </c>
      <c r="CF66" s="183">
        <f t="shared" si="12"/>
        <v>574714.69999999995</v>
      </c>
      <c r="CG66" s="184">
        <f t="shared" si="12"/>
        <v>548994.80000000005</v>
      </c>
      <c r="CH66" s="185">
        <v>460565.2</v>
      </c>
      <c r="CI66" s="185">
        <v>436069.8</v>
      </c>
      <c r="CJ66" s="185">
        <v>0</v>
      </c>
      <c r="CK66" s="185">
        <v>0</v>
      </c>
      <c r="CL66" s="185">
        <v>114149.5</v>
      </c>
      <c r="CM66" s="186">
        <v>112925</v>
      </c>
      <c r="CN66" s="183">
        <f t="shared" si="13"/>
        <v>0</v>
      </c>
      <c r="CO66" s="195">
        <f t="shared" si="13"/>
        <v>0</v>
      </c>
      <c r="CP66" s="185">
        <v>0</v>
      </c>
      <c r="CQ66" s="185">
        <v>0</v>
      </c>
      <c r="CR66" s="185">
        <v>0</v>
      </c>
      <c r="CS66" s="185">
        <v>0</v>
      </c>
      <c r="CT66" s="185">
        <v>0</v>
      </c>
      <c r="CU66" s="186">
        <v>0</v>
      </c>
      <c r="CV66" s="183">
        <f t="shared" si="14"/>
        <v>1021101.7000000001</v>
      </c>
      <c r="CW66" s="184">
        <f t="shared" si="4"/>
        <v>987088.79999999993</v>
      </c>
      <c r="CX66" s="185">
        <v>18918.599999999999</v>
      </c>
      <c r="CY66" s="185">
        <v>18583.5</v>
      </c>
      <c r="CZ66" s="185">
        <v>0</v>
      </c>
      <c r="DA66" s="185">
        <v>0</v>
      </c>
      <c r="DB66" s="185">
        <v>978840.8</v>
      </c>
      <c r="DC66" s="185">
        <v>948479.7</v>
      </c>
      <c r="DD66" s="185">
        <v>17947.900000000001</v>
      </c>
      <c r="DE66" s="185">
        <v>14959.1</v>
      </c>
      <c r="DF66" s="185">
        <v>5394.4</v>
      </c>
      <c r="DG66" s="186">
        <v>5066.5</v>
      </c>
      <c r="DH66" s="183">
        <f t="shared" si="15"/>
        <v>168744.5</v>
      </c>
      <c r="DI66" s="196">
        <f t="shared" si="15"/>
        <v>168564.69999999998</v>
      </c>
      <c r="DJ66" s="197">
        <v>73924.800000000003</v>
      </c>
      <c r="DK66" s="197">
        <v>73924.800000000003</v>
      </c>
      <c r="DL66" s="197">
        <v>83955.8</v>
      </c>
      <c r="DM66" s="197">
        <v>83776</v>
      </c>
      <c r="DN66" s="197">
        <v>0</v>
      </c>
      <c r="DO66" s="197">
        <v>0</v>
      </c>
      <c r="DP66" s="197">
        <v>10863.9</v>
      </c>
      <c r="DQ66" s="198">
        <v>10863.9</v>
      </c>
      <c r="DR66" s="183">
        <f t="shared" si="16"/>
        <v>19965.900000000001</v>
      </c>
      <c r="DS66" s="184">
        <f t="shared" si="16"/>
        <v>19552.099999999999</v>
      </c>
      <c r="DT66" s="191">
        <v>0</v>
      </c>
      <c r="DU66" s="191">
        <v>0</v>
      </c>
      <c r="DV66" s="191">
        <v>19965.900000000001</v>
      </c>
      <c r="DW66" s="191">
        <v>19552.099999999999</v>
      </c>
      <c r="DX66" s="191">
        <v>0</v>
      </c>
      <c r="DY66" s="192">
        <v>0</v>
      </c>
      <c r="DZ66" s="199">
        <v>2.4</v>
      </c>
      <c r="EA66" s="200">
        <v>0</v>
      </c>
      <c r="EB66" s="199">
        <v>80344.7</v>
      </c>
      <c r="EC66" s="200">
        <v>80344.7</v>
      </c>
      <c r="ED66" s="184" t="e">
        <f t="shared" si="18"/>
        <v>#REF!</v>
      </c>
      <c r="EE66" s="184" t="e">
        <f t="shared" si="18"/>
        <v>#REF!</v>
      </c>
      <c r="EF66" s="201">
        <v>-340417.8</v>
      </c>
      <c r="EG66" s="192">
        <v>-62301</v>
      </c>
      <c r="EH66" s="201">
        <v>382811.7</v>
      </c>
      <c r="EI66" s="202">
        <v>320571.90000000002</v>
      </c>
      <c r="EJ66" s="120"/>
      <c r="EK66" s="203"/>
      <c r="EL66" s="203"/>
    </row>
    <row r="67" spans="1:142" s="102" customFormat="1" ht="15.75" hidden="1" customHeight="1" x14ac:dyDescent="0.25">
      <c r="A67" s="205" t="s">
        <v>268</v>
      </c>
      <c r="B67" s="206">
        <f t="shared" si="6"/>
        <v>823060.9</v>
      </c>
      <c r="C67" s="207">
        <f t="shared" si="6"/>
        <v>791381.7</v>
      </c>
      <c r="D67" s="208">
        <v>40986.400000000001</v>
      </c>
      <c r="E67" s="208">
        <v>39021.800000000003</v>
      </c>
      <c r="F67" s="208">
        <v>58380.9</v>
      </c>
      <c r="G67" s="208">
        <v>54687.5</v>
      </c>
      <c r="H67" s="208">
        <v>428240.9</v>
      </c>
      <c r="I67" s="208">
        <v>413581.1</v>
      </c>
      <c r="J67" s="208">
        <v>22.8</v>
      </c>
      <c r="K67" s="208">
        <v>22.8</v>
      </c>
      <c r="L67" s="208">
        <v>45577.7</v>
      </c>
      <c r="M67" s="208">
        <v>45209.599999999999</v>
      </c>
      <c r="N67" s="208">
        <v>12898.5</v>
      </c>
      <c r="O67" s="208">
        <v>11876.5</v>
      </c>
      <c r="P67" s="208">
        <v>3778.2</v>
      </c>
      <c r="Q67" s="208">
        <v>0</v>
      </c>
      <c r="R67" s="208">
        <v>0</v>
      </c>
      <c r="S67" s="208">
        <v>0</v>
      </c>
      <c r="T67" s="208">
        <v>233175.5</v>
      </c>
      <c r="U67" s="209">
        <v>226982.39999999999</v>
      </c>
      <c r="V67" s="210">
        <f t="shared" si="17"/>
        <v>1150.5999999999999</v>
      </c>
      <c r="W67" s="211">
        <f t="shared" si="17"/>
        <v>1075.9000000000001</v>
      </c>
      <c r="X67" s="212">
        <v>1150.5999999999999</v>
      </c>
      <c r="Y67" s="213">
        <v>1075.9000000000001</v>
      </c>
      <c r="Z67" s="206">
        <f t="shared" si="7"/>
        <v>57883</v>
      </c>
      <c r="AA67" s="207">
        <f t="shared" si="7"/>
        <v>52826.099999999991</v>
      </c>
      <c r="AB67" s="214">
        <v>52709.2</v>
      </c>
      <c r="AC67" s="214">
        <v>47755.199999999997</v>
      </c>
      <c r="AD67" s="214">
        <v>1868.3</v>
      </c>
      <c r="AE67" s="214">
        <v>1865.7</v>
      </c>
      <c r="AF67" s="214">
        <v>3305.5</v>
      </c>
      <c r="AG67" s="215">
        <v>3205.2</v>
      </c>
      <c r="AH67" s="216" t="e">
        <f t="shared" si="8"/>
        <v>#REF!</v>
      </c>
      <c r="AI67" s="217" t="e">
        <f t="shared" si="8"/>
        <v>#REF!</v>
      </c>
      <c r="AJ67" s="208" t="e">
        <f>ROUND([1]Лист1!AC67/1000,1)</f>
        <v>#REF!</v>
      </c>
      <c r="AK67" s="208" t="e">
        <f>ROUND([1]Лист1!AD67/1000,1)</f>
        <v>#REF!</v>
      </c>
      <c r="AL67" s="208">
        <f>ROUND([1]Лист1!AE67/1000,1)</f>
        <v>7234.1</v>
      </c>
      <c r="AM67" s="208">
        <f>ROUND([1]Лист1!AF67/1000,1)</f>
        <v>7185.1</v>
      </c>
      <c r="AN67" s="208" t="e">
        <f>ROUND([1]Лист1!AG67/1000,1)</f>
        <v>#REF!</v>
      </c>
      <c r="AO67" s="208" t="e">
        <f>ROUND([1]Лист1!AH67/1000,1)</f>
        <v>#REF!</v>
      </c>
      <c r="AP67" s="208" t="e">
        <f>ROUND([1]Лист1!AI67/1000,1)</f>
        <v>#REF!</v>
      </c>
      <c r="AQ67" s="208" t="e">
        <f>ROUND([1]Лист1!AJ67/1000,1)</f>
        <v>#REF!</v>
      </c>
      <c r="AR67" s="208">
        <f>ROUND([1]Лист1!AK67/1000,1)</f>
        <v>296599.8</v>
      </c>
      <c r="AS67" s="208">
        <f>ROUND([1]Лист1!AL67/1000,1)</f>
        <v>291233.90000000002</v>
      </c>
      <c r="AT67" s="208">
        <f>ROUND([1]Лист1!AM67/1000,1)</f>
        <v>508444.3</v>
      </c>
      <c r="AU67" s="208">
        <f>ROUND([1]Лист1!AN67/1000,1)</f>
        <v>504602.1</v>
      </c>
      <c r="AV67" s="208">
        <f>ROUND([1]Лист1!AO67/1000,1)</f>
        <v>98627.7</v>
      </c>
      <c r="AW67" s="208">
        <f>ROUND([1]Лист1!AP67/1000,1)</f>
        <v>97497.2</v>
      </c>
      <c r="AX67" s="208">
        <f>ROUND([1]Лист1!AQ67/1000,1)</f>
        <v>177014.9</v>
      </c>
      <c r="AY67" s="209">
        <f>ROUND([1]Лист1!AR67/1000,1)</f>
        <v>159899.9</v>
      </c>
      <c r="AZ67" s="206">
        <f t="shared" si="9"/>
        <v>2885315.1999999997</v>
      </c>
      <c r="BA67" s="207">
        <f t="shared" si="9"/>
        <v>2842353.3000000003</v>
      </c>
      <c r="BB67" s="208">
        <v>192674.8</v>
      </c>
      <c r="BC67" s="208">
        <v>157503.70000000001</v>
      </c>
      <c r="BD67" s="208">
        <v>2577110.7999999998</v>
      </c>
      <c r="BE67" s="208">
        <v>2575109.6</v>
      </c>
      <c r="BF67" s="208">
        <v>80218.100000000006</v>
      </c>
      <c r="BG67" s="208">
        <v>75994.3</v>
      </c>
      <c r="BH67" s="208">
        <v>35311.5</v>
      </c>
      <c r="BI67" s="209">
        <v>33745.699999999997</v>
      </c>
      <c r="BJ67" s="206">
        <f t="shared" si="10"/>
        <v>5630.2</v>
      </c>
      <c r="BK67" s="207">
        <f t="shared" si="10"/>
        <v>5544.2</v>
      </c>
      <c r="BL67" s="214">
        <v>0</v>
      </c>
      <c r="BM67" s="214">
        <v>0</v>
      </c>
      <c r="BN67" s="214">
        <v>5630.2</v>
      </c>
      <c r="BO67" s="214">
        <v>5544.2</v>
      </c>
      <c r="BP67" s="214">
        <v>0</v>
      </c>
      <c r="BQ67" s="215">
        <v>0</v>
      </c>
      <c r="BR67" s="206">
        <f t="shared" si="11"/>
        <v>2236326.5999999996</v>
      </c>
      <c r="BS67" s="207">
        <f t="shared" si="11"/>
        <v>2086209.3000000003</v>
      </c>
      <c r="BT67" s="208">
        <v>586530.30000000005</v>
      </c>
      <c r="BU67" s="208">
        <v>550140.30000000005</v>
      </c>
      <c r="BV67" s="208">
        <v>1321741.2</v>
      </c>
      <c r="BW67" s="208">
        <v>1230330.1000000001</v>
      </c>
      <c r="BX67" s="208">
        <v>228308.3</v>
      </c>
      <c r="BY67" s="208">
        <v>213518.6</v>
      </c>
      <c r="BZ67" s="208">
        <v>30504.400000000001</v>
      </c>
      <c r="CA67" s="208">
        <v>27863</v>
      </c>
      <c r="CB67" s="208">
        <v>32467.9</v>
      </c>
      <c r="CC67" s="208">
        <v>30474</v>
      </c>
      <c r="CD67" s="208">
        <v>36774.5</v>
      </c>
      <c r="CE67" s="209">
        <v>33883.300000000003</v>
      </c>
      <c r="CF67" s="206">
        <f t="shared" si="12"/>
        <v>444285.4</v>
      </c>
      <c r="CG67" s="207">
        <f t="shared" si="12"/>
        <v>437205.69999999995</v>
      </c>
      <c r="CH67" s="208">
        <v>353161.4</v>
      </c>
      <c r="CI67" s="208">
        <v>350969.3</v>
      </c>
      <c r="CJ67" s="208">
        <v>0</v>
      </c>
      <c r="CK67" s="208">
        <v>0</v>
      </c>
      <c r="CL67" s="208">
        <v>91124</v>
      </c>
      <c r="CM67" s="209">
        <v>86236.4</v>
      </c>
      <c r="CN67" s="206">
        <f t="shared" si="13"/>
        <v>15194.7</v>
      </c>
      <c r="CO67" s="218">
        <f t="shared" si="13"/>
        <v>15003.4</v>
      </c>
      <c r="CP67" s="208">
        <v>0</v>
      </c>
      <c r="CQ67" s="208">
        <v>0</v>
      </c>
      <c r="CR67" s="208">
        <v>0</v>
      </c>
      <c r="CS67" s="208">
        <v>0</v>
      </c>
      <c r="CT67" s="208">
        <v>15194.7</v>
      </c>
      <c r="CU67" s="209">
        <v>15003.4</v>
      </c>
      <c r="CV67" s="206">
        <f t="shared" si="14"/>
        <v>186737.90000000002</v>
      </c>
      <c r="CW67" s="207">
        <f t="shared" si="4"/>
        <v>166003.70000000001</v>
      </c>
      <c r="CX67" s="208">
        <v>3508.7</v>
      </c>
      <c r="CY67" s="208">
        <v>3489</v>
      </c>
      <c r="CZ67" s="208">
        <v>0</v>
      </c>
      <c r="DA67" s="208">
        <v>0</v>
      </c>
      <c r="DB67" s="208">
        <v>155694.20000000001</v>
      </c>
      <c r="DC67" s="208">
        <v>140520.70000000001</v>
      </c>
      <c r="DD67" s="208">
        <v>16313.1</v>
      </c>
      <c r="DE67" s="208">
        <v>16254.5</v>
      </c>
      <c r="DF67" s="208">
        <v>11221.9</v>
      </c>
      <c r="DG67" s="209">
        <v>5739.5</v>
      </c>
      <c r="DH67" s="206">
        <f t="shared" si="15"/>
        <v>6449.8</v>
      </c>
      <c r="DI67" s="219">
        <f t="shared" si="15"/>
        <v>5866</v>
      </c>
      <c r="DJ67" s="220">
        <v>6449.8</v>
      </c>
      <c r="DK67" s="220">
        <v>5866</v>
      </c>
      <c r="DL67" s="220">
        <v>0</v>
      </c>
      <c r="DM67" s="220">
        <v>0</v>
      </c>
      <c r="DN67" s="220">
        <v>0</v>
      </c>
      <c r="DO67" s="220">
        <v>0</v>
      </c>
      <c r="DP67" s="220">
        <v>0</v>
      </c>
      <c r="DQ67" s="221">
        <v>0</v>
      </c>
      <c r="DR67" s="206">
        <f t="shared" si="16"/>
        <v>34512.400000000001</v>
      </c>
      <c r="DS67" s="207">
        <f t="shared" si="16"/>
        <v>31897.7</v>
      </c>
      <c r="DT67" s="214">
        <v>0</v>
      </c>
      <c r="DU67" s="214">
        <v>0</v>
      </c>
      <c r="DV67" s="214">
        <v>20053.8</v>
      </c>
      <c r="DW67" s="214">
        <v>19097.7</v>
      </c>
      <c r="DX67" s="214">
        <v>14458.6</v>
      </c>
      <c r="DY67" s="215">
        <v>12800</v>
      </c>
      <c r="DZ67" s="222">
        <v>0</v>
      </c>
      <c r="EA67" s="223">
        <v>0</v>
      </c>
      <c r="EB67" s="222">
        <v>1688.5</v>
      </c>
      <c r="EC67" s="223">
        <v>1688.5</v>
      </c>
      <c r="ED67" s="207" t="e">
        <f t="shared" si="18"/>
        <v>#REF!</v>
      </c>
      <c r="EE67" s="207" t="e">
        <f t="shared" si="18"/>
        <v>#REF!</v>
      </c>
      <c r="EF67" s="224">
        <v>-120349.8</v>
      </c>
      <c r="EG67" s="215">
        <v>16045.3</v>
      </c>
      <c r="EH67" s="224">
        <v>79943.399999999994</v>
      </c>
      <c r="EI67" s="225">
        <v>99818.7</v>
      </c>
      <c r="EJ67" s="120"/>
      <c r="EK67" s="203"/>
      <c r="EL67" s="203"/>
    </row>
    <row r="68" spans="1:142" x14ac:dyDescent="0.25">
      <c r="EK68" s="101"/>
    </row>
    <row r="69" spans="1:142" x14ac:dyDescent="0.25">
      <c r="EK69" s="101"/>
    </row>
    <row r="70" spans="1:142" x14ac:dyDescent="0.25">
      <c r="EK70" s="101"/>
    </row>
    <row r="71" spans="1:142" x14ac:dyDescent="0.25">
      <c r="EK71" s="101"/>
    </row>
    <row r="72" spans="1:142" x14ac:dyDescent="0.25">
      <c r="EK72" s="101"/>
    </row>
    <row r="73" spans="1:142" x14ac:dyDescent="0.25">
      <c r="EK73" s="101"/>
    </row>
    <row r="74" spans="1:142" x14ac:dyDescent="0.25">
      <c r="EK74" s="101"/>
    </row>
    <row r="75" spans="1:142" x14ac:dyDescent="0.25">
      <c r="EK75" s="101"/>
    </row>
    <row r="76" spans="1:142" x14ac:dyDescent="0.25">
      <c r="EK76" s="101"/>
    </row>
    <row r="77" spans="1:142" x14ac:dyDescent="0.25">
      <c r="EK77" s="101"/>
    </row>
    <row r="78" spans="1:142" x14ac:dyDescent="0.25">
      <c r="EK78" s="101"/>
    </row>
    <row r="79" spans="1:142" x14ac:dyDescent="0.25">
      <c r="EK79" s="101"/>
    </row>
    <row r="80" spans="1:142" x14ac:dyDescent="0.25">
      <c r="EK80" s="101"/>
    </row>
    <row r="81" spans="141:141" x14ac:dyDescent="0.25">
      <c r="EK81" s="101"/>
    </row>
    <row r="82" spans="141:141" x14ac:dyDescent="0.25">
      <c r="EK82" s="101"/>
    </row>
    <row r="83" spans="141:141" x14ac:dyDescent="0.25">
      <c r="EK83" s="101"/>
    </row>
    <row r="84" spans="141:141" x14ac:dyDescent="0.25">
      <c r="EK84" s="101"/>
    </row>
    <row r="85" spans="141:141" x14ac:dyDescent="0.25">
      <c r="EK85" s="101"/>
    </row>
    <row r="86" spans="141:141" x14ac:dyDescent="0.25">
      <c r="EK86" s="101"/>
    </row>
    <row r="87" spans="141:141" x14ac:dyDescent="0.25">
      <c r="EK87" s="101"/>
    </row>
    <row r="88" spans="141:141" x14ac:dyDescent="0.25">
      <c r="EK88" s="101"/>
    </row>
    <row r="89" spans="141:141" x14ac:dyDescent="0.25">
      <c r="EK89" s="101"/>
    </row>
    <row r="90" spans="141:141" x14ac:dyDescent="0.25">
      <c r="EK90" s="101"/>
    </row>
    <row r="91" spans="141:141" x14ac:dyDescent="0.25">
      <c r="EK91" s="101"/>
    </row>
    <row r="92" spans="141:141" x14ac:dyDescent="0.25">
      <c r="EK92" s="101"/>
    </row>
    <row r="93" spans="141:141" x14ac:dyDescent="0.25">
      <c r="EK93" s="101"/>
    </row>
    <row r="94" spans="141:141" x14ac:dyDescent="0.25">
      <c r="EK94" s="101"/>
    </row>
    <row r="95" spans="141:141" x14ac:dyDescent="0.25">
      <c r="EK95" s="101"/>
    </row>
    <row r="96" spans="141:141" x14ac:dyDescent="0.25">
      <c r="EK96" s="101"/>
    </row>
    <row r="97" spans="141:141" x14ac:dyDescent="0.25">
      <c r="EK97" s="101"/>
    </row>
    <row r="98" spans="141:141" x14ac:dyDescent="0.25">
      <c r="EK98" s="101"/>
    </row>
    <row r="99" spans="141:141" x14ac:dyDescent="0.25">
      <c r="EK99" s="101"/>
    </row>
    <row r="100" spans="141:141" x14ac:dyDescent="0.25">
      <c r="EK100" s="101"/>
    </row>
    <row r="101" spans="141:141" x14ac:dyDescent="0.25">
      <c r="EK101" s="101"/>
    </row>
    <row r="102" spans="141:141" x14ac:dyDescent="0.25">
      <c r="EK102" s="101"/>
    </row>
    <row r="103" spans="141:141" x14ac:dyDescent="0.25">
      <c r="EK103" s="101"/>
    </row>
    <row r="104" spans="141:141" x14ac:dyDescent="0.25">
      <c r="EK104" s="101"/>
    </row>
    <row r="105" spans="141:141" x14ac:dyDescent="0.25">
      <c r="EK105" s="101"/>
    </row>
  </sheetData>
  <mergeCells count="1">
    <mergeCell ref="A4:A5"/>
  </mergeCells>
  <conditionalFormatting sqref="B7:EI67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workbookViewId="0">
      <selection activeCell="D83" sqref="D83"/>
    </sheetView>
  </sheetViews>
  <sheetFormatPr defaultColWidth="8.85546875" defaultRowHeight="12.75" x14ac:dyDescent="0.2"/>
  <cols>
    <col min="1" max="1" width="22.42578125" style="1" customWidth="1"/>
    <col min="2" max="2" width="12" style="1" customWidth="1"/>
    <col min="3" max="3" width="12.140625" style="1" customWidth="1"/>
    <col min="4" max="4" width="11.42578125" style="1" customWidth="1"/>
    <col min="5" max="5" width="11.28515625" style="1" customWidth="1"/>
    <col min="6" max="6" width="11.42578125" style="1" customWidth="1"/>
    <col min="7" max="8" width="10.5703125" style="1" customWidth="1"/>
    <col min="9" max="9" width="10.7109375" style="1" customWidth="1"/>
    <col min="10" max="10" width="10.42578125" style="1" customWidth="1"/>
    <col min="11" max="11" width="11.42578125" style="1" customWidth="1"/>
    <col min="12" max="12" width="12.28515625" style="1" customWidth="1"/>
    <col min="13" max="14" width="11.42578125" style="1" customWidth="1"/>
    <col min="15" max="15" width="11" style="1" customWidth="1"/>
    <col min="16" max="16" width="10.28515625" style="1" customWidth="1"/>
    <col min="17" max="17" width="10.85546875" style="1" customWidth="1"/>
    <col min="18" max="19" width="11.28515625" style="1" customWidth="1"/>
    <col min="20" max="20" width="11.7109375" style="1" customWidth="1"/>
    <col min="21" max="22" width="11.140625" style="1" customWidth="1"/>
    <col min="23" max="23" width="11" style="1" customWidth="1"/>
    <col min="24" max="24" width="10.7109375" style="1" customWidth="1"/>
    <col min="25" max="25" width="11.140625" style="1" customWidth="1"/>
    <col min="26" max="26" width="10.7109375" style="1" customWidth="1"/>
    <col min="27" max="27" width="11.5703125" style="1" customWidth="1"/>
    <col min="28" max="28" width="12.7109375" style="1" customWidth="1"/>
    <col min="29" max="31" width="11.28515625" style="1" customWidth="1"/>
    <col min="32" max="32" width="10.7109375" style="1" customWidth="1"/>
    <col min="33" max="33" width="11.28515625" style="1" customWidth="1"/>
    <col min="34" max="256" width="8.85546875" style="1"/>
    <col min="257" max="257" width="22.42578125" style="1" customWidth="1"/>
    <col min="258" max="258" width="12" style="1" customWidth="1"/>
    <col min="259" max="259" width="12.140625" style="1" customWidth="1"/>
    <col min="260" max="260" width="11.42578125" style="1" customWidth="1"/>
    <col min="261" max="261" width="11.28515625" style="1" customWidth="1"/>
    <col min="262" max="262" width="11.42578125" style="1" customWidth="1"/>
    <col min="263" max="264" width="10.5703125" style="1" customWidth="1"/>
    <col min="265" max="265" width="10.7109375" style="1" customWidth="1"/>
    <col min="266" max="266" width="10.42578125" style="1" customWidth="1"/>
    <col min="267" max="267" width="11.42578125" style="1" customWidth="1"/>
    <col min="268" max="268" width="12.28515625" style="1" customWidth="1"/>
    <col min="269" max="270" width="11.42578125" style="1" customWidth="1"/>
    <col min="271" max="271" width="11" style="1" customWidth="1"/>
    <col min="272" max="272" width="10.28515625" style="1" customWidth="1"/>
    <col min="273" max="273" width="10.85546875" style="1" customWidth="1"/>
    <col min="274" max="275" width="11.28515625" style="1" customWidth="1"/>
    <col min="276" max="276" width="11.7109375" style="1" customWidth="1"/>
    <col min="277" max="278" width="11.140625" style="1" customWidth="1"/>
    <col min="279" max="279" width="11" style="1" customWidth="1"/>
    <col min="280" max="280" width="10.7109375" style="1" customWidth="1"/>
    <col min="281" max="281" width="11.140625" style="1" customWidth="1"/>
    <col min="282" max="282" width="10.7109375" style="1" customWidth="1"/>
    <col min="283" max="283" width="11.5703125" style="1" customWidth="1"/>
    <col min="284" max="284" width="12.7109375" style="1" customWidth="1"/>
    <col min="285" max="287" width="11.28515625" style="1" customWidth="1"/>
    <col min="288" max="288" width="10.7109375" style="1" customWidth="1"/>
    <col min="289" max="289" width="11.28515625" style="1" customWidth="1"/>
    <col min="290" max="512" width="8.85546875" style="1"/>
    <col min="513" max="513" width="22.42578125" style="1" customWidth="1"/>
    <col min="514" max="514" width="12" style="1" customWidth="1"/>
    <col min="515" max="515" width="12.140625" style="1" customWidth="1"/>
    <col min="516" max="516" width="11.42578125" style="1" customWidth="1"/>
    <col min="517" max="517" width="11.28515625" style="1" customWidth="1"/>
    <col min="518" max="518" width="11.42578125" style="1" customWidth="1"/>
    <col min="519" max="520" width="10.5703125" style="1" customWidth="1"/>
    <col min="521" max="521" width="10.7109375" style="1" customWidth="1"/>
    <col min="522" max="522" width="10.42578125" style="1" customWidth="1"/>
    <col min="523" max="523" width="11.42578125" style="1" customWidth="1"/>
    <col min="524" max="524" width="12.28515625" style="1" customWidth="1"/>
    <col min="525" max="526" width="11.42578125" style="1" customWidth="1"/>
    <col min="527" max="527" width="11" style="1" customWidth="1"/>
    <col min="528" max="528" width="10.28515625" style="1" customWidth="1"/>
    <col min="529" max="529" width="10.85546875" style="1" customWidth="1"/>
    <col min="530" max="531" width="11.28515625" style="1" customWidth="1"/>
    <col min="532" max="532" width="11.7109375" style="1" customWidth="1"/>
    <col min="533" max="534" width="11.140625" style="1" customWidth="1"/>
    <col min="535" max="535" width="11" style="1" customWidth="1"/>
    <col min="536" max="536" width="10.7109375" style="1" customWidth="1"/>
    <col min="537" max="537" width="11.140625" style="1" customWidth="1"/>
    <col min="538" max="538" width="10.7109375" style="1" customWidth="1"/>
    <col min="539" max="539" width="11.5703125" style="1" customWidth="1"/>
    <col min="540" max="540" width="12.7109375" style="1" customWidth="1"/>
    <col min="541" max="543" width="11.28515625" style="1" customWidth="1"/>
    <col min="544" max="544" width="10.7109375" style="1" customWidth="1"/>
    <col min="545" max="545" width="11.28515625" style="1" customWidth="1"/>
    <col min="546" max="768" width="8.85546875" style="1"/>
    <col min="769" max="769" width="22.42578125" style="1" customWidth="1"/>
    <col min="770" max="770" width="12" style="1" customWidth="1"/>
    <col min="771" max="771" width="12.140625" style="1" customWidth="1"/>
    <col min="772" max="772" width="11.42578125" style="1" customWidth="1"/>
    <col min="773" max="773" width="11.28515625" style="1" customWidth="1"/>
    <col min="774" max="774" width="11.42578125" style="1" customWidth="1"/>
    <col min="775" max="776" width="10.5703125" style="1" customWidth="1"/>
    <col min="777" max="777" width="10.7109375" style="1" customWidth="1"/>
    <col min="778" max="778" width="10.42578125" style="1" customWidth="1"/>
    <col min="779" max="779" width="11.42578125" style="1" customWidth="1"/>
    <col min="780" max="780" width="12.28515625" style="1" customWidth="1"/>
    <col min="781" max="782" width="11.42578125" style="1" customWidth="1"/>
    <col min="783" max="783" width="11" style="1" customWidth="1"/>
    <col min="784" max="784" width="10.28515625" style="1" customWidth="1"/>
    <col min="785" max="785" width="10.85546875" style="1" customWidth="1"/>
    <col min="786" max="787" width="11.28515625" style="1" customWidth="1"/>
    <col min="788" max="788" width="11.7109375" style="1" customWidth="1"/>
    <col min="789" max="790" width="11.140625" style="1" customWidth="1"/>
    <col min="791" max="791" width="11" style="1" customWidth="1"/>
    <col min="792" max="792" width="10.7109375" style="1" customWidth="1"/>
    <col min="793" max="793" width="11.140625" style="1" customWidth="1"/>
    <col min="794" max="794" width="10.7109375" style="1" customWidth="1"/>
    <col min="795" max="795" width="11.5703125" style="1" customWidth="1"/>
    <col min="796" max="796" width="12.7109375" style="1" customWidth="1"/>
    <col min="797" max="799" width="11.28515625" style="1" customWidth="1"/>
    <col min="800" max="800" width="10.7109375" style="1" customWidth="1"/>
    <col min="801" max="801" width="11.28515625" style="1" customWidth="1"/>
    <col min="802" max="1024" width="8.85546875" style="1"/>
    <col min="1025" max="1025" width="22.42578125" style="1" customWidth="1"/>
    <col min="1026" max="1026" width="12" style="1" customWidth="1"/>
    <col min="1027" max="1027" width="12.140625" style="1" customWidth="1"/>
    <col min="1028" max="1028" width="11.42578125" style="1" customWidth="1"/>
    <col min="1029" max="1029" width="11.28515625" style="1" customWidth="1"/>
    <col min="1030" max="1030" width="11.42578125" style="1" customWidth="1"/>
    <col min="1031" max="1032" width="10.5703125" style="1" customWidth="1"/>
    <col min="1033" max="1033" width="10.7109375" style="1" customWidth="1"/>
    <col min="1034" max="1034" width="10.42578125" style="1" customWidth="1"/>
    <col min="1035" max="1035" width="11.42578125" style="1" customWidth="1"/>
    <col min="1036" max="1036" width="12.28515625" style="1" customWidth="1"/>
    <col min="1037" max="1038" width="11.42578125" style="1" customWidth="1"/>
    <col min="1039" max="1039" width="11" style="1" customWidth="1"/>
    <col min="1040" max="1040" width="10.28515625" style="1" customWidth="1"/>
    <col min="1041" max="1041" width="10.85546875" style="1" customWidth="1"/>
    <col min="1042" max="1043" width="11.28515625" style="1" customWidth="1"/>
    <col min="1044" max="1044" width="11.7109375" style="1" customWidth="1"/>
    <col min="1045" max="1046" width="11.140625" style="1" customWidth="1"/>
    <col min="1047" max="1047" width="11" style="1" customWidth="1"/>
    <col min="1048" max="1048" width="10.7109375" style="1" customWidth="1"/>
    <col min="1049" max="1049" width="11.140625" style="1" customWidth="1"/>
    <col min="1050" max="1050" width="10.7109375" style="1" customWidth="1"/>
    <col min="1051" max="1051" width="11.5703125" style="1" customWidth="1"/>
    <col min="1052" max="1052" width="12.7109375" style="1" customWidth="1"/>
    <col min="1053" max="1055" width="11.28515625" style="1" customWidth="1"/>
    <col min="1056" max="1056" width="10.7109375" style="1" customWidth="1"/>
    <col min="1057" max="1057" width="11.28515625" style="1" customWidth="1"/>
    <col min="1058" max="1280" width="8.85546875" style="1"/>
    <col min="1281" max="1281" width="22.42578125" style="1" customWidth="1"/>
    <col min="1282" max="1282" width="12" style="1" customWidth="1"/>
    <col min="1283" max="1283" width="12.140625" style="1" customWidth="1"/>
    <col min="1284" max="1284" width="11.42578125" style="1" customWidth="1"/>
    <col min="1285" max="1285" width="11.28515625" style="1" customWidth="1"/>
    <col min="1286" max="1286" width="11.42578125" style="1" customWidth="1"/>
    <col min="1287" max="1288" width="10.5703125" style="1" customWidth="1"/>
    <col min="1289" max="1289" width="10.7109375" style="1" customWidth="1"/>
    <col min="1290" max="1290" width="10.42578125" style="1" customWidth="1"/>
    <col min="1291" max="1291" width="11.42578125" style="1" customWidth="1"/>
    <col min="1292" max="1292" width="12.28515625" style="1" customWidth="1"/>
    <col min="1293" max="1294" width="11.42578125" style="1" customWidth="1"/>
    <col min="1295" max="1295" width="11" style="1" customWidth="1"/>
    <col min="1296" max="1296" width="10.28515625" style="1" customWidth="1"/>
    <col min="1297" max="1297" width="10.85546875" style="1" customWidth="1"/>
    <col min="1298" max="1299" width="11.28515625" style="1" customWidth="1"/>
    <col min="1300" max="1300" width="11.7109375" style="1" customWidth="1"/>
    <col min="1301" max="1302" width="11.140625" style="1" customWidth="1"/>
    <col min="1303" max="1303" width="11" style="1" customWidth="1"/>
    <col min="1304" max="1304" width="10.7109375" style="1" customWidth="1"/>
    <col min="1305" max="1305" width="11.140625" style="1" customWidth="1"/>
    <col min="1306" max="1306" width="10.7109375" style="1" customWidth="1"/>
    <col min="1307" max="1307" width="11.5703125" style="1" customWidth="1"/>
    <col min="1308" max="1308" width="12.7109375" style="1" customWidth="1"/>
    <col min="1309" max="1311" width="11.28515625" style="1" customWidth="1"/>
    <col min="1312" max="1312" width="10.7109375" style="1" customWidth="1"/>
    <col min="1313" max="1313" width="11.28515625" style="1" customWidth="1"/>
    <col min="1314" max="1536" width="8.85546875" style="1"/>
    <col min="1537" max="1537" width="22.42578125" style="1" customWidth="1"/>
    <col min="1538" max="1538" width="12" style="1" customWidth="1"/>
    <col min="1539" max="1539" width="12.140625" style="1" customWidth="1"/>
    <col min="1540" max="1540" width="11.42578125" style="1" customWidth="1"/>
    <col min="1541" max="1541" width="11.28515625" style="1" customWidth="1"/>
    <col min="1542" max="1542" width="11.42578125" style="1" customWidth="1"/>
    <col min="1543" max="1544" width="10.5703125" style="1" customWidth="1"/>
    <col min="1545" max="1545" width="10.7109375" style="1" customWidth="1"/>
    <col min="1546" max="1546" width="10.42578125" style="1" customWidth="1"/>
    <col min="1547" max="1547" width="11.42578125" style="1" customWidth="1"/>
    <col min="1548" max="1548" width="12.28515625" style="1" customWidth="1"/>
    <col min="1549" max="1550" width="11.42578125" style="1" customWidth="1"/>
    <col min="1551" max="1551" width="11" style="1" customWidth="1"/>
    <col min="1552" max="1552" width="10.28515625" style="1" customWidth="1"/>
    <col min="1553" max="1553" width="10.85546875" style="1" customWidth="1"/>
    <col min="1554" max="1555" width="11.28515625" style="1" customWidth="1"/>
    <col min="1556" max="1556" width="11.7109375" style="1" customWidth="1"/>
    <col min="1557" max="1558" width="11.140625" style="1" customWidth="1"/>
    <col min="1559" max="1559" width="11" style="1" customWidth="1"/>
    <col min="1560" max="1560" width="10.7109375" style="1" customWidth="1"/>
    <col min="1561" max="1561" width="11.140625" style="1" customWidth="1"/>
    <col min="1562" max="1562" width="10.7109375" style="1" customWidth="1"/>
    <col min="1563" max="1563" width="11.5703125" style="1" customWidth="1"/>
    <col min="1564" max="1564" width="12.7109375" style="1" customWidth="1"/>
    <col min="1565" max="1567" width="11.28515625" style="1" customWidth="1"/>
    <col min="1568" max="1568" width="10.7109375" style="1" customWidth="1"/>
    <col min="1569" max="1569" width="11.28515625" style="1" customWidth="1"/>
    <col min="1570" max="1792" width="8.85546875" style="1"/>
    <col min="1793" max="1793" width="22.42578125" style="1" customWidth="1"/>
    <col min="1794" max="1794" width="12" style="1" customWidth="1"/>
    <col min="1795" max="1795" width="12.140625" style="1" customWidth="1"/>
    <col min="1796" max="1796" width="11.42578125" style="1" customWidth="1"/>
    <col min="1797" max="1797" width="11.28515625" style="1" customWidth="1"/>
    <col min="1798" max="1798" width="11.42578125" style="1" customWidth="1"/>
    <col min="1799" max="1800" width="10.5703125" style="1" customWidth="1"/>
    <col min="1801" max="1801" width="10.7109375" style="1" customWidth="1"/>
    <col min="1802" max="1802" width="10.42578125" style="1" customWidth="1"/>
    <col min="1803" max="1803" width="11.42578125" style="1" customWidth="1"/>
    <col min="1804" max="1804" width="12.28515625" style="1" customWidth="1"/>
    <col min="1805" max="1806" width="11.42578125" style="1" customWidth="1"/>
    <col min="1807" max="1807" width="11" style="1" customWidth="1"/>
    <col min="1808" max="1808" width="10.28515625" style="1" customWidth="1"/>
    <col min="1809" max="1809" width="10.85546875" style="1" customWidth="1"/>
    <col min="1810" max="1811" width="11.28515625" style="1" customWidth="1"/>
    <col min="1812" max="1812" width="11.7109375" style="1" customWidth="1"/>
    <col min="1813" max="1814" width="11.140625" style="1" customWidth="1"/>
    <col min="1815" max="1815" width="11" style="1" customWidth="1"/>
    <col min="1816" max="1816" width="10.7109375" style="1" customWidth="1"/>
    <col min="1817" max="1817" width="11.140625" style="1" customWidth="1"/>
    <col min="1818" max="1818" width="10.7109375" style="1" customWidth="1"/>
    <col min="1819" max="1819" width="11.5703125" style="1" customWidth="1"/>
    <col min="1820" max="1820" width="12.7109375" style="1" customWidth="1"/>
    <col min="1821" max="1823" width="11.28515625" style="1" customWidth="1"/>
    <col min="1824" max="1824" width="10.7109375" style="1" customWidth="1"/>
    <col min="1825" max="1825" width="11.28515625" style="1" customWidth="1"/>
    <col min="1826" max="2048" width="8.85546875" style="1"/>
    <col min="2049" max="2049" width="22.42578125" style="1" customWidth="1"/>
    <col min="2050" max="2050" width="12" style="1" customWidth="1"/>
    <col min="2051" max="2051" width="12.140625" style="1" customWidth="1"/>
    <col min="2052" max="2052" width="11.42578125" style="1" customWidth="1"/>
    <col min="2053" max="2053" width="11.28515625" style="1" customWidth="1"/>
    <col min="2054" max="2054" width="11.42578125" style="1" customWidth="1"/>
    <col min="2055" max="2056" width="10.5703125" style="1" customWidth="1"/>
    <col min="2057" max="2057" width="10.7109375" style="1" customWidth="1"/>
    <col min="2058" max="2058" width="10.42578125" style="1" customWidth="1"/>
    <col min="2059" max="2059" width="11.42578125" style="1" customWidth="1"/>
    <col min="2060" max="2060" width="12.28515625" style="1" customWidth="1"/>
    <col min="2061" max="2062" width="11.42578125" style="1" customWidth="1"/>
    <col min="2063" max="2063" width="11" style="1" customWidth="1"/>
    <col min="2064" max="2064" width="10.28515625" style="1" customWidth="1"/>
    <col min="2065" max="2065" width="10.85546875" style="1" customWidth="1"/>
    <col min="2066" max="2067" width="11.28515625" style="1" customWidth="1"/>
    <col min="2068" max="2068" width="11.7109375" style="1" customWidth="1"/>
    <col min="2069" max="2070" width="11.140625" style="1" customWidth="1"/>
    <col min="2071" max="2071" width="11" style="1" customWidth="1"/>
    <col min="2072" max="2072" width="10.7109375" style="1" customWidth="1"/>
    <col min="2073" max="2073" width="11.140625" style="1" customWidth="1"/>
    <col min="2074" max="2074" width="10.7109375" style="1" customWidth="1"/>
    <col min="2075" max="2075" width="11.5703125" style="1" customWidth="1"/>
    <col min="2076" max="2076" width="12.7109375" style="1" customWidth="1"/>
    <col min="2077" max="2079" width="11.28515625" style="1" customWidth="1"/>
    <col min="2080" max="2080" width="10.7109375" style="1" customWidth="1"/>
    <col min="2081" max="2081" width="11.28515625" style="1" customWidth="1"/>
    <col min="2082" max="2304" width="8.85546875" style="1"/>
    <col min="2305" max="2305" width="22.42578125" style="1" customWidth="1"/>
    <col min="2306" max="2306" width="12" style="1" customWidth="1"/>
    <col min="2307" max="2307" width="12.140625" style="1" customWidth="1"/>
    <col min="2308" max="2308" width="11.42578125" style="1" customWidth="1"/>
    <col min="2309" max="2309" width="11.28515625" style="1" customWidth="1"/>
    <col min="2310" max="2310" width="11.42578125" style="1" customWidth="1"/>
    <col min="2311" max="2312" width="10.5703125" style="1" customWidth="1"/>
    <col min="2313" max="2313" width="10.7109375" style="1" customWidth="1"/>
    <col min="2314" max="2314" width="10.42578125" style="1" customWidth="1"/>
    <col min="2315" max="2315" width="11.42578125" style="1" customWidth="1"/>
    <col min="2316" max="2316" width="12.28515625" style="1" customWidth="1"/>
    <col min="2317" max="2318" width="11.42578125" style="1" customWidth="1"/>
    <col min="2319" max="2319" width="11" style="1" customWidth="1"/>
    <col min="2320" max="2320" width="10.28515625" style="1" customWidth="1"/>
    <col min="2321" max="2321" width="10.85546875" style="1" customWidth="1"/>
    <col min="2322" max="2323" width="11.28515625" style="1" customWidth="1"/>
    <col min="2324" max="2324" width="11.7109375" style="1" customWidth="1"/>
    <col min="2325" max="2326" width="11.140625" style="1" customWidth="1"/>
    <col min="2327" max="2327" width="11" style="1" customWidth="1"/>
    <col min="2328" max="2328" width="10.7109375" style="1" customWidth="1"/>
    <col min="2329" max="2329" width="11.140625" style="1" customWidth="1"/>
    <col min="2330" max="2330" width="10.7109375" style="1" customWidth="1"/>
    <col min="2331" max="2331" width="11.5703125" style="1" customWidth="1"/>
    <col min="2332" max="2332" width="12.7109375" style="1" customWidth="1"/>
    <col min="2333" max="2335" width="11.28515625" style="1" customWidth="1"/>
    <col min="2336" max="2336" width="10.7109375" style="1" customWidth="1"/>
    <col min="2337" max="2337" width="11.28515625" style="1" customWidth="1"/>
    <col min="2338" max="2560" width="8.85546875" style="1"/>
    <col min="2561" max="2561" width="22.42578125" style="1" customWidth="1"/>
    <col min="2562" max="2562" width="12" style="1" customWidth="1"/>
    <col min="2563" max="2563" width="12.140625" style="1" customWidth="1"/>
    <col min="2564" max="2564" width="11.42578125" style="1" customWidth="1"/>
    <col min="2565" max="2565" width="11.28515625" style="1" customWidth="1"/>
    <col min="2566" max="2566" width="11.42578125" style="1" customWidth="1"/>
    <col min="2567" max="2568" width="10.5703125" style="1" customWidth="1"/>
    <col min="2569" max="2569" width="10.7109375" style="1" customWidth="1"/>
    <col min="2570" max="2570" width="10.42578125" style="1" customWidth="1"/>
    <col min="2571" max="2571" width="11.42578125" style="1" customWidth="1"/>
    <col min="2572" max="2572" width="12.28515625" style="1" customWidth="1"/>
    <col min="2573" max="2574" width="11.42578125" style="1" customWidth="1"/>
    <col min="2575" max="2575" width="11" style="1" customWidth="1"/>
    <col min="2576" max="2576" width="10.28515625" style="1" customWidth="1"/>
    <col min="2577" max="2577" width="10.85546875" style="1" customWidth="1"/>
    <col min="2578" max="2579" width="11.28515625" style="1" customWidth="1"/>
    <col min="2580" max="2580" width="11.7109375" style="1" customWidth="1"/>
    <col min="2581" max="2582" width="11.140625" style="1" customWidth="1"/>
    <col min="2583" max="2583" width="11" style="1" customWidth="1"/>
    <col min="2584" max="2584" width="10.7109375" style="1" customWidth="1"/>
    <col min="2585" max="2585" width="11.140625" style="1" customWidth="1"/>
    <col min="2586" max="2586" width="10.7109375" style="1" customWidth="1"/>
    <col min="2587" max="2587" width="11.5703125" style="1" customWidth="1"/>
    <col min="2588" max="2588" width="12.7109375" style="1" customWidth="1"/>
    <col min="2589" max="2591" width="11.28515625" style="1" customWidth="1"/>
    <col min="2592" max="2592" width="10.7109375" style="1" customWidth="1"/>
    <col min="2593" max="2593" width="11.28515625" style="1" customWidth="1"/>
    <col min="2594" max="2816" width="8.85546875" style="1"/>
    <col min="2817" max="2817" width="22.42578125" style="1" customWidth="1"/>
    <col min="2818" max="2818" width="12" style="1" customWidth="1"/>
    <col min="2819" max="2819" width="12.140625" style="1" customWidth="1"/>
    <col min="2820" max="2820" width="11.42578125" style="1" customWidth="1"/>
    <col min="2821" max="2821" width="11.28515625" style="1" customWidth="1"/>
    <col min="2822" max="2822" width="11.42578125" style="1" customWidth="1"/>
    <col min="2823" max="2824" width="10.5703125" style="1" customWidth="1"/>
    <col min="2825" max="2825" width="10.7109375" style="1" customWidth="1"/>
    <col min="2826" max="2826" width="10.42578125" style="1" customWidth="1"/>
    <col min="2827" max="2827" width="11.42578125" style="1" customWidth="1"/>
    <col min="2828" max="2828" width="12.28515625" style="1" customWidth="1"/>
    <col min="2829" max="2830" width="11.42578125" style="1" customWidth="1"/>
    <col min="2831" max="2831" width="11" style="1" customWidth="1"/>
    <col min="2832" max="2832" width="10.28515625" style="1" customWidth="1"/>
    <col min="2833" max="2833" width="10.85546875" style="1" customWidth="1"/>
    <col min="2834" max="2835" width="11.28515625" style="1" customWidth="1"/>
    <col min="2836" max="2836" width="11.7109375" style="1" customWidth="1"/>
    <col min="2837" max="2838" width="11.140625" style="1" customWidth="1"/>
    <col min="2839" max="2839" width="11" style="1" customWidth="1"/>
    <col min="2840" max="2840" width="10.7109375" style="1" customWidth="1"/>
    <col min="2841" max="2841" width="11.140625" style="1" customWidth="1"/>
    <col min="2842" max="2842" width="10.7109375" style="1" customWidth="1"/>
    <col min="2843" max="2843" width="11.5703125" style="1" customWidth="1"/>
    <col min="2844" max="2844" width="12.7109375" style="1" customWidth="1"/>
    <col min="2845" max="2847" width="11.28515625" style="1" customWidth="1"/>
    <col min="2848" max="2848" width="10.7109375" style="1" customWidth="1"/>
    <col min="2849" max="2849" width="11.28515625" style="1" customWidth="1"/>
    <col min="2850" max="3072" width="8.85546875" style="1"/>
    <col min="3073" max="3073" width="22.42578125" style="1" customWidth="1"/>
    <col min="3074" max="3074" width="12" style="1" customWidth="1"/>
    <col min="3075" max="3075" width="12.140625" style="1" customWidth="1"/>
    <col min="3076" max="3076" width="11.42578125" style="1" customWidth="1"/>
    <col min="3077" max="3077" width="11.28515625" style="1" customWidth="1"/>
    <col min="3078" max="3078" width="11.42578125" style="1" customWidth="1"/>
    <col min="3079" max="3080" width="10.5703125" style="1" customWidth="1"/>
    <col min="3081" max="3081" width="10.7109375" style="1" customWidth="1"/>
    <col min="3082" max="3082" width="10.42578125" style="1" customWidth="1"/>
    <col min="3083" max="3083" width="11.42578125" style="1" customWidth="1"/>
    <col min="3084" max="3084" width="12.28515625" style="1" customWidth="1"/>
    <col min="3085" max="3086" width="11.42578125" style="1" customWidth="1"/>
    <col min="3087" max="3087" width="11" style="1" customWidth="1"/>
    <col min="3088" max="3088" width="10.28515625" style="1" customWidth="1"/>
    <col min="3089" max="3089" width="10.85546875" style="1" customWidth="1"/>
    <col min="3090" max="3091" width="11.28515625" style="1" customWidth="1"/>
    <col min="3092" max="3092" width="11.7109375" style="1" customWidth="1"/>
    <col min="3093" max="3094" width="11.140625" style="1" customWidth="1"/>
    <col min="3095" max="3095" width="11" style="1" customWidth="1"/>
    <col min="3096" max="3096" width="10.7109375" style="1" customWidth="1"/>
    <col min="3097" max="3097" width="11.140625" style="1" customWidth="1"/>
    <col min="3098" max="3098" width="10.7109375" style="1" customWidth="1"/>
    <col min="3099" max="3099" width="11.5703125" style="1" customWidth="1"/>
    <col min="3100" max="3100" width="12.7109375" style="1" customWidth="1"/>
    <col min="3101" max="3103" width="11.28515625" style="1" customWidth="1"/>
    <col min="3104" max="3104" width="10.7109375" style="1" customWidth="1"/>
    <col min="3105" max="3105" width="11.28515625" style="1" customWidth="1"/>
    <col min="3106" max="3328" width="8.85546875" style="1"/>
    <col min="3329" max="3329" width="22.42578125" style="1" customWidth="1"/>
    <col min="3330" max="3330" width="12" style="1" customWidth="1"/>
    <col min="3331" max="3331" width="12.140625" style="1" customWidth="1"/>
    <col min="3332" max="3332" width="11.42578125" style="1" customWidth="1"/>
    <col min="3333" max="3333" width="11.28515625" style="1" customWidth="1"/>
    <col min="3334" max="3334" width="11.42578125" style="1" customWidth="1"/>
    <col min="3335" max="3336" width="10.5703125" style="1" customWidth="1"/>
    <col min="3337" max="3337" width="10.7109375" style="1" customWidth="1"/>
    <col min="3338" max="3338" width="10.42578125" style="1" customWidth="1"/>
    <col min="3339" max="3339" width="11.42578125" style="1" customWidth="1"/>
    <col min="3340" max="3340" width="12.28515625" style="1" customWidth="1"/>
    <col min="3341" max="3342" width="11.42578125" style="1" customWidth="1"/>
    <col min="3343" max="3343" width="11" style="1" customWidth="1"/>
    <col min="3344" max="3344" width="10.28515625" style="1" customWidth="1"/>
    <col min="3345" max="3345" width="10.85546875" style="1" customWidth="1"/>
    <col min="3346" max="3347" width="11.28515625" style="1" customWidth="1"/>
    <col min="3348" max="3348" width="11.7109375" style="1" customWidth="1"/>
    <col min="3349" max="3350" width="11.140625" style="1" customWidth="1"/>
    <col min="3351" max="3351" width="11" style="1" customWidth="1"/>
    <col min="3352" max="3352" width="10.7109375" style="1" customWidth="1"/>
    <col min="3353" max="3353" width="11.140625" style="1" customWidth="1"/>
    <col min="3354" max="3354" width="10.7109375" style="1" customWidth="1"/>
    <col min="3355" max="3355" width="11.5703125" style="1" customWidth="1"/>
    <col min="3356" max="3356" width="12.7109375" style="1" customWidth="1"/>
    <col min="3357" max="3359" width="11.28515625" style="1" customWidth="1"/>
    <col min="3360" max="3360" width="10.7109375" style="1" customWidth="1"/>
    <col min="3361" max="3361" width="11.28515625" style="1" customWidth="1"/>
    <col min="3362" max="3584" width="8.85546875" style="1"/>
    <col min="3585" max="3585" width="22.42578125" style="1" customWidth="1"/>
    <col min="3586" max="3586" width="12" style="1" customWidth="1"/>
    <col min="3587" max="3587" width="12.140625" style="1" customWidth="1"/>
    <col min="3588" max="3588" width="11.42578125" style="1" customWidth="1"/>
    <col min="3589" max="3589" width="11.28515625" style="1" customWidth="1"/>
    <col min="3590" max="3590" width="11.42578125" style="1" customWidth="1"/>
    <col min="3591" max="3592" width="10.5703125" style="1" customWidth="1"/>
    <col min="3593" max="3593" width="10.7109375" style="1" customWidth="1"/>
    <col min="3594" max="3594" width="10.42578125" style="1" customWidth="1"/>
    <col min="3595" max="3595" width="11.42578125" style="1" customWidth="1"/>
    <col min="3596" max="3596" width="12.28515625" style="1" customWidth="1"/>
    <col min="3597" max="3598" width="11.42578125" style="1" customWidth="1"/>
    <col min="3599" max="3599" width="11" style="1" customWidth="1"/>
    <col min="3600" max="3600" width="10.28515625" style="1" customWidth="1"/>
    <col min="3601" max="3601" width="10.85546875" style="1" customWidth="1"/>
    <col min="3602" max="3603" width="11.28515625" style="1" customWidth="1"/>
    <col min="3604" max="3604" width="11.7109375" style="1" customWidth="1"/>
    <col min="3605" max="3606" width="11.140625" style="1" customWidth="1"/>
    <col min="3607" max="3607" width="11" style="1" customWidth="1"/>
    <col min="3608" max="3608" width="10.7109375" style="1" customWidth="1"/>
    <col min="3609" max="3609" width="11.140625" style="1" customWidth="1"/>
    <col min="3610" max="3610" width="10.7109375" style="1" customWidth="1"/>
    <col min="3611" max="3611" width="11.5703125" style="1" customWidth="1"/>
    <col min="3612" max="3612" width="12.7109375" style="1" customWidth="1"/>
    <col min="3613" max="3615" width="11.28515625" style="1" customWidth="1"/>
    <col min="3616" max="3616" width="10.7109375" style="1" customWidth="1"/>
    <col min="3617" max="3617" width="11.28515625" style="1" customWidth="1"/>
    <col min="3618" max="3840" width="8.85546875" style="1"/>
    <col min="3841" max="3841" width="22.42578125" style="1" customWidth="1"/>
    <col min="3842" max="3842" width="12" style="1" customWidth="1"/>
    <col min="3843" max="3843" width="12.140625" style="1" customWidth="1"/>
    <col min="3844" max="3844" width="11.42578125" style="1" customWidth="1"/>
    <col min="3845" max="3845" width="11.28515625" style="1" customWidth="1"/>
    <col min="3846" max="3846" width="11.42578125" style="1" customWidth="1"/>
    <col min="3847" max="3848" width="10.5703125" style="1" customWidth="1"/>
    <col min="3849" max="3849" width="10.7109375" style="1" customWidth="1"/>
    <col min="3850" max="3850" width="10.42578125" style="1" customWidth="1"/>
    <col min="3851" max="3851" width="11.42578125" style="1" customWidth="1"/>
    <col min="3852" max="3852" width="12.28515625" style="1" customWidth="1"/>
    <col min="3853" max="3854" width="11.42578125" style="1" customWidth="1"/>
    <col min="3855" max="3855" width="11" style="1" customWidth="1"/>
    <col min="3856" max="3856" width="10.28515625" style="1" customWidth="1"/>
    <col min="3857" max="3857" width="10.85546875" style="1" customWidth="1"/>
    <col min="3858" max="3859" width="11.28515625" style="1" customWidth="1"/>
    <col min="3860" max="3860" width="11.7109375" style="1" customWidth="1"/>
    <col min="3861" max="3862" width="11.140625" style="1" customWidth="1"/>
    <col min="3863" max="3863" width="11" style="1" customWidth="1"/>
    <col min="3864" max="3864" width="10.7109375" style="1" customWidth="1"/>
    <col min="3865" max="3865" width="11.140625" style="1" customWidth="1"/>
    <col min="3866" max="3866" width="10.7109375" style="1" customWidth="1"/>
    <col min="3867" max="3867" width="11.5703125" style="1" customWidth="1"/>
    <col min="3868" max="3868" width="12.7109375" style="1" customWidth="1"/>
    <col min="3869" max="3871" width="11.28515625" style="1" customWidth="1"/>
    <col min="3872" max="3872" width="10.7109375" style="1" customWidth="1"/>
    <col min="3873" max="3873" width="11.28515625" style="1" customWidth="1"/>
    <col min="3874" max="4096" width="8.85546875" style="1"/>
    <col min="4097" max="4097" width="22.42578125" style="1" customWidth="1"/>
    <col min="4098" max="4098" width="12" style="1" customWidth="1"/>
    <col min="4099" max="4099" width="12.140625" style="1" customWidth="1"/>
    <col min="4100" max="4100" width="11.42578125" style="1" customWidth="1"/>
    <col min="4101" max="4101" width="11.28515625" style="1" customWidth="1"/>
    <col min="4102" max="4102" width="11.42578125" style="1" customWidth="1"/>
    <col min="4103" max="4104" width="10.5703125" style="1" customWidth="1"/>
    <col min="4105" max="4105" width="10.7109375" style="1" customWidth="1"/>
    <col min="4106" max="4106" width="10.42578125" style="1" customWidth="1"/>
    <col min="4107" max="4107" width="11.42578125" style="1" customWidth="1"/>
    <col min="4108" max="4108" width="12.28515625" style="1" customWidth="1"/>
    <col min="4109" max="4110" width="11.42578125" style="1" customWidth="1"/>
    <col min="4111" max="4111" width="11" style="1" customWidth="1"/>
    <col min="4112" max="4112" width="10.28515625" style="1" customWidth="1"/>
    <col min="4113" max="4113" width="10.85546875" style="1" customWidth="1"/>
    <col min="4114" max="4115" width="11.28515625" style="1" customWidth="1"/>
    <col min="4116" max="4116" width="11.7109375" style="1" customWidth="1"/>
    <col min="4117" max="4118" width="11.140625" style="1" customWidth="1"/>
    <col min="4119" max="4119" width="11" style="1" customWidth="1"/>
    <col min="4120" max="4120" width="10.7109375" style="1" customWidth="1"/>
    <col min="4121" max="4121" width="11.140625" style="1" customWidth="1"/>
    <col min="4122" max="4122" width="10.7109375" style="1" customWidth="1"/>
    <col min="4123" max="4123" width="11.5703125" style="1" customWidth="1"/>
    <col min="4124" max="4124" width="12.7109375" style="1" customWidth="1"/>
    <col min="4125" max="4127" width="11.28515625" style="1" customWidth="1"/>
    <col min="4128" max="4128" width="10.7109375" style="1" customWidth="1"/>
    <col min="4129" max="4129" width="11.28515625" style="1" customWidth="1"/>
    <col min="4130" max="4352" width="8.85546875" style="1"/>
    <col min="4353" max="4353" width="22.42578125" style="1" customWidth="1"/>
    <col min="4354" max="4354" width="12" style="1" customWidth="1"/>
    <col min="4355" max="4355" width="12.140625" style="1" customWidth="1"/>
    <col min="4356" max="4356" width="11.42578125" style="1" customWidth="1"/>
    <col min="4357" max="4357" width="11.28515625" style="1" customWidth="1"/>
    <col min="4358" max="4358" width="11.42578125" style="1" customWidth="1"/>
    <col min="4359" max="4360" width="10.5703125" style="1" customWidth="1"/>
    <col min="4361" max="4361" width="10.7109375" style="1" customWidth="1"/>
    <col min="4362" max="4362" width="10.42578125" style="1" customWidth="1"/>
    <col min="4363" max="4363" width="11.42578125" style="1" customWidth="1"/>
    <col min="4364" max="4364" width="12.28515625" style="1" customWidth="1"/>
    <col min="4365" max="4366" width="11.42578125" style="1" customWidth="1"/>
    <col min="4367" max="4367" width="11" style="1" customWidth="1"/>
    <col min="4368" max="4368" width="10.28515625" style="1" customWidth="1"/>
    <col min="4369" max="4369" width="10.85546875" style="1" customWidth="1"/>
    <col min="4370" max="4371" width="11.28515625" style="1" customWidth="1"/>
    <col min="4372" max="4372" width="11.7109375" style="1" customWidth="1"/>
    <col min="4373" max="4374" width="11.140625" style="1" customWidth="1"/>
    <col min="4375" max="4375" width="11" style="1" customWidth="1"/>
    <col min="4376" max="4376" width="10.7109375" style="1" customWidth="1"/>
    <col min="4377" max="4377" width="11.140625" style="1" customWidth="1"/>
    <col min="4378" max="4378" width="10.7109375" style="1" customWidth="1"/>
    <col min="4379" max="4379" width="11.5703125" style="1" customWidth="1"/>
    <col min="4380" max="4380" width="12.7109375" style="1" customWidth="1"/>
    <col min="4381" max="4383" width="11.28515625" style="1" customWidth="1"/>
    <col min="4384" max="4384" width="10.7109375" style="1" customWidth="1"/>
    <col min="4385" max="4385" width="11.28515625" style="1" customWidth="1"/>
    <col min="4386" max="4608" width="8.85546875" style="1"/>
    <col min="4609" max="4609" width="22.42578125" style="1" customWidth="1"/>
    <col min="4610" max="4610" width="12" style="1" customWidth="1"/>
    <col min="4611" max="4611" width="12.140625" style="1" customWidth="1"/>
    <col min="4612" max="4612" width="11.42578125" style="1" customWidth="1"/>
    <col min="4613" max="4613" width="11.28515625" style="1" customWidth="1"/>
    <col min="4614" max="4614" width="11.42578125" style="1" customWidth="1"/>
    <col min="4615" max="4616" width="10.5703125" style="1" customWidth="1"/>
    <col min="4617" max="4617" width="10.7109375" style="1" customWidth="1"/>
    <col min="4618" max="4618" width="10.42578125" style="1" customWidth="1"/>
    <col min="4619" max="4619" width="11.42578125" style="1" customWidth="1"/>
    <col min="4620" max="4620" width="12.28515625" style="1" customWidth="1"/>
    <col min="4621" max="4622" width="11.42578125" style="1" customWidth="1"/>
    <col min="4623" max="4623" width="11" style="1" customWidth="1"/>
    <col min="4624" max="4624" width="10.28515625" style="1" customWidth="1"/>
    <col min="4625" max="4625" width="10.85546875" style="1" customWidth="1"/>
    <col min="4626" max="4627" width="11.28515625" style="1" customWidth="1"/>
    <col min="4628" max="4628" width="11.7109375" style="1" customWidth="1"/>
    <col min="4629" max="4630" width="11.140625" style="1" customWidth="1"/>
    <col min="4631" max="4631" width="11" style="1" customWidth="1"/>
    <col min="4632" max="4632" width="10.7109375" style="1" customWidth="1"/>
    <col min="4633" max="4633" width="11.140625" style="1" customWidth="1"/>
    <col min="4634" max="4634" width="10.7109375" style="1" customWidth="1"/>
    <col min="4635" max="4635" width="11.5703125" style="1" customWidth="1"/>
    <col min="4636" max="4636" width="12.7109375" style="1" customWidth="1"/>
    <col min="4637" max="4639" width="11.28515625" style="1" customWidth="1"/>
    <col min="4640" max="4640" width="10.7109375" style="1" customWidth="1"/>
    <col min="4641" max="4641" width="11.28515625" style="1" customWidth="1"/>
    <col min="4642" max="4864" width="8.85546875" style="1"/>
    <col min="4865" max="4865" width="22.42578125" style="1" customWidth="1"/>
    <col min="4866" max="4866" width="12" style="1" customWidth="1"/>
    <col min="4867" max="4867" width="12.140625" style="1" customWidth="1"/>
    <col min="4868" max="4868" width="11.42578125" style="1" customWidth="1"/>
    <col min="4869" max="4869" width="11.28515625" style="1" customWidth="1"/>
    <col min="4870" max="4870" width="11.42578125" style="1" customWidth="1"/>
    <col min="4871" max="4872" width="10.5703125" style="1" customWidth="1"/>
    <col min="4873" max="4873" width="10.7109375" style="1" customWidth="1"/>
    <col min="4874" max="4874" width="10.42578125" style="1" customWidth="1"/>
    <col min="4875" max="4875" width="11.42578125" style="1" customWidth="1"/>
    <col min="4876" max="4876" width="12.28515625" style="1" customWidth="1"/>
    <col min="4877" max="4878" width="11.42578125" style="1" customWidth="1"/>
    <col min="4879" max="4879" width="11" style="1" customWidth="1"/>
    <col min="4880" max="4880" width="10.28515625" style="1" customWidth="1"/>
    <col min="4881" max="4881" width="10.85546875" style="1" customWidth="1"/>
    <col min="4882" max="4883" width="11.28515625" style="1" customWidth="1"/>
    <col min="4884" max="4884" width="11.7109375" style="1" customWidth="1"/>
    <col min="4885" max="4886" width="11.140625" style="1" customWidth="1"/>
    <col min="4887" max="4887" width="11" style="1" customWidth="1"/>
    <col min="4888" max="4888" width="10.7109375" style="1" customWidth="1"/>
    <col min="4889" max="4889" width="11.140625" style="1" customWidth="1"/>
    <col min="4890" max="4890" width="10.7109375" style="1" customWidth="1"/>
    <col min="4891" max="4891" width="11.5703125" style="1" customWidth="1"/>
    <col min="4892" max="4892" width="12.7109375" style="1" customWidth="1"/>
    <col min="4893" max="4895" width="11.28515625" style="1" customWidth="1"/>
    <col min="4896" max="4896" width="10.7109375" style="1" customWidth="1"/>
    <col min="4897" max="4897" width="11.28515625" style="1" customWidth="1"/>
    <col min="4898" max="5120" width="8.85546875" style="1"/>
    <col min="5121" max="5121" width="22.42578125" style="1" customWidth="1"/>
    <col min="5122" max="5122" width="12" style="1" customWidth="1"/>
    <col min="5123" max="5123" width="12.140625" style="1" customWidth="1"/>
    <col min="5124" max="5124" width="11.42578125" style="1" customWidth="1"/>
    <col min="5125" max="5125" width="11.28515625" style="1" customWidth="1"/>
    <col min="5126" max="5126" width="11.42578125" style="1" customWidth="1"/>
    <col min="5127" max="5128" width="10.5703125" style="1" customWidth="1"/>
    <col min="5129" max="5129" width="10.7109375" style="1" customWidth="1"/>
    <col min="5130" max="5130" width="10.42578125" style="1" customWidth="1"/>
    <col min="5131" max="5131" width="11.42578125" style="1" customWidth="1"/>
    <col min="5132" max="5132" width="12.28515625" style="1" customWidth="1"/>
    <col min="5133" max="5134" width="11.42578125" style="1" customWidth="1"/>
    <col min="5135" max="5135" width="11" style="1" customWidth="1"/>
    <col min="5136" max="5136" width="10.28515625" style="1" customWidth="1"/>
    <col min="5137" max="5137" width="10.85546875" style="1" customWidth="1"/>
    <col min="5138" max="5139" width="11.28515625" style="1" customWidth="1"/>
    <col min="5140" max="5140" width="11.7109375" style="1" customWidth="1"/>
    <col min="5141" max="5142" width="11.140625" style="1" customWidth="1"/>
    <col min="5143" max="5143" width="11" style="1" customWidth="1"/>
    <col min="5144" max="5144" width="10.7109375" style="1" customWidth="1"/>
    <col min="5145" max="5145" width="11.140625" style="1" customWidth="1"/>
    <col min="5146" max="5146" width="10.7109375" style="1" customWidth="1"/>
    <col min="5147" max="5147" width="11.5703125" style="1" customWidth="1"/>
    <col min="5148" max="5148" width="12.7109375" style="1" customWidth="1"/>
    <col min="5149" max="5151" width="11.28515625" style="1" customWidth="1"/>
    <col min="5152" max="5152" width="10.7109375" style="1" customWidth="1"/>
    <col min="5153" max="5153" width="11.28515625" style="1" customWidth="1"/>
    <col min="5154" max="5376" width="8.85546875" style="1"/>
    <col min="5377" max="5377" width="22.42578125" style="1" customWidth="1"/>
    <col min="5378" max="5378" width="12" style="1" customWidth="1"/>
    <col min="5379" max="5379" width="12.140625" style="1" customWidth="1"/>
    <col min="5380" max="5380" width="11.42578125" style="1" customWidth="1"/>
    <col min="5381" max="5381" width="11.28515625" style="1" customWidth="1"/>
    <col min="5382" max="5382" width="11.42578125" style="1" customWidth="1"/>
    <col min="5383" max="5384" width="10.5703125" style="1" customWidth="1"/>
    <col min="5385" max="5385" width="10.7109375" style="1" customWidth="1"/>
    <col min="5386" max="5386" width="10.42578125" style="1" customWidth="1"/>
    <col min="5387" max="5387" width="11.42578125" style="1" customWidth="1"/>
    <col min="5388" max="5388" width="12.28515625" style="1" customWidth="1"/>
    <col min="5389" max="5390" width="11.42578125" style="1" customWidth="1"/>
    <col min="5391" max="5391" width="11" style="1" customWidth="1"/>
    <col min="5392" max="5392" width="10.28515625" style="1" customWidth="1"/>
    <col min="5393" max="5393" width="10.85546875" style="1" customWidth="1"/>
    <col min="5394" max="5395" width="11.28515625" style="1" customWidth="1"/>
    <col min="5396" max="5396" width="11.7109375" style="1" customWidth="1"/>
    <col min="5397" max="5398" width="11.140625" style="1" customWidth="1"/>
    <col min="5399" max="5399" width="11" style="1" customWidth="1"/>
    <col min="5400" max="5400" width="10.7109375" style="1" customWidth="1"/>
    <col min="5401" max="5401" width="11.140625" style="1" customWidth="1"/>
    <col min="5402" max="5402" width="10.7109375" style="1" customWidth="1"/>
    <col min="5403" max="5403" width="11.5703125" style="1" customWidth="1"/>
    <col min="5404" max="5404" width="12.7109375" style="1" customWidth="1"/>
    <col min="5405" max="5407" width="11.28515625" style="1" customWidth="1"/>
    <col min="5408" max="5408" width="10.7109375" style="1" customWidth="1"/>
    <col min="5409" max="5409" width="11.28515625" style="1" customWidth="1"/>
    <col min="5410" max="5632" width="8.85546875" style="1"/>
    <col min="5633" max="5633" width="22.42578125" style="1" customWidth="1"/>
    <col min="5634" max="5634" width="12" style="1" customWidth="1"/>
    <col min="5635" max="5635" width="12.140625" style="1" customWidth="1"/>
    <col min="5636" max="5636" width="11.42578125" style="1" customWidth="1"/>
    <col min="5637" max="5637" width="11.28515625" style="1" customWidth="1"/>
    <col min="5638" max="5638" width="11.42578125" style="1" customWidth="1"/>
    <col min="5639" max="5640" width="10.5703125" style="1" customWidth="1"/>
    <col min="5641" max="5641" width="10.7109375" style="1" customWidth="1"/>
    <col min="5642" max="5642" width="10.42578125" style="1" customWidth="1"/>
    <col min="5643" max="5643" width="11.42578125" style="1" customWidth="1"/>
    <col min="5644" max="5644" width="12.28515625" style="1" customWidth="1"/>
    <col min="5645" max="5646" width="11.42578125" style="1" customWidth="1"/>
    <col min="5647" max="5647" width="11" style="1" customWidth="1"/>
    <col min="5648" max="5648" width="10.28515625" style="1" customWidth="1"/>
    <col min="5649" max="5649" width="10.85546875" style="1" customWidth="1"/>
    <col min="5650" max="5651" width="11.28515625" style="1" customWidth="1"/>
    <col min="5652" max="5652" width="11.7109375" style="1" customWidth="1"/>
    <col min="5653" max="5654" width="11.140625" style="1" customWidth="1"/>
    <col min="5655" max="5655" width="11" style="1" customWidth="1"/>
    <col min="5656" max="5656" width="10.7109375" style="1" customWidth="1"/>
    <col min="5657" max="5657" width="11.140625" style="1" customWidth="1"/>
    <col min="5658" max="5658" width="10.7109375" style="1" customWidth="1"/>
    <col min="5659" max="5659" width="11.5703125" style="1" customWidth="1"/>
    <col min="5660" max="5660" width="12.7109375" style="1" customWidth="1"/>
    <col min="5661" max="5663" width="11.28515625" style="1" customWidth="1"/>
    <col min="5664" max="5664" width="10.7109375" style="1" customWidth="1"/>
    <col min="5665" max="5665" width="11.28515625" style="1" customWidth="1"/>
    <col min="5666" max="5888" width="8.85546875" style="1"/>
    <col min="5889" max="5889" width="22.42578125" style="1" customWidth="1"/>
    <col min="5890" max="5890" width="12" style="1" customWidth="1"/>
    <col min="5891" max="5891" width="12.140625" style="1" customWidth="1"/>
    <col min="5892" max="5892" width="11.42578125" style="1" customWidth="1"/>
    <col min="5893" max="5893" width="11.28515625" style="1" customWidth="1"/>
    <col min="5894" max="5894" width="11.42578125" style="1" customWidth="1"/>
    <col min="5895" max="5896" width="10.5703125" style="1" customWidth="1"/>
    <col min="5897" max="5897" width="10.7109375" style="1" customWidth="1"/>
    <col min="5898" max="5898" width="10.42578125" style="1" customWidth="1"/>
    <col min="5899" max="5899" width="11.42578125" style="1" customWidth="1"/>
    <col min="5900" max="5900" width="12.28515625" style="1" customWidth="1"/>
    <col min="5901" max="5902" width="11.42578125" style="1" customWidth="1"/>
    <col min="5903" max="5903" width="11" style="1" customWidth="1"/>
    <col min="5904" max="5904" width="10.28515625" style="1" customWidth="1"/>
    <col min="5905" max="5905" width="10.85546875" style="1" customWidth="1"/>
    <col min="5906" max="5907" width="11.28515625" style="1" customWidth="1"/>
    <col min="5908" max="5908" width="11.7109375" style="1" customWidth="1"/>
    <col min="5909" max="5910" width="11.140625" style="1" customWidth="1"/>
    <col min="5911" max="5911" width="11" style="1" customWidth="1"/>
    <col min="5912" max="5912" width="10.7109375" style="1" customWidth="1"/>
    <col min="5913" max="5913" width="11.140625" style="1" customWidth="1"/>
    <col min="5914" max="5914" width="10.7109375" style="1" customWidth="1"/>
    <col min="5915" max="5915" width="11.5703125" style="1" customWidth="1"/>
    <col min="5916" max="5916" width="12.7109375" style="1" customWidth="1"/>
    <col min="5917" max="5919" width="11.28515625" style="1" customWidth="1"/>
    <col min="5920" max="5920" width="10.7109375" style="1" customWidth="1"/>
    <col min="5921" max="5921" width="11.28515625" style="1" customWidth="1"/>
    <col min="5922" max="6144" width="8.85546875" style="1"/>
    <col min="6145" max="6145" width="22.42578125" style="1" customWidth="1"/>
    <col min="6146" max="6146" width="12" style="1" customWidth="1"/>
    <col min="6147" max="6147" width="12.140625" style="1" customWidth="1"/>
    <col min="6148" max="6148" width="11.42578125" style="1" customWidth="1"/>
    <col min="6149" max="6149" width="11.28515625" style="1" customWidth="1"/>
    <col min="6150" max="6150" width="11.42578125" style="1" customWidth="1"/>
    <col min="6151" max="6152" width="10.5703125" style="1" customWidth="1"/>
    <col min="6153" max="6153" width="10.7109375" style="1" customWidth="1"/>
    <col min="6154" max="6154" width="10.42578125" style="1" customWidth="1"/>
    <col min="6155" max="6155" width="11.42578125" style="1" customWidth="1"/>
    <col min="6156" max="6156" width="12.28515625" style="1" customWidth="1"/>
    <col min="6157" max="6158" width="11.42578125" style="1" customWidth="1"/>
    <col min="6159" max="6159" width="11" style="1" customWidth="1"/>
    <col min="6160" max="6160" width="10.28515625" style="1" customWidth="1"/>
    <col min="6161" max="6161" width="10.85546875" style="1" customWidth="1"/>
    <col min="6162" max="6163" width="11.28515625" style="1" customWidth="1"/>
    <col min="6164" max="6164" width="11.7109375" style="1" customWidth="1"/>
    <col min="6165" max="6166" width="11.140625" style="1" customWidth="1"/>
    <col min="6167" max="6167" width="11" style="1" customWidth="1"/>
    <col min="6168" max="6168" width="10.7109375" style="1" customWidth="1"/>
    <col min="6169" max="6169" width="11.140625" style="1" customWidth="1"/>
    <col min="6170" max="6170" width="10.7109375" style="1" customWidth="1"/>
    <col min="6171" max="6171" width="11.5703125" style="1" customWidth="1"/>
    <col min="6172" max="6172" width="12.7109375" style="1" customWidth="1"/>
    <col min="6173" max="6175" width="11.28515625" style="1" customWidth="1"/>
    <col min="6176" max="6176" width="10.7109375" style="1" customWidth="1"/>
    <col min="6177" max="6177" width="11.28515625" style="1" customWidth="1"/>
    <col min="6178" max="6400" width="8.85546875" style="1"/>
    <col min="6401" max="6401" width="22.42578125" style="1" customWidth="1"/>
    <col min="6402" max="6402" width="12" style="1" customWidth="1"/>
    <col min="6403" max="6403" width="12.140625" style="1" customWidth="1"/>
    <col min="6404" max="6404" width="11.42578125" style="1" customWidth="1"/>
    <col min="6405" max="6405" width="11.28515625" style="1" customWidth="1"/>
    <col min="6406" max="6406" width="11.42578125" style="1" customWidth="1"/>
    <col min="6407" max="6408" width="10.5703125" style="1" customWidth="1"/>
    <col min="6409" max="6409" width="10.7109375" style="1" customWidth="1"/>
    <col min="6410" max="6410" width="10.42578125" style="1" customWidth="1"/>
    <col min="6411" max="6411" width="11.42578125" style="1" customWidth="1"/>
    <col min="6412" max="6412" width="12.28515625" style="1" customWidth="1"/>
    <col min="6413" max="6414" width="11.42578125" style="1" customWidth="1"/>
    <col min="6415" max="6415" width="11" style="1" customWidth="1"/>
    <col min="6416" max="6416" width="10.28515625" style="1" customWidth="1"/>
    <col min="6417" max="6417" width="10.85546875" style="1" customWidth="1"/>
    <col min="6418" max="6419" width="11.28515625" style="1" customWidth="1"/>
    <col min="6420" max="6420" width="11.7109375" style="1" customWidth="1"/>
    <col min="6421" max="6422" width="11.140625" style="1" customWidth="1"/>
    <col min="6423" max="6423" width="11" style="1" customWidth="1"/>
    <col min="6424" max="6424" width="10.7109375" style="1" customWidth="1"/>
    <col min="6425" max="6425" width="11.140625" style="1" customWidth="1"/>
    <col min="6426" max="6426" width="10.7109375" style="1" customWidth="1"/>
    <col min="6427" max="6427" width="11.5703125" style="1" customWidth="1"/>
    <col min="6428" max="6428" width="12.7109375" style="1" customWidth="1"/>
    <col min="6429" max="6431" width="11.28515625" style="1" customWidth="1"/>
    <col min="6432" max="6432" width="10.7109375" style="1" customWidth="1"/>
    <col min="6433" max="6433" width="11.28515625" style="1" customWidth="1"/>
    <col min="6434" max="6656" width="8.85546875" style="1"/>
    <col min="6657" max="6657" width="22.42578125" style="1" customWidth="1"/>
    <col min="6658" max="6658" width="12" style="1" customWidth="1"/>
    <col min="6659" max="6659" width="12.140625" style="1" customWidth="1"/>
    <col min="6660" max="6660" width="11.42578125" style="1" customWidth="1"/>
    <col min="6661" max="6661" width="11.28515625" style="1" customWidth="1"/>
    <col min="6662" max="6662" width="11.42578125" style="1" customWidth="1"/>
    <col min="6663" max="6664" width="10.5703125" style="1" customWidth="1"/>
    <col min="6665" max="6665" width="10.7109375" style="1" customWidth="1"/>
    <col min="6666" max="6666" width="10.42578125" style="1" customWidth="1"/>
    <col min="6667" max="6667" width="11.42578125" style="1" customWidth="1"/>
    <col min="6668" max="6668" width="12.28515625" style="1" customWidth="1"/>
    <col min="6669" max="6670" width="11.42578125" style="1" customWidth="1"/>
    <col min="6671" max="6671" width="11" style="1" customWidth="1"/>
    <col min="6672" max="6672" width="10.28515625" style="1" customWidth="1"/>
    <col min="6673" max="6673" width="10.85546875" style="1" customWidth="1"/>
    <col min="6674" max="6675" width="11.28515625" style="1" customWidth="1"/>
    <col min="6676" max="6676" width="11.7109375" style="1" customWidth="1"/>
    <col min="6677" max="6678" width="11.140625" style="1" customWidth="1"/>
    <col min="6679" max="6679" width="11" style="1" customWidth="1"/>
    <col min="6680" max="6680" width="10.7109375" style="1" customWidth="1"/>
    <col min="6681" max="6681" width="11.140625" style="1" customWidth="1"/>
    <col min="6682" max="6682" width="10.7109375" style="1" customWidth="1"/>
    <col min="6683" max="6683" width="11.5703125" style="1" customWidth="1"/>
    <col min="6684" max="6684" width="12.7109375" style="1" customWidth="1"/>
    <col min="6685" max="6687" width="11.28515625" style="1" customWidth="1"/>
    <col min="6688" max="6688" width="10.7109375" style="1" customWidth="1"/>
    <col min="6689" max="6689" width="11.28515625" style="1" customWidth="1"/>
    <col min="6690" max="6912" width="8.85546875" style="1"/>
    <col min="6913" max="6913" width="22.42578125" style="1" customWidth="1"/>
    <col min="6914" max="6914" width="12" style="1" customWidth="1"/>
    <col min="6915" max="6915" width="12.140625" style="1" customWidth="1"/>
    <col min="6916" max="6916" width="11.42578125" style="1" customWidth="1"/>
    <col min="6917" max="6917" width="11.28515625" style="1" customWidth="1"/>
    <col min="6918" max="6918" width="11.42578125" style="1" customWidth="1"/>
    <col min="6919" max="6920" width="10.5703125" style="1" customWidth="1"/>
    <col min="6921" max="6921" width="10.7109375" style="1" customWidth="1"/>
    <col min="6922" max="6922" width="10.42578125" style="1" customWidth="1"/>
    <col min="6923" max="6923" width="11.42578125" style="1" customWidth="1"/>
    <col min="6924" max="6924" width="12.28515625" style="1" customWidth="1"/>
    <col min="6925" max="6926" width="11.42578125" style="1" customWidth="1"/>
    <col min="6927" max="6927" width="11" style="1" customWidth="1"/>
    <col min="6928" max="6928" width="10.28515625" style="1" customWidth="1"/>
    <col min="6929" max="6929" width="10.85546875" style="1" customWidth="1"/>
    <col min="6930" max="6931" width="11.28515625" style="1" customWidth="1"/>
    <col min="6932" max="6932" width="11.7109375" style="1" customWidth="1"/>
    <col min="6933" max="6934" width="11.140625" style="1" customWidth="1"/>
    <col min="6935" max="6935" width="11" style="1" customWidth="1"/>
    <col min="6936" max="6936" width="10.7109375" style="1" customWidth="1"/>
    <col min="6937" max="6937" width="11.140625" style="1" customWidth="1"/>
    <col min="6938" max="6938" width="10.7109375" style="1" customWidth="1"/>
    <col min="6939" max="6939" width="11.5703125" style="1" customWidth="1"/>
    <col min="6940" max="6940" width="12.7109375" style="1" customWidth="1"/>
    <col min="6941" max="6943" width="11.28515625" style="1" customWidth="1"/>
    <col min="6944" max="6944" width="10.7109375" style="1" customWidth="1"/>
    <col min="6945" max="6945" width="11.28515625" style="1" customWidth="1"/>
    <col min="6946" max="7168" width="8.85546875" style="1"/>
    <col min="7169" max="7169" width="22.42578125" style="1" customWidth="1"/>
    <col min="7170" max="7170" width="12" style="1" customWidth="1"/>
    <col min="7171" max="7171" width="12.140625" style="1" customWidth="1"/>
    <col min="7172" max="7172" width="11.42578125" style="1" customWidth="1"/>
    <col min="7173" max="7173" width="11.28515625" style="1" customWidth="1"/>
    <col min="7174" max="7174" width="11.42578125" style="1" customWidth="1"/>
    <col min="7175" max="7176" width="10.5703125" style="1" customWidth="1"/>
    <col min="7177" max="7177" width="10.7109375" style="1" customWidth="1"/>
    <col min="7178" max="7178" width="10.42578125" style="1" customWidth="1"/>
    <col min="7179" max="7179" width="11.42578125" style="1" customWidth="1"/>
    <col min="7180" max="7180" width="12.28515625" style="1" customWidth="1"/>
    <col min="7181" max="7182" width="11.42578125" style="1" customWidth="1"/>
    <col min="7183" max="7183" width="11" style="1" customWidth="1"/>
    <col min="7184" max="7184" width="10.28515625" style="1" customWidth="1"/>
    <col min="7185" max="7185" width="10.85546875" style="1" customWidth="1"/>
    <col min="7186" max="7187" width="11.28515625" style="1" customWidth="1"/>
    <col min="7188" max="7188" width="11.7109375" style="1" customWidth="1"/>
    <col min="7189" max="7190" width="11.140625" style="1" customWidth="1"/>
    <col min="7191" max="7191" width="11" style="1" customWidth="1"/>
    <col min="7192" max="7192" width="10.7109375" style="1" customWidth="1"/>
    <col min="7193" max="7193" width="11.140625" style="1" customWidth="1"/>
    <col min="7194" max="7194" width="10.7109375" style="1" customWidth="1"/>
    <col min="7195" max="7195" width="11.5703125" style="1" customWidth="1"/>
    <col min="7196" max="7196" width="12.7109375" style="1" customWidth="1"/>
    <col min="7197" max="7199" width="11.28515625" style="1" customWidth="1"/>
    <col min="7200" max="7200" width="10.7109375" style="1" customWidth="1"/>
    <col min="7201" max="7201" width="11.28515625" style="1" customWidth="1"/>
    <col min="7202" max="7424" width="8.85546875" style="1"/>
    <col min="7425" max="7425" width="22.42578125" style="1" customWidth="1"/>
    <col min="7426" max="7426" width="12" style="1" customWidth="1"/>
    <col min="7427" max="7427" width="12.140625" style="1" customWidth="1"/>
    <col min="7428" max="7428" width="11.42578125" style="1" customWidth="1"/>
    <col min="7429" max="7429" width="11.28515625" style="1" customWidth="1"/>
    <col min="7430" max="7430" width="11.42578125" style="1" customWidth="1"/>
    <col min="7431" max="7432" width="10.5703125" style="1" customWidth="1"/>
    <col min="7433" max="7433" width="10.7109375" style="1" customWidth="1"/>
    <col min="7434" max="7434" width="10.42578125" style="1" customWidth="1"/>
    <col min="7435" max="7435" width="11.42578125" style="1" customWidth="1"/>
    <col min="7436" max="7436" width="12.28515625" style="1" customWidth="1"/>
    <col min="7437" max="7438" width="11.42578125" style="1" customWidth="1"/>
    <col min="7439" max="7439" width="11" style="1" customWidth="1"/>
    <col min="7440" max="7440" width="10.28515625" style="1" customWidth="1"/>
    <col min="7441" max="7441" width="10.85546875" style="1" customWidth="1"/>
    <col min="7442" max="7443" width="11.28515625" style="1" customWidth="1"/>
    <col min="7444" max="7444" width="11.7109375" style="1" customWidth="1"/>
    <col min="7445" max="7446" width="11.140625" style="1" customWidth="1"/>
    <col min="7447" max="7447" width="11" style="1" customWidth="1"/>
    <col min="7448" max="7448" width="10.7109375" style="1" customWidth="1"/>
    <col min="7449" max="7449" width="11.140625" style="1" customWidth="1"/>
    <col min="7450" max="7450" width="10.7109375" style="1" customWidth="1"/>
    <col min="7451" max="7451" width="11.5703125" style="1" customWidth="1"/>
    <col min="7452" max="7452" width="12.7109375" style="1" customWidth="1"/>
    <col min="7453" max="7455" width="11.28515625" style="1" customWidth="1"/>
    <col min="7456" max="7456" width="10.7109375" style="1" customWidth="1"/>
    <col min="7457" max="7457" width="11.28515625" style="1" customWidth="1"/>
    <col min="7458" max="7680" width="8.85546875" style="1"/>
    <col min="7681" max="7681" width="22.42578125" style="1" customWidth="1"/>
    <col min="7682" max="7682" width="12" style="1" customWidth="1"/>
    <col min="7683" max="7683" width="12.140625" style="1" customWidth="1"/>
    <col min="7684" max="7684" width="11.42578125" style="1" customWidth="1"/>
    <col min="7685" max="7685" width="11.28515625" style="1" customWidth="1"/>
    <col min="7686" max="7686" width="11.42578125" style="1" customWidth="1"/>
    <col min="7687" max="7688" width="10.5703125" style="1" customWidth="1"/>
    <col min="7689" max="7689" width="10.7109375" style="1" customWidth="1"/>
    <col min="7690" max="7690" width="10.42578125" style="1" customWidth="1"/>
    <col min="7691" max="7691" width="11.42578125" style="1" customWidth="1"/>
    <col min="7692" max="7692" width="12.28515625" style="1" customWidth="1"/>
    <col min="7693" max="7694" width="11.42578125" style="1" customWidth="1"/>
    <col min="7695" max="7695" width="11" style="1" customWidth="1"/>
    <col min="7696" max="7696" width="10.28515625" style="1" customWidth="1"/>
    <col min="7697" max="7697" width="10.85546875" style="1" customWidth="1"/>
    <col min="7698" max="7699" width="11.28515625" style="1" customWidth="1"/>
    <col min="7700" max="7700" width="11.7109375" style="1" customWidth="1"/>
    <col min="7701" max="7702" width="11.140625" style="1" customWidth="1"/>
    <col min="7703" max="7703" width="11" style="1" customWidth="1"/>
    <col min="7704" max="7704" width="10.7109375" style="1" customWidth="1"/>
    <col min="7705" max="7705" width="11.140625" style="1" customWidth="1"/>
    <col min="7706" max="7706" width="10.7109375" style="1" customWidth="1"/>
    <col min="7707" max="7707" width="11.5703125" style="1" customWidth="1"/>
    <col min="7708" max="7708" width="12.7109375" style="1" customWidth="1"/>
    <col min="7709" max="7711" width="11.28515625" style="1" customWidth="1"/>
    <col min="7712" max="7712" width="10.7109375" style="1" customWidth="1"/>
    <col min="7713" max="7713" width="11.28515625" style="1" customWidth="1"/>
    <col min="7714" max="7936" width="8.85546875" style="1"/>
    <col min="7937" max="7937" width="22.42578125" style="1" customWidth="1"/>
    <col min="7938" max="7938" width="12" style="1" customWidth="1"/>
    <col min="7939" max="7939" width="12.140625" style="1" customWidth="1"/>
    <col min="7940" max="7940" width="11.42578125" style="1" customWidth="1"/>
    <col min="7941" max="7941" width="11.28515625" style="1" customWidth="1"/>
    <col min="7942" max="7942" width="11.42578125" style="1" customWidth="1"/>
    <col min="7943" max="7944" width="10.5703125" style="1" customWidth="1"/>
    <col min="7945" max="7945" width="10.7109375" style="1" customWidth="1"/>
    <col min="7946" max="7946" width="10.42578125" style="1" customWidth="1"/>
    <col min="7947" max="7947" width="11.42578125" style="1" customWidth="1"/>
    <col min="7948" max="7948" width="12.28515625" style="1" customWidth="1"/>
    <col min="7949" max="7950" width="11.42578125" style="1" customWidth="1"/>
    <col min="7951" max="7951" width="11" style="1" customWidth="1"/>
    <col min="7952" max="7952" width="10.28515625" style="1" customWidth="1"/>
    <col min="7953" max="7953" width="10.85546875" style="1" customWidth="1"/>
    <col min="7954" max="7955" width="11.28515625" style="1" customWidth="1"/>
    <col min="7956" max="7956" width="11.7109375" style="1" customWidth="1"/>
    <col min="7957" max="7958" width="11.140625" style="1" customWidth="1"/>
    <col min="7959" max="7959" width="11" style="1" customWidth="1"/>
    <col min="7960" max="7960" width="10.7109375" style="1" customWidth="1"/>
    <col min="7961" max="7961" width="11.140625" style="1" customWidth="1"/>
    <col min="7962" max="7962" width="10.7109375" style="1" customWidth="1"/>
    <col min="7963" max="7963" width="11.5703125" style="1" customWidth="1"/>
    <col min="7964" max="7964" width="12.7109375" style="1" customWidth="1"/>
    <col min="7965" max="7967" width="11.28515625" style="1" customWidth="1"/>
    <col min="7968" max="7968" width="10.7109375" style="1" customWidth="1"/>
    <col min="7969" max="7969" width="11.28515625" style="1" customWidth="1"/>
    <col min="7970" max="8192" width="8.85546875" style="1"/>
    <col min="8193" max="8193" width="22.42578125" style="1" customWidth="1"/>
    <col min="8194" max="8194" width="12" style="1" customWidth="1"/>
    <col min="8195" max="8195" width="12.140625" style="1" customWidth="1"/>
    <col min="8196" max="8196" width="11.42578125" style="1" customWidth="1"/>
    <col min="8197" max="8197" width="11.28515625" style="1" customWidth="1"/>
    <col min="8198" max="8198" width="11.42578125" style="1" customWidth="1"/>
    <col min="8199" max="8200" width="10.5703125" style="1" customWidth="1"/>
    <col min="8201" max="8201" width="10.7109375" style="1" customWidth="1"/>
    <col min="8202" max="8202" width="10.42578125" style="1" customWidth="1"/>
    <col min="8203" max="8203" width="11.42578125" style="1" customWidth="1"/>
    <col min="8204" max="8204" width="12.28515625" style="1" customWidth="1"/>
    <col min="8205" max="8206" width="11.42578125" style="1" customWidth="1"/>
    <col min="8207" max="8207" width="11" style="1" customWidth="1"/>
    <col min="8208" max="8208" width="10.28515625" style="1" customWidth="1"/>
    <col min="8209" max="8209" width="10.85546875" style="1" customWidth="1"/>
    <col min="8210" max="8211" width="11.28515625" style="1" customWidth="1"/>
    <col min="8212" max="8212" width="11.7109375" style="1" customWidth="1"/>
    <col min="8213" max="8214" width="11.140625" style="1" customWidth="1"/>
    <col min="8215" max="8215" width="11" style="1" customWidth="1"/>
    <col min="8216" max="8216" width="10.7109375" style="1" customWidth="1"/>
    <col min="8217" max="8217" width="11.140625" style="1" customWidth="1"/>
    <col min="8218" max="8218" width="10.7109375" style="1" customWidth="1"/>
    <col min="8219" max="8219" width="11.5703125" style="1" customWidth="1"/>
    <col min="8220" max="8220" width="12.7109375" style="1" customWidth="1"/>
    <col min="8221" max="8223" width="11.28515625" style="1" customWidth="1"/>
    <col min="8224" max="8224" width="10.7109375" style="1" customWidth="1"/>
    <col min="8225" max="8225" width="11.28515625" style="1" customWidth="1"/>
    <col min="8226" max="8448" width="8.85546875" style="1"/>
    <col min="8449" max="8449" width="22.42578125" style="1" customWidth="1"/>
    <col min="8450" max="8450" width="12" style="1" customWidth="1"/>
    <col min="8451" max="8451" width="12.140625" style="1" customWidth="1"/>
    <col min="8452" max="8452" width="11.42578125" style="1" customWidth="1"/>
    <col min="8453" max="8453" width="11.28515625" style="1" customWidth="1"/>
    <col min="8454" max="8454" width="11.42578125" style="1" customWidth="1"/>
    <col min="8455" max="8456" width="10.5703125" style="1" customWidth="1"/>
    <col min="8457" max="8457" width="10.7109375" style="1" customWidth="1"/>
    <col min="8458" max="8458" width="10.42578125" style="1" customWidth="1"/>
    <col min="8459" max="8459" width="11.42578125" style="1" customWidth="1"/>
    <col min="8460" max="8460" width="12.28515625" style="1" customWidth="1"/>
    <col min="8461" max="8462" width="11.42578125" style="1" customWidth="1"/>
    <col min="8463" max="8463" width="11" style="1" customWidth="1"/>
    <col min="8464" max="8464" width="10.28515625" style="1" customWidth="1"/>
    <col min="8465" max="8465" width="10.85546875" style="1" customWidth="1"/>
    <col min="8466" max="8467" width="11.28515625" style="1" customWidth="1"/>
    <col min="8468" max="8468" width="11.7109375" style="1" customWidth="1"/>
    <col min="8469" max="8470" width="11.140625" style="1" customWidth="1"/>
    <col min="8471" max="8471" width="11" style="1" customWidth="1"/>
    <col min="8472" max="8472" width="10.7109375" style="1" customWidth="1"/>
    <col min="8473" max="8473" width="11.140625" style="1" customWidth="1"/>
    <col min="8474" max="8474" width="10.7109375" style="1" customWidth="1"/>
    <col min="8475" max="8475" width="11.5703125" style="1" customWidth="1"/>
    <col min="8476" max="8476" width="12.7109375" style="1" customWidth="1"/>
    <col min="8477" max="8479" width="11.28515625" style="1" customWidth="1"/>
    <col min="8480" max="8480" width="10.7109375" style="1" customWidth="1"/>
    <col min="8481" max="8481" width="11.28515625" style="1" customWidth="1"/>
    <col min="8482" max="8704" width="8.85546875" style="1"/>
    <col min="8705" max="8705" width="22.42578125" style="1" customWidth="1"/>
    <col min="8706" max="8706" width="12" style="1" customWidth="1"/>
    <col min="8707" max="8707" width="12.140625" style="1" customWidth="1"/>
    <col min="8708" max="8708" width="11.42578125" style="1" customWidth="1"/>
    <col min="8709" max="8709" width="11.28515625" style="1" customWidth="1"/>
    <col min="8710" max="8710" width="11.42578125" style="1" customWidth="1"/>
    <col min="8711" max="8712" width="10.5703125" style="1" customWidth="1"/>
    <col min="8713" max="8713" width="10.7109375" style="1" customWidth="1"/>
    <col min="8714" max="8714" width="10.42578125" style="1" customWidth="1"/>
    <col min="8715" max="8715" width="11.42578125" style="1" customWidth="1"/>
    <col min="8716" max="8716" width="12.28515625" style="1" customWidth="1"/>
    <col min="8717" max="8718" width="11.42578125" style="1" customWidth="1"/>
    <col min="8719" max="8719" width="11" style="1" customWidth="1"/>
    <col min="8720" max="8720" width="10.28515625" style="1" customWidth="1"/>
    <col min="8721" max="8721" width="10.85546875" style="1" customWidth="1"/>
    <col min="8722" max="8723" width="11.28515625" style="1" customWidth="1"/>
    <col min="8724" max="8724" width="11.7109375" style="1" customWidth="1"/>
    <col min="8725" max="8726" width="11.140625" style="1" customWidth="1"/>
    <col min="8727" max="8727" width="11" style="1" customWidth="1"/>
    <col min="8728" max="8728" width="10.7109375" style="1" customWidth="1"/>
    <col min="8729" max="8729" width="11.140625" style="1" customWidth="1"/>
    <col min="8730" max="8730" width="10.7109375" style="1" customWidth="1"/>
    <col min="8731" max="8731" width="11.5703125" style="1" customWidth="1"/>
    <col min="8732" max="8732" width="12.7109375" style="1" customWidth="1"/>
    <col min="8733" max="8735" width="11.28515625" style="1" customWidth="1"/>
    <col min="8736" max="8736" width="10.7109375" style="1" customWidth="1"/>
    <col min="8737" max="8737" width="11.28515625" style="1" customWidth="1"/>
    <col min="8738" max="8960" width="8.85546875" style="1"/>
    <col min="8961" max="8961" width="22.42578125" style="1" customWidth="1"/>
    <col min="8962" max="8962" width="12" style="1" customWidth="1"/>
    <col min="8963" max="8963" width="12.140625" style="1" customWidth="1"/>
    <col min="8964" max="8964" width="11.42578125" style="1" customWidth="1"/>
    <col min="8965" max="8965" width="11.28515625" style="1" customWidth="1"/>
    <col min="8966" max="8966" width="11.42578125" style="1" customWidth="1"/>
    <col min="8967" max="8968" width="10.5703125" style="1" customWidth="1"/>
    <col min="8969" max="8969" width="10.7109375" style="1" customWidth="1"/>
    <col min="8970" max="8970" width="10.42578125" style="1" customWidth="1"/>
    <col min="8971" max="8971" width="11.42578125" style="1" customWidth="1"/>
    <col min="8972" max="8972" width="12.28515625" style="1" customWidth="1"/>
    <col min="8973" max="8974" width="11.42578125" style="1" customWidth="1"/>
    <col min="8975" max="8975" width="11" style="1" customWidth="1"/>
    <col min="8976" max="8976" width="10.28515625" style="1" customWidth="1"/>
    <col min="8977" max="8977" width="10.85546875" style="1" customWidth="1"/>
    <col min="8978" max="8979" width="11.28515625" style="1" customWidth="1"/>
    <col min="8980" max="8980" width="11.7109375" style="1" customWidth="1"/>
    <col min="8981" max="8982" width="11.140625" style="1" customWidth="1"/>
    <col min="8983" max="8983" width="11" style="1" customWidth="1"/>
    <col min="8984" max="8984" width="10.7109375" style="1" customWidth="1"/>
    <col min="8985" max="8985" width="11.140625" style="1" customWidth="1"/>
    <col min="8986" max="8986" width="10.7109375" style="1" customWidth="1"/>
    <col min="8987" max="8987" width="11.5703125" style="1" customWidth="1"/>
    <col min="8988" max="8988" width="12.7109375" style="1" customWidth="1"/>
    <col min="8989" max="8991" width="11.28515625" style="1" customWidth="1"/>
    <col min="8992" max="8992" width="10.7109375" style="1" customWidth="1"/>
    <col min="8993" max="8993" width="11.28515625" style="1" customWidth="1"/>
    <col min="8994" max="9216" width="8.85546875" style="1"/>
    <col min="9217" max="9217" width="22.42578125" style="1" customWidth="1"/>
    <col min="9218" max="9218" width="12" style="1" customWidth="1"/>
    <col min="9219" max="9219" width="12.140625" style="1" customWidth="1"/>
    <col min="9220" max="9220" width="11.42578125" style="1" customWidth="1"/>
    <col min="9221" max="9221" width="11.28515625" style="1" customWidth="1"/>
    <col min="9222" max="9222" width="11.42578125" style="1" customWidth="1"/>
    <col min="9223" max="9224" width="10.5703125" style="1" customWidth="1"/>
    <col min="9225" max="9225" width="10.7109375" style="1" customWidth="1"/>
    <col min="9226" max="9226" width="10.42578125" style="1" customWidth="1"/>
    <col min="9227" max="9227" width="11.42578125" style="1" customWidth="1"/>
    <col min="9228" max="9228" width="12.28515625" style="1" customWidth="1"/>
    <col min="9229" max="9230" width="11.42578125" style="1" customWidth="1"/>
    <col min="9231" max="9231" width="11" style="1" customWidth="1"/>
    <col min="9232" max="9232" width="10.28515625" style="1" customWidth="1"/>
    <col min="9233" max="9233" width="10.85546875" style="1" customWidth="1"/>
    <col min="9234" max="9235" width="11.28515625" style="1" customWidth="1"/>
    <col min="9236" max="9236" width="11.7109375" style="1" customWidth="1"/>
    <col min="9237" max="9238" width="11.140625" style="1" customWidth="1"/>
    <col min="9239" max="9239" width="11" style="1" customWidth="1"/>
    <col min="9240" max="9240" width="10.7109375" style="1" customWidth="1"/>
    <col min="9241" max="9241" width="11.140625" style="1" customWidth="1"/>
    <col min="9242" max="9242" width="10.7109375" style="1" customWidth="1"/>
    <col min="9243" max="9243" width="11.5703125" style="1" customWidth="1"/>
    <col min="9244" max="9244" width="12.7109375" style="1" customWidth="1"/>
    <col min="9245" max="9247" width="11.28515625" style="1" customWidth="1"/>
    <col min="9248" max="9248" width="10.7109375" style="1" customWidth="1"/>
    <col min="9249" max="9249" width="11.28515625" style="1" customWidth="1"/>
    <col min="9250" max="9472" width="8.85546875" style="1"/>
    <col min="9473" max="9473" width="22.42578125" style="1" customWidth="1"/>
    <col min="9474" max="9474" width="12" style="1" customWidth="1"/>
    <col min="9475" max="9475" width="12.140625" style="1" customWidth="1"/>
    <col min="9476" max="9476" width="11.42578125" style="1" customWidth="1"/>
    <col min="9477" max="9477" width="11.28515625" style="1" customWidth="1"/>
    <col min="9478" max="9478" width="11.42578125" style="1" customWidth="1"/>
    <col min="9479" max="9480" width="10.5703125" style="1" customWidth="1"/>
    <col min="9481" max="9481" width="10.7109375" style="1" customWidth="1"/>
    <col min="9482" max="9482" width="10.42578125" style="1" customWidth="1"/>
    <col min="9483" max="9483" width="11.42578125" style="1" customWidth="1"/>
    <col min="9484" max="9484" width="12.28515625" style="1" customWidth="1"/>
    <col min="9485" max="9486" width="11.42578125" style="1" customWidth="1"/>
    <col min="9487" max="9487" width="11" style="1" customWidth="1"/>
    <col min="9488" max="9488" width="10.28515625" style="1" customWidth="1"/>
    <col min="9489" max="9489" width="10.85546875" style="1" customWidth="1"/>
    <col min="9490" max="9491" width="11.28515625" style="1" customWidth="1"/>
    <col min="9492" max="9492" width="11.7109375" style="1" customWidth="1"/>
    <col min="9493" max="9494" width="11.140625" style="1" customWidth="1"/>
    <col min="9495" max="9495" width="11" style="1" customWidth="1"/>
    <col min="9496" max="9496" width="10.7109375" style="1" customWidth="1"/>
    <col min="9497" max="9497" width="11.140625" style="1" customWidth="1"/>
    <col min="9498" max="9498" width="10.7109375" style="1" customWidth="1"/>
    <col min="9499" max="9499" width="11.5703125" style="1" customWidth="1"/>
    <col min="9500" max="9500" width="12.7109375" style="1" customWidth="1"/>
    <col min="9501" max="9503" width="11.28515625" style="1" customWidth="1"/>
    <col min="9504" max="9504" width="10.7109375" style="1" customWidth="1"/>
    <col min="9505" max="9505" width="11.28515625" style="1" customWidth="1"/>
    <col min="9506" max="9728" width="8.85546875" style="1"/>
    <col min="9729" max="9729" width="22.42578125" style="1" customWidth="1"/>
    <col min="9730" max="9730" width="12" style="1" customWidth="1"/>
    <col min="9731" max="9731" width="12.140625" style="1" customWidth="1"/>
    <col min="9732" max="9732" width="11.42578125" style="1" customWidth="1"/>
    <col min="9733" max="9733" width="11.28515625" style="1" customWidth="1"/>
    <col min="9734" max="9734" width="11.42578125" style="1" customWidth="1"/>
    <col min="9735" max="9736" width="10.5703125" style="1" customWidth="1"/>
    <col min="9737" max="9737" width="10.7109375" style="1" customWidth="1"/>
    <col min="9738" max="9738" width="10.42578125" style="1" customWidth="1"/>
    <col min="9739" max="9739" width="11.42578125" style="1" customWidth="1"/>
    <col min="9740" max="9740" width="12.28515625" style="1" customWidth="1"/>
    <col min="9741" max="9742" width="11.42578125" style="1" customWidth="1"/>
    <col min="9743" max="9743" width="11" style="1" customWidth="1"/>
    <col min="9744" max="9744" width="10.28515625" style="1" customWidth="1"/>
    <col min="9745" max="9745" width="10.85546875" style="1" customWidth="1"/>
    <col min="9746" max="9747" width="11.28515625" style="1" customWidth="1"/>
    <col min="9748" max="9748" width="11.7109375" style="1" customWidth="1"/>
    <col min="9749" max="9750" width="11.140625" style="1" customWidth="1"/>
    <col min="9751" max="9751" width="11" style="1" customWidth="1"/>
    <col min="9752" max="9752" width="10.7109375" style="1" customWidth="1"/>
    <col min="9753" max="9753" width="11.140625" style="1" customWidth="1"/>
    <col min="9754" max="9754" width="10.7109375" style="1" customWidth="1"/>
    <col min="9755" max="9755" width="11.5703125" style="1" customWidth="1"/>
    <col min="9756" max="9756" width="12.7109375" style="1" customWidth="1"/>
    <col min="9757" max="9759" width="11.28515625" style="1" customWidth="1"/>
    <col min="9760" max="9760" width="10.7109375" style="1" customWidth="1"/>
    <col min="9761" max="9761" width="11.28515625" style="1" customWidth="1"/>
    <col min="9762" max="9984" width="8.85546875" style="1"/>
    <col min="9985" max="9985" width="22.42578125" style="1" customWidth="1"/>
    <col min="9986" max="9986" width="12" style="1" customWidth="1"/>
    <col min="9987" max="9987" width="12.140625" style="1" customWidth="1"/>
    <col min="9988" max="9988" width="11.42578125" style="1" customWidth="1"/>
    <col min="9989" max="9989" width="11.28515625" style="1" customWidth="1"/>
    <col min="9990" max="9990" width="11.42578125" style="1" customWidth="1"/>
    <col min="9991" max="9992" width="10.5703125" style="1" customWidth="1"/>
    <col min="9993" max="9993" width="10.7109375" style="1" customWidth="1"/>
    <col min="9994" max="9994" width="10.42578125" style="1" customWidth="1"/>
    <col min="9995" max="9995" width="11.42578125" style="1" customWidth="1"/>
    <col min="9996" max="9996" width="12.28515625" style="1" customWidth="1"/>
    <col min="9997" max="9998" width="11.42578125" style="1" customWidth="1"/>
    <col min="9999" max="9999" width="11" style="1" customWidth="1"/>
    <col min="10000" max="10000" width="10.28515625" style="1" customWidth="1"/>
    <col min="10001" max="10001" width="10.85546875" style="1" customWidth="1"/>
    <col min="10002" max="10003" width="11.28515625" style="1" customWidth="1"/>
    <col min="10004" max="10004" width="11.7109375" style="1" customWidth="1"/>
    <col min="10005" max="10006" width="11.140625" style="1" customWidth="1"/>
    <col min="10007" max="10007" width="11" style="1" customWidth="1"/>
    <col min="10008" max="10008" width="10.7109375" style="1" customWidth="1"/>
    <col min="10009" max="10009" width="11.140625" style="1" customWidth="1"/>
    <col min="10010" max="10010" width="10.7109375" style="1" customWidth="1"/>
    <col min="10011" max="10011" width="11.5703125" style="1" customWidth="1"/>
    <col min="10012" max="10012" width="12.7109375" style="1" customWidth="1"/>
    <col min="10013" max="10015" width="11.28515625" style="1" customWidth="1"/>
    <col min="10016" max="10016" width="10.7109375" style="1" customWidth="1"/>
    <col min="10017" max="10017" width="11.28515625" style="1" customWidth="1"/>
    <col min="10018" max="10240" width="8.85546875" style="1"/>
    <col min="10241" max="10241" width="22.42578125" style="1" customWidth="1"/>
    <col min="10242" max="10242" width="12" style="1" customWidth="1"/>
    <col min="10243" max="10243" width="12.140625" style="1" customWidth="1"/>
    <col min="10244" max="10244" width="11.42578125" style="1" customWidth="1"/>
    <col min="10245" max="10245" width="11.28515625" style="1" customWidth="1"/>
    <col min="10246" max="10246" width="11.42578125" style="1" customWidth="1"/>
    <col min="10247" max="10248" width="10.5703125" style="1" customWidth="1"/>
    <col min="10249" max="10249" width="10.7109375" style="1" customWidth="1"/>
    <col min="10250" max="10250" width="10.42578125" style="1" customWidth="1"/>
    <col min="10251" max="10251" width="11.42578125" style="1" customWidth="1"/>
    <col min="10252" max="10252" width="12.28515625" style="1" customWidth="1"/>
    <col min="10253" max="10254" width="11.42578125" style="1" customWidth="1"/>
    <col min="10255" max="10255" width="11" style="1" customWidth="1"/>
    <col min="10256" max="10256" width="10.28515625" style="1" customWidth="1"/>
    <col min="10257" max="10257" width="10.85546875" style="1" customWidth="1"/>
    <col min="10258" max="10259" width="11.28515625" style="1" customWidth="1"/>
    <col min="10260" max="10260" width="11.7109375" style="1" customWidth="1"/>
    <col min="10261" max="10262" width="11.140625" style="1" customWidth="1"/>
    <col min="10263" max="10263" width="11" style="1" customWidth="1"/>
    <col min="10264" max="10264" width="10.7109375" style="1" customWidth="1"/>
    <col min="10265" max="10265" width="11.140625" style="1" customWidth="1"/>
    <col min="10266" max="10266" width="10.7109375" style="1" customWidth="1"/>
    <col min="10267" max="10267" width="11.5703125" style="1" customWidth="1"/>
    <col min="10268" max="10268" width="12.7109375" style="1" customWidth="1"/>
    <col min="10269" max="10271" width="11.28515625" style="1" customWidth="1"/>
    <col min="10272" max="10272" width="10.7109375" style="1" customWidth="1"/>
    <col min="10273" max="10273" width="11.28515625" style="1" customWidth="1"/>
    <col min="10274" max="10496" width="8.85546875" style="1"/>
    <col min="10497" max="10497" width="22.42578125" style="1" customWidth="1"/>
    <col min="10498" max="10498" width="12" style="1" customWidth="1"/>
    <col min="10499" max="10499" width="12.140625" style="1" customWidth="1"/>
    <col min="10500" max="10500" width="11.42578125" style="1" customWidth="1"/>
    <col min="10501" max="10501" width="11.28515625" style="1" customWidth="1"/>
    <col min="10502" max="10502" width="11.42578125" style="1" customWidth="1"/>
    <col min="10503" max="10504" width="10.5703125" style="1" customWidth="1"/>
    <col min="10505" max="10505" width="10.7109375" style="1" customWidth="1"/>
    <col min="10506" max="10506" width="10.42578125" style="1" customWidth="1"/>
    <col min="10507" max="10507" width="11.42578125" style="1" customWidth="1"/>
    <col min="10508" max="10508" width="12.28515625" style="1" customWidth="1"/>
    <col min="10509" max="10510" width="11.42578125" style="1" customWidth="1"/>
    <col min="10511" max="10511" width="11" style="1" customWidth="1"/>
    <col min="10512" max="10512" width="10.28515625" style="1" customWidth="1"/>
    <col min="10513" max="10513" width="10.85546875" style="1" customWidth="1"/>
    <col min="10514" max="10515" width="11.28515625" style="1" customWidth="1"/>
    <col min="10516" max="10516" width="11.7109375" style="1" customWidth="1"/>
    <col min="10517" max="10518" width="11.140625" style="1" customWidth="1"/>
    <col min="10519" max="10519" width="11" style="1" customWidth="1"/>
    <col min="10520" max="10520" width="10.7109375" style="1" customWidth="1"/>
    <col min="10521" max="10521" width="11.140625" style="1" customWidth="1"/>
    <col min="10522" max="10522" width="10.7109375" style="1" customWidth="1"/>
    <col min="10523" max="10523" width="11.5703125" style="1" customWidth="1"/>
    <col min="10524" max="10524" width="12.7109375" style="1" customWidth="1"/>
    <col min="10525" max="10527" width="11.28515625" style="1" customWidth="1"/>
    <col min="10528" max="10528" width="10.7109375" style="1" customWidth="1"/>
    <col min="10529" max="10529" width="11.28515625" style="1" customWidth="1"/>
    <col min="10530" max="10752" width="8.85546875" style="1"/>
    <col min="10753" max="10753" width="22.42578125" style="1" customWidth="1"/>
    <col min="10754" max="10754" width="12" style="1" customWidth="1"/>
    <col min="10755" max="10755" width="12.140625" style="1" customWidth="1"/>
    <col min="10756" max="10756" width="11.42578125" style="1" customWidth="1"/>
    <col min="10757" max="10757" width="11.28515625" style="1" customWidth="1"/>
    <col min="10758" max="10758" width="11.42578125" style="1" customWidth="1"/>
    <col min="10759" max="10760" width="10.5703125" style="1" customWidth="1"/>
    <col min="10761" max="10761" width="10.7109375" style="1" customWidth="1"/>
    <col min="10762" max="10762" width="10.42578125" style="1" customWidth="1"/>
    <col min="10763" max="10763" width="11.42578125" style="1" customWidth="1"/>
    <col min="10764" max="10764" width="12.28515625" style="1" customWidth="1"/>
    <col min="10765" max="10766" width="11.42578125" style="1" customWidth="1"/>
    <col min="10767" max="10767" width="11" style="1" customWidth="1"/>
    <col min="10768" max="10768" width="10.28515625" style="1" customWidth="1"/>
    <col min="10769" max="10769" width="10.85546875" style="1" customWidth="1"/>
    <col min="10770" max="10771" width="11.28515625" style="1" customWidth="1"/>
    <col min="10772" max="10772" width="11.7109375" style="1" customWidth="1"/>
    <col min="10773" max="10774" width="11.140625" style="1" customWidth="1"/>
    <col min="10775" max="10775" width="11" style="1" customWidth="1"/>
    <col min="10776" max="10776" width="10.7109375" style="1" customWidth="1"/>
    <col min="10777" max="10777" width="11.140625" style="1" customWidth="1"/>
    <col min="10778" max="10778" width="10.7109375" style="1" customWidth="1"/>
    <col min="10779" max="10779" width="11.5703125" style="1" customWidth="1"/>
    <col min="10780" max="10780" width="12.7109375" style="1" customWidth="1"/>
    <col min="10781" max="10783" width="11.28515625" style="1" customWidth="1"/>
    <col min="10784" max="10784" width="10.7109375" style="1" customWidth="1"/>
    <col min="10785" max="10785" width="11.28515625" style="1" customWidth="1"/>
    <col min="10786" max="11008" width="8.85546875" style="1"/>
    <col min="11009" max="11009" width="22.42578125" style="1" customWidth="1"/>
    <col min="11010" max="11010" width="12" style="1" customWidth="1"/>
    <col min="11011" max="11011" width="12.140625" style="1" customWidth="1"/>
    <col min="11012" max="11012" width="11.42578125" style="1" customWidth="1"/>
    <col min="11013" max="11013" width="11.28515625" style="1" customWidth="1"/>
    <col min="11014" max="11014" width="11.42578125" style="1" customWidth="1"/>
    <col min="11015" max="11016" width="10.5703125" style="1" customWidth="1"/>
    <col min="11017" max="11017" width="10.7109375" style="1" customWidth="1"/>
    <col min="11018" max="11018" width="10.42578125" style="1" customWidth="1"/>
    <col min="11019" max="11019" width="11.42578125" style="1" customWidth="1"/>
    <col min="11020" max="11020" width="12.28515625" style="1" customWidth="1"/>
    <col min="11021" max="11022" width="11.42578125" style="1" customWidth="1"/>
    <col min="11023" max="11023" width="11" style="1" customWidth="1"/>
    <col min="11024" max="11024" width="10.28515625" style="1" customWidth="1"/>
    <col min="11025" max="11025" width="10.85546875" style="1" customWidth="1"/>
    <col min="11026" max="11027" width="11.28515625" style="1" customWidth="1"/>
    <col min="11028" max="11028" width="11.7109375" style="1" customWidth="1"/>
    <col min="11029" max="11030" width="11.140625" style="1" customWidth="1"/>
    <col min="11031" max="11031" width="11" style="1" customWidth="1"/>
    <col min="11032" max="11032" width="10.7109375" style="1" customWidth="1"/>
    <col min="11033" max="11033" width="11.140625" style="1" customWidth="1"/>
    <col min="11034" max="11034" width="10.7109375" style="1" customWidth="1"/>
    <col min="11035" max="11035" width="11.5703125" style="1" customWidth="1"/>
    <col min="11036" max="11036" width="12.7109375" style="1" customWidth="1"/>
    <col min="11037" max="11039" width="11.28515625" style="1" customWidth="1"/>
    <col min="11040" max="11040" width="10.7109375" style="1" customWidth="1"/>
    <col min="11041" max="11041" width="11.28515625" style="1" customWidth="1"/>
    <col min="11042" max="11264" width="8.85546875" style="1"/>
    <col min="11265" max="11265" width="22.42578125" style="1" customWidth="1"/>
    <col min="11266" max="11266" width="12" style="1" customWidth="1"/>
    <col min="11267" max="11267" width="12.140625" style="1" customWidth="1"/>
    <col min="11268" max="11268" width="11.42578125" style="1" customWidth="1"/>
    <col min="11269" max="11269" width="11.28515625" style="1" customWidth="1"/>
    <col min="11270" max="11270" width="11.42578125" style="1" customWidth="1"/>
    <col min="11271" max="11272" width="10.5703125" style="1" customWidth="1"/>
    <col min="11273" max="11273" width="10.7109375" style="1" customWidth="1"/>
    <col min="11274" max="11274" width="10.42578125" style="1" customWidth="1"/>
    <col min="11275" max="11275" width="11.42578125" style="1" customWidth="1"/>
    <col min="11276" max="11276" width="12.28515625" style="1" customWidth="1"/>
    <col min="11277" max="11278" width="11.42578125" style="1" customWidth="1"/>
    <col min="11279" max="11279" width="11" style="1" customWidth="1"/>
    <col min="11280" max="11280" width="10.28515625" style="1" customWidth="1"/>
    <col min="11281" max="11281" width="10.85546875" style="1" customWidth="1"/>
    <col min="11282" max="11283" width="11.28515625" style="1" customWidth="1"/>
    <col min="11284" max="11284" width="11.7109375" style="1" customWidth="1"/>
    <col min="11285" max="11286" width="11.140625" style="1" customWidth="1"/>
    <col min="11287" max="11287" width="11" style="1" customWidth="1"/>
    <col min="11288" max="11288" width="10.7109375" style="1" customWidth="1"/>
    <col min="11289" max="11289" width="11.140625" style="1" customWidth="1"/>
    <col min="11290" max="11290" width="10.7109375" style="1" customWidth="1"/>
    <col min="11291" max="11291" width="11.5703125" style="1" customWidth="1"/>
    <col min="11292" max="11292" width="12.7109375" style="1" customWidth="1"/>
    <col min="11293" max="11295" width="11.28515625" style="1" customWidth="1"/>
    <col min="11296" max="11296" width="10.7109375" style="1" customWidth="1"/>
    <col min="11297" max="11297" width="11.28515625" style="1" customWidth="1"/>
    <col min="11298" max="11520" width="8.85546875" style="1"/>
    <col min="11521" max="11521" width="22.42578125" style="1" customWidth="1"/>
    <col min="11522" max="11522" width="12" style="1" customWidth="1"/>
    <col min="11523" max="11523" width="12.140625" style="1" customWidth="1"/>
    <col min="11524" max="11524" width="11.42578125" style="1" customWidth="1"/>
    <col min="11525" max="11525" width="11.28515625" style="1" customWidth="1"/>
    <col min="11526" max="11526" width="11.42578125" style="1" customWidth="1"/>
    <col min="11527" max="11528" width="10.5703125" style="1" customWidth="1"/>
    <col min="11529" max="11529" width="10.7109375" style="1" customWidth="1"/>
    <col min="11530" max="11530" width="10.42578125" style="1" customWidth="1"/>
    <col min="11531" max="11531" width="11.42578125" style="1" customWidth="1"/>
    <col min="11532" max="11532" width="12.28515625" style="1" customWidth="1"/>
    <col min="11533" max="11534" width="11.42578125" style="1" customWidth="1"/>
    <col min="11535" max="11535" width="11" style="1" customWidth="1"/>
    <col min="11536" max="11536" width="10.28515625" style="1" customWidth="1"/>
    <col min="11537" max="11537" width="10.85546875" style="1" customWidth="1"/>
    <col min="11538" max="11539" width="11.28515625" style="1" customWidth="1"/>
    <col min="11540" max="11540" width="11.7109375" style="1" customWidth="1"/>
    <col min="11541" max="11542" width="11.140625" style="1" customWidth="1"/>
    <col min="11543" max="11543" width="11" style="1" customWidth="1"/>
    <col min="11544" max="11544" width="10.7109375" style="1" customWidth="1"/>
    <col min="11545" max="11545" width="11.140625" style="1" customWidth="1"/>
    <col min="11546" max="11546" width="10.7109375" style="1" customWidth="1"/>
    <col min="11547" max="11547" width="11.5703125" style="1" customWidth="1"/>
    <col min="11548" max="11548" width="12.7109375" style="1" customWidth="1"/>
    <col min="11549" max="11551" width="11.28515625" style="1" customWidth="1"/>
    <col min="11552" max="11552" width="10.7109375" style="1" customWidth="1"/>
    <col min="11553" max="11553" width="11.28515625" style="1" customWidth="1"/>
    <col min="11554" max="11776" width="8.85546875" style="1"/>
    <col min="11777" max="11777" width="22.42578125" style="1" customWidth="1"/>
    <col min="11778" max="11778" width="12" style="1" customWidth="1"/>
    <col min="11779" max="11779" width="12.140625" style="1" customWidth="1"/>
    <col min="11780" max="11780" width="11.42578125" style="1" customWidth="1"/>
    <col min="11781" max="11781" width="11.28515625" style="1" customWidth="1"/>
    <col min="11782" max="11782" width="11.42578125" style="1" customWidth="1"/>
    <col min="11783" max="11784" width="10.5703125" style="1" customWidth="1"/>
    <col min="11785" max="11785" width="10.7109375" style="1" customWidth="1"/>
    <col min="11786" max="11786" width="10.42578125" style="1" customWidth="1"/>
    <col min="11787" max="11787" width="11.42578125" style="1" customWidth="1"/>
    <col min="11788" max="11788" width="12.28515625" style="1" customWidth="1"/>
    <col min="11789" max="11790" width="11.42578125" style="1" customWidth="1"/>
    <col min="11791" max="11791" width="11" style="1" customWidth="1"/>
    <col min="11792" max="11792" width="10.28515625" style="1" customWidth="1"/>
    <col min="11793" max="11793" width="10.85546875" style="1" customWidth="1"/>
    <col min="11794" max="11795" width="11.28515625" style="1" customWidth="1"/>
    <col min="11796" max="11796" width="11.7109375" style="1" customWidth="1"/>
    <col min="11797" max="11798" width="11.140625" style="1" customWidth="1"/>
    <col min="11799" max="11799" width="11" style="1" customWidth="1"/>
    <col min="11800" max="11800" width="10.7109375" style="1" customWidth="1"/>
    <col min="11801" max="11801" width="11.140625" style="1" customWidth="1"/>
    <col min="11802" max="11802" width="10.7109375" style="1" customWidth="1"/>
    <col min="11803" max="11803" width="11.5703125" style="1" customWidth="1"/>
    <col min="11804" max="11804" width="12.7109375" style="1" customWidth="1"/>
    <col min="11805" max="11807" width="11.28515625" style="1" customWidth="1"/>
    <col min="11808" max="11808" width="10.7109375" style="1" customWidth="1"/>
    <col min="11809" max="11809" width="11.28515625" style="1" customWidth="1"/>
    <col min="11810" max="12032" width="8.85546875" style="1"/>
    <col min="12033" max="12033" width="22.42578125" style="1" customWidth="1"/>
    <col min="12034" max="12034" width="12" style="1" customWidth="1"/>
    <col min="12035" max="12035" width="12.140625" style="1" customWidth="1"/>
    <col min="12036" max="12036" width="11.42578125" style="1" customWidth="1"/>
    <col min="12037" max="12037" width="11.28515625" style="1" customWidth="1"/>
    <col min="12038" max="12038" width="11.42578125" style="1" customWidth="1"/>
    <col min="12039" max="12040" width="10.5703125" style="1" customWidth="1"/>
    <col min="12041" max="12041" width="10.7109375" style="1" customWidth="1"/>
    <col min="12042" max="12042" width="10.42578125" style="1" customWidth="1"/>
    <col min="12043" max="12043" width="11.42578125" style="1" customWidth="1"/>
    <col min="12044" max="12044" width="12.28515625" style="1" customWidth="1"/>
    <col min="12045" max="12046" width="11.42578125" style="1" customWidth="1"/>
    <col min="12047" max="12047" width="11" style="1" customWidth="1"/>
    <col min="12048" max="12048" width="10.28515625" style="1" customWidth="1"/>
    <col min="12049" max="12049" width="10.85546875" style="1" customWidth="1"/>
    <col min="12050" max="12051" width="11.28515625" style="1" customWidth="1"/>
    <col min="12052" max="12052" width="11.7109375" style="1" customWidth="1"/>
    <col min="12053" max="12054" width="11.140625" style="1" customWidth="1"/>
    <col min="12055" max="12055" width="11" style="1" customWidth="1"/>
    <col min="12056" max="12056" width="10.7109375" style="1" customWidth="1"/>
    <col min="12057" max="12057" width="11.140625" style="1" customWidth="1"/>
    <col min="12058" max="12058" width="10.7109375" style="1" customWidth="1"/>
    <col min="12059" max="12059" width="11.5703125" style="1" customWidth="1"/>
    <col min="12060" max="12060" width="12.7109375" style="1" customWidth="1"/>
    <col min="12061" max="12063" width="11.28515625" style="1" customWidth="1"/>
    <col min="12064" max="12064" width="10.7109375" style="1" customWidth="1"/>
    <col min="12065" max="12065" width="11.28515625" style="1" customWidth="1"/>
    <col min="12066" max="12288" width="8.85546875" style="1"/>
    <col min="12289" max="12289" width="22.42578125" style="1" customWidth="1"/>
    <col min="12290" max="12290" width="12" style="1" customWidth="1"/>
    <col min="12291" max="12291" width="12.140625" style="1" customWidth="1"/>
    <col min="12292" max="12292" width="11.42578125" style="1" customWidth="1"/>
    <col min="12293" max="12293" width="11.28515625" style="1" customWidth="1"/>
    <col min="12294" max="12294" width="11.42578125" style="1" customWidth="1"/>
    <col min="12295" max="12296" width="10.5703125" style="1" customWidth="1"/>
    <col min="12297" max="12297" width="10.7109375" style="1" customWidth="1"/>
    <col min="12298" max="12298" width="10.42578125" style="1" customWidth="1"/>
    <col min="12299" max="12299" width="11.42578125" style="1" customWidth="1"/>
    <col min="12300" max="12300" width="12.28515625" style="1" customWidth="1"/>
    <col min="12301" max="12302" width="11.42578125" style="1" customWidth="1"/>
    <col min="12303" max="12303" width="11" style="1" customWidth="1"/>
    <col min="12304" max="12304" width="10.28515625" style="1" customWidth="1"/>
    <col min="12305" max="12305" width="10.85546875" style="1" customWidth="1"/>
    <col min="12306" max="12307" width="11.28515625" style="1" customWidth="1"/>
    <col min="12308" max="12308" width="11.7109375" style="1" customWidth="1"/>
    <col min="12309" max="12310" width="11.140625" style="1" customWidth="1"/>
    <col min="12311" max="12311" width="11" style="1" customWidth="1"/>
    <col min="12312" max="12312" width="10.7109375" style="1" customWidth="1"/>
    <col min="12313" max="12313" width="11.140625" style="1" customWidth="1"/>
    <col min="12314" max="12314" width="10.7109375" style="1" customWidth="1"/>
    <col min="12315" max="12315" width="11.5703125" style="1" customWidth="1"/>
    <col min="12316" max="12316" width="12.7109375" style="1" customWidth="1"/>
    <col min="12317" max="12319" width="11.28515625" style="1" customWidth="1"/>
    <col min="12320" max="12320" width="10.7109375" style="1" customWidth="1"/>
    <col min="12321" max="12321" width="11.28515625" style="1" customWidth="1"/>
    <col min="12322" max="12544" width="8.85546875" style="1"/>
    <col min="12545" max="12545" width="22.42578125" style="1" customWidth="1"/>
    <col min="12546" max="12546" width="12" style="1" customWidth="1"/>
    <col min="12547" max="12547" width="12.140625" style="1" customWidth="1"/>
    <col min="12548" max="12548" width="11.42578125" style="1" customWidth="1"/>
    <col min="12549" max="12549" width="11.28515625" style="1" customWidth="1"/>
    <col min="12550" max="12550" width="11.42578125" style="1" customWidth="1"/>
    <col min="12551" max="12552" width="10.5703125" style="1" customWidth="1"/>
    <col min="12553" max="12553" width="10.7109375" style="1" customWidth="1"/>
    <col min="12554" max="12554" width="10.42578125" style="1" customWidth="1"/>
    <col min="12555" max="12555" width="11.42578125" style="1" customWidth="1"/>
    <col min="12556" max="12556" width="12.28515625" style="1" customWidth="1"/>
    <col min="12557" max="12558" width="11.42578125" style="1" customWidth="1"/>
    <col min="12559" max="12559" width="11" style="1" customWidth="1"/>
    <col min="12560" max="12560" width="10.28515625" style="1" customWidth="1"/>
    <col min="12561" max="12561" width="10.85546875" style="1" customWidth="1"/>
    <col min="12562" max="12563" width="11.28515625" style="1" customWidth="1"/>
    <col min="12564" max="12564" width="11.7109375" style="1" customWidth="1"/>
    <col min="12565" max="12566" width="11.140625" style="1" customWidth="1"/>
    <col min="12567" max="12567" width="11" style="1" customWidth="1"/>
    <col min="12568" max="12568" width="10.7109375" style="1" customWidth="1"/>
    <col min="12569" max="12569" width="11.140625" style="1" customWidth="1"/>
    <col min="12570" max="12570" width="10.7109375" style="1" customWidth="1"/>
    <col min="12571" max="12571" width="11.5703125" style="1" customWidth="1"/>
    <col min="12572" max="12572" width="12.7109375" style="1" customWidth="1"/>
    <col min="12573" max="12575" width="11.28515625" style="1" customWidth="1"/>
    <col min="12576" max="12576" width="10.7109375" style="1" customWidth="1"/>
    <col min="12577" max="12577" width="11.28515625" style="1" customWidth="1"/>
    <col min="12578" max="12800" width="8.85546875" style="1"/>
    <col min="12801" max="12801" width="22.42578125" style="1" customWidth="1"/>
    <col min="12802" max="12802" width="12" style="1" customWidth="1"/>
    <col min="12803" max="12803" width="12.140625" style="1" customWidth="1"/>
    <col min="12804" max="12804" width="11.42578125" style="1" customWidth="1"/>
    <col min="12805" max="12805" width="11.28515625" style="1" customWidth="1"/>
    <col min="12806" max="12806" width="11.42578125" style="1" customWidth="1"/>
    <col min="12807" max="12808" width="10.5703125" style="1" customWidth="1"/>
    <col min="12809" max="12809" width="10.7109375" style="1" customWidth="1"/>
    <col min="12810" max="12810" width="10.42578125" style="1" customWidth="1"/>
    <col min="12811" max="12811" width="11.42578125" style="1" customWidth="1"/>
    <col min="12812" max="12812" width="12.28515625" style="1" customWidth="1"/>
    <col min="12813" max="12814" width="11.42578125" style="1" customWidth="1"/>
    <col min="12815" max="12815" width="11" style="1" customWidth="1"/>
    <col min="12816" max="12816" width="10.28515625" style="1" customWidth="1"/>
    <col min="12817" max="12817" width="10.85546875" style="1" customWidth="1"/>
    <col min="12818" max="12819" width="11.28515625" style="1" customWidth="1"/>
    <col min="12820" max="12820" width="11.7109375" style="1" customWidth="1"/>
    <col min="12821" max="12822" width="11.140625" style="1" customWidth="1"/>
    <col min="12823" max="12823" width="11" style="1" customWidth="1"/>
    <col min="12824" max="12824" width="10.7109375" style="1" customWidth="1"/>
    <col min="12825" max="12825" width="11.140625" style="1" customWidth="1"/>
    <col min="12826" max="12826" width="10.7109375" style="1" customWidth="1"/>
    <col min="12827" max="12827" width="11.5703125" style="1" customWidth="1"/>
    <col min="12828" max="12828" width="12.7109375" style="1" customWidth="1"/>
    <col min="12829" max="12831" width="11.28515625" style="1" customWidth="1"/>
    <col min="12832" max="12832" width="10.7109375" style="1" customWidth="1"/>
    <col min="12833" max="12833" width="11.28515625" style="1" customWidth="1"/>
    <col min="12834" max="13056" width="8.85546875" style="1"/>
    <col min="13057" max="13057" width="22.42578125" style="1" customWidth="1"/>
    <col min="13058" max="13058" width="12" style="1" customWidth="1"/>
    <col min="13059" max="13059" width="12.140625" style="1" customWidth="1"/>
    <col min="13060" max="13060" width="11.42578125" style="1" customWidth="1"/>
    <col min="13061" max="13061" width="11.28515625" style="1" customWidth="1"/>
    <col min="13062" max="13062" width="11.42578125" style="1" customWidth="1"/>
    <col min="13063" max="13064" width="10.5703125" style="1" customWidth="1"/>
    <col min="13065" max="13065" width="10.7109375" style="1" customWidth="1"/>
    <col min="13066" max="13066" width="10.42578125" style="1" customWidth="1"/>
    <col min="13067" max="13067" width="11.42578125" style="1" customWidth="1"/>
    <col min="13068" max="13068" width="12.28515625" style="1" customWidth="1"/>
    <col min="13069" max="13070" width="11.42578125" style="1" customWidth="1"/>
    <col min="13071" max="13071" width="11" style="1" customWidth="1"/>
    <col min="13072" max="13072" width="10.28515625" style="1" customWidth="1"/>
    <col min="13073" max="13073" width="10.85546875" style="1" customWidth="1"/>
    <col min="13074" max="13075" width="11.28515625" style="1" customWidth="1"/>
    <col min="13076" max="13076" width="11.7109375" style="1" customWidth="1"/>
    <col min="13077" max="13078" width="11.140625" style="1" customWidth="1"/>
    <col min="13079" max="13079" width="11" style="1" customWidth="1"/>
    <col min="13080" max="13080" width="10.7109375" style="1" customWidth="1"/>
    <col min="13081" max="13081" width="11.140625" style="1" customWidth="1"/>
    <col min="13082" max="13082" width="10.7109375" style="1" customWidth="1"/>
    <col min="13083" max="13083" width="11.5703125" style="1" customWidth="1"/>
    <col min="13084" max="13084" width="12.7109375" style="1" customWidth="1"/>
    <col min="13085" max="13087" width="11.28515625" style="1" customWidth="1"/>
    <col min="13088" max="13088" width="10.7109375" style="1" customWidth="1"/>
    <col min="13089" max="13089" width="11.28515625" style="1" customWidth="1"/>
    <col min="13090" max="13312" width="8.85546875" style="1"/>
    <col min="13313" max="13313" width="22.42578125" style="1" customWidth="1"/>
    <col min="13314" max="13314" width="12" style="1" customWidth="1"/>
    <col min="13315" max="13315" width="12.140625" style="1" customWidth="1"/>
    <col min="13316" max="13316" width="11.42578125" style="1" customWidth="1"/>
    <col min="13317" max="13317" width="11.28515625" style="1" customWidth="1"/>
    <col min="13318" max="13318" width="11.42578125" style="1" customWidth="1"/>
    <col min="13319" max="13320" width="10.5703125" style="1" customWidth="1"/>
    <col min="13321" max="13321" width="10.7109375" style="1" customWidth="1"/>
    <col min="13322" max="13322" width="10.42578125" style="1" customWidth="1"/>
    <col min="13323" max="13323" width="11.42578125" style="1" customWidth="1"/>
    <col min="13324" max="13324" width="12.28515625" style="1" customWidth="1"/>
    <col min="13325" max="13326" width="11.42578125" style="1" customWidth="1"/>
    <col min="13327" max="13327" width="11" style="1" customWidth="1"/>
    <col min="13328" max="13328" width="10.28515625" style="1" customWidth="1"/>
    <col min="13329" max="13329" width="10.85546875" style="1" customWidth="1"/>
    <col min="13330" max="13331" width="11.28515625" style="1" customWidth="1"/>
    <col min="13332" max="13332" width="11.7109375" style="1" customWidth="1"/>
    <col min="13333" max="13334" width="11.140625" style="1" customWidth="1"/>
    <col min="13335" max="13335" width="11" style="1" customWidth="1"/>
    <col min="13336" max="13336" width="10.7109375" style="1" customWidth="1"/>
    <col min="13337" max="13337" width="11.140625" style="1" customWidth="1"/>
    <col min="13338" max="13338" width="10.7109375" style="1" customWidth="1"/>
    <col min="13339" max="13339" width="11.5703125" style="1" customWidth="1"/>
    <col min="13340" max="13340" width="12.7109375" style="1" customWidth="1"/>
    <col min="13341" max="13343" width="11.28515625" style="1" customWidth="1"/>
    <col min="13344" max="13344" width="10.7109375" style="1" customWidth="1"/>
    <col min="13345" max="13345" width="11.28515625" style="1" customWidth="1"/>
    <col min="13346" max="13568" width="8.85546875" style="1"/>
    <col min="13569" max="13569" width="22.42578125" style="1" customWidth="1"/>
    <col min="13570" max="13570" width="12" style="1" customWidth="1"/>
    <col min="13571" max="13571" width="12.140625" style="1" customWidth="1"/>
    <col min="13572" max="13572" width="11.42578125" style="1" customWidth="1"/>
    <col min="13573" max="13573" width="11.28515625" style="1" customWidth="1"/>
    <col min="13574" max="13574" width="11.42578125" style="1" customWidth="1"/>
    <col min="13575" max="13576" width="10.5703125" style="1" customWidth="1"/>
    <col min="13577" max="13577" width="10.7109375" style="1" customWidth="1"/>
    <col min="13578" max="13578" width="10.42578125" style="1" customWidth="1"/>
    <col min="13579" max="13579" width="11.42578125" style="1" customWidth="1"/>
    <col min="13580" max="13580" width="12.28515625" style="1" customWidth="1"/>
    <col min="13581" max="13582" width="11.42578125" style="1" customWidth="1"/>
    <col min="13583" max="13583" width="11" style="1" customWidth="1"/>
    <col min="13584" max="13584" width="10.28515625" style="1" customWidth="1"/>
    <col min="13585" max="13585" width="10.85546875" style="1" customWidth="1"/>
    <col min="13586" max="13587" width="11.28515625" style="1" customWidth="1"/>
    <col min="13588" max="13588" width="11.7109375" style="1" customWidth="1"/>
    <col min="13589" max="13590" width="11.140625" style="1" customWidth="1"/>
    <col min="13591" max="13591" width="11" style="1" customWidth="1"/>
    <col min="13592" max="13592" width="10.7109375" style="1" customWidth="1"/>
    <col min="13593" max="13593" width="11.140625" style="1" customWidth="1"/>
    <col min="13594" max="13594" width="10.7109375" style="1" customWidth="1"/>
    <col min="13595" max="13595" width="11.5703125" style="1" customWidth="1"/>
    <col min="13596" max="13596" width="12.7109375" style="1" customWidth="1"/>
    <col min="13597" max="13599" width="11.28515625" style="1" customWidth="1"/>
    <col min="13600" max="13600" width="10.7109375" style="1" customWidth="1"/>
    <col min="13601" max="13601" width="11.28515625" style="1" customWidth="1"/>
    <col min="13602" max="13824" width="8.85546875" style="1"/>
    <col min="13825" max="13825" width="22.42578125" style="1" customWidth="1"/>
    <col min="13826" max="13826" width="12" style="1" customWidth="1"/>
    <col min="13827" max="13827" width="12.140625" style="1" customWidth="1"/>
    <col min="13828" max="13828" width="11.42578125" style="1" customWidth="1"/>
    <col min="13829" max="13829" width="11.28515625" style="1" customWidth="1"/>
    <col min="13830" max="13830" width="11.42578125" style="1" customWidth="1"/>
    <col min="13831" max="13832" width="10.5703125" style="1" customWidth="1"/>
    <col min="13833" max="13833" width="10.7109375" style="1" customWidth="1"/>
    <col min="13834" max="13834" width="10.42578125" style="1" customWidth="1"/>
    <col min="13835" max="13835" width="11.42578125" style="1" customWidth="1"/>
    <col min="13836" max="13836" width="12.28515625" style="1" customWidth="1"/>
    <col min="13837" max="13838" width="11.42578125" style="1" customWidth="1"/>
    <col min="13839" max="13839" width="11" style="1" customWidth="1"/>
    <col min="13840" max="13840" width="10.28515625" style="1" customWidth="1"/>
    <col min="13841" max="13841" width="10.85546875" style="1" customWidth="1"/>
    <col min="13842" max="13843" width="11.28515625" style="1" customWidth="1"/>
    <col min="13844" max="13844" width="11.7109375" style="1" customWidth="1"/>
    <col min="13845" max="13846" width="11.140625" style="1" customWidth="1"/>
    <col min="13847" max="13847" width="11" style="1" customWidth="1"/>
    <col min="13848" max="13848" width="10.7109375" style="1" customWidth="1"/>
    <col min="13849" max="13849" width="11.140625" style="1" customWidth="1"/>
    <col min="13850" max="13850" width="10.7109375" style="1" customWidth="1"/>
    <col min="13851" max="13851" width="11.5703125" style="1" customWidth="1"/>
    <col min="13852" max="13852" width="12.7109375" style="1" customWidth="1"/>
    <col min="13853" max="13855" width="11.28515625" style="1" customWidth="1"/>
    <col min="13856" max="13856" width="10.7109375" style="1" customWidth="1"/>
    <col min="13857" max="13857" width="11.28515625" style="1" customWidth="1"/>
    <col min="13858" max="14080" width="8.85546875" style="1"/>
    <col min="14081" max="14081" width="22.42578125" style="1" customWidth="1"/>
    <col min="14082" max="14082" width="12" style="1" customWidth="1"/>
    <col min="14083" max="14083" width="12.140625" style="1" customWidth="1"/>
    <col min="14084" max="14084" width="11.42578125" style="1" customWidth="1"/>
    <col min="14085" max="14085" width="11.28515625" style="1" customWidth="1"/>
    <col min="14086" max="14086" width="11.42578125" style="1" customWidth="1"/>
    <col min="14087" max="14088" width="10.5703125" style="1" customWidth="1"/>
    <col min="14089" max="14089" width="10.7109375" style="1" customWidth="1"/>
    <col min="14090" max="14090" width="10.42578125" style="1" customWidth="1"/>
    <col min="14091" max="14091" width="11.42578125" style="1" customWidth="1"/>
    <col min="14092" max="14092" width="12.28515625" style="1" customWidth="1"/>
    <col min="14093" max="14094" width="11.42578125" style="1" customWidth="1"/>
    <col min="14095" max="14095" width="11" style="1" customWidth="1"/>
    <col min="14096" max="14096" width="10.28515625" style="1" customWidth="1"/>
    <col min="14097" max="14097" width="10.85546875" style="1" customWidth="1"/>
    <col min="14098" max="14099" width="11.28515625" style="1" customWidth="1"/>
    <col min="14100" max="14100" width="11.7109375" style="1" customWidth="1"/>
    <col min="14101" max="14102" width="11.140625" style="1" customWidth="1"/>
    <col min="14103" max="14103" width="11" style="1" customWidth="1"/>
    <col min="14104" max="14104" width="10.7109375" style="1" customWidth="1"/>
    <col min="14105" max="14105" width="11.140625" style="1" customWidth="1"/>
    <col min="14106" max="14106" width="10.7109375" style="1" customWidth="1"/>
    <col min="14107" max="14107" width="11.5703125" style="1" customWidth="1"/>
    <col min="14108" max="14108" width="12.7109375" style="1" customWidth="1"/>
    <col min="14109" max="14111" width="11.28515625" style="1" customWidth="1"/>
    <col min="14112" max="14112" width="10.7109375" style="1" customWidth="1"/>
    <col min="14113" max="14113" width="11.28515625" style="1" customWidth="1"/>
    <col min="14114" max="14336" width="8.85546875" style="1"/>
    <col min="14337" max="14337" width="22.42578125" style="1" customWidth="1"/>
    <col min="14338" max="14338" width="12" style="1" customWidth="1"/>
    <col min="14339" max="14339" width="12.140625" style="1" customWidth="1"/>
    <col min="14340" max="14340" width="11.42578125" style="1" customWidth="1"/>
    <col min="14341" max="14341" width="11.28515625" style="1" customWidth="1"/>
    <col min="14342" max="14342" width="11.42578125" style="1" customWidth="1"/>
    <col min="14343" max="14344" width="10.5703125" style="1" customWidth="1"/>
    <col min="14345" max="14345" width="10.7109375" style="1" customWidth="1"/>
    <col min="14346" max="14346" width="10.42578125" style="1" customWidth="1"/>
    <col min="14347" max="14347" width="11.42578125" style="1" customWidth="1"/>
    <col min="14348" max="14348" width="12.28515625" style="1" customWidth="1"/>
    <col min="14349" max="14350" width="11.42578125" style="1" customWidth="1"/>
    <col min="14351" max="14351" width="11" style="1" customWidth="1"/>
    <col min="14352" max="14352" width="10.28515625" style="1" customWidth="1"/>
    <col min="14353" max="14353" width="10.85546875" style="1" customWidth="1"/>
    <col min="14354" max="14355" width="11.28515625" style="1" customWidth="1"/>
    <col min="14356" max="14356" width="11.7109375" style="1" customWidth="1"/>
    <col min="14357" max="14358" width="11.140625" style="1" customWidth="1"/>
    <col min="14359" max="14359" width="11" style="1" customWidth="1"/>
    <col min="14360" max="14360" width="10.7109375" style="1" customWidth="1"/>
    <col min="14361" max="14361" width="11.140625" style="1" customWidth="1"/>
    <col min="14362" max="14362" width="10.7109375" style="1" customWidth="1"/>
    <col min="14363" max="14363" width="11.5703125" style="1" customWidth="1"/>
    <col min="14364" max="14364" width="12.7109375" style="1" customWidth="1"/>
    <col min="14365" max="14367" width="11.28515625" style="1" customWidth="1"/>
    <col min="14368" max="14368" width="10.7109375" style="1" customWidth="1"/>
    <col min="14369" max="14369" width="11.28515625" style="1" customWidth="1"/>
    <col min="14370" max="14592" width="8.85546875" style="1"/>
    <col min="14593" max="14593" width="22.42578125" style="1" customWidth="1"/>
    <col min="14594" max="14594" width="12" style="1" customWidth="1"/>
    <col min="14595" max="14595" width="12.140625" style="1" customWidth="1"/>
    <col min="14596" max="14596" width="11.42578125" style="1" customWidth="1"/>
    <col min="14597" max="14597" width="11.28515625" style="1" customWidth="1"/>
    <col min="14598" max="14598" width="11.42578125" style="1" customWidth="1"/>
    <col min="14599" max="14600" width="10.5703125" style="1" customWidth="1"/>
    <col min="14601" max="14601" width="10.7109375" style="1" customWidth="1"/>
    <col min="14602" max="14602" width="10.42578125" style="1" customWidth="1"/>
    <col min="14603" max="14603" width="11.42578125" style="1" customWidth="1"/>
    <col min="14604" max="14604" width="12.28515625" style="1" customWidth="1"/>
    <col min="14605" max="14606" width="11.42578125" style="1" customWidth="1"/>
    <col min="14607" max="14607" width="11" style="1" customWidth="1"/>
    <col min="14608" max="14608" width="10.28515625" style="1" customWidth="1"/>
    <col min="14609" max="14609" width="10.85546875" style="1" customWidth="1"/>
    <col min="14610" max="14611" width="11.28515625" style="1" customWidth="1"/>
    <col min="14612" max="14612" width="11.7109375" style="1" customWidth="1"/>
    <col min="14613" max="14614" width="11.140625" style="1" customWidth="1"/>
    <col min="14615" max="14615" width="11" style="1" customWidth="1"/>
    <col min="14616" max="14616" width="10.7109375" style="1" customWidth="1"/>
    <col min="14617" max="14617" width="11.140625" style="1" customWidth="1"/>
    <col min="14618" max="14618" width="10.7109375" style="1" customWidth="1"/>
    <col min="14619" max="14619" width="11.5703125" style="1" customWidth="1"/>
    <col min="14620" max="14620" width="12.7109375" style="1" customWidth="1"/>
    <col min="14621" max="14623" width="11.28515625" style="1" customWidth="1"/>
    <col min="14624" max="14624" width="10.7109375" style="1" customWidth="1"/>
    <col min="14625" max="14625" width="11.28515625" style="1" customWidth="1"/>
    <col min="14626" max="14848" width="8.85546875" style="1"/>
    <col min="14849" max="14849" width="22.42578125" style="1" customWidth="1"/>
    <col min="14850" max="14850" width="12" style="1" customWidth="1"/>
    <col min="14851" max="14851" width="12.140625" style="1" customWidth="1"/>
    <col min="14852" max="14852" width="11.42578125" style="1" customWidth="1"/>
    <col min="14853" max="14853" width="11.28515625" style="1" customWidth="1"/>
    <col min="14854" max="14854" width="11.42578125" style="1" customWidth="1"/>
    <col min="14855" max="14856" width="10.5703125" style="1" customWidth="1"/>
    <col min="14857" max="14857" width="10.7109375" style="1" customWidth="1"/>
    <col min="14858" max="14858" width="10.42578125" style="1" customWidth="1"/>
    <col min="14859" max="14859" width="11.42578125" style="1" customWidth="1"/>
    <col min="14860" max="14860" width="12.28515625" style="1" customWidth="1"/>
    <col min="14861" max="14862" width="11.42578125" style="1" customWidth="1"/>
    <col min="14863" max="14863" width="11" style="1" customWidth="1"/>
    <col min="14864" max="14864" width="10.28515625" style="1" customWidth="1"/>
    <col min="14865" max="14865" width="10.85546875" style="1" customWidth="1"/>
    <col min="14866" max="14867" width="11.28515625" style="1" customWidth="1"/>
    <col min="14868" max="14868" width="11.7109375" style="1" customWidth="1"/>
    <col min="14869" max="14870" width="11.140625" style="1" customWidth="1"/>
    <col min="14871" max="14871" width="11" style="1" customWidth="1"/>
    <col min="14872" max="14872" width="10.7109375" style="1" customWidth="1"/>
    <col min="14873" max="14873" width="11.140625" style="1" customWidth="1"/>
    <col min="14874" max="14874" width="10.7109375" style="1" customWidth="1"/>
    <col min="14875" max="14875" width="11.5703125" style="1" customWidth="1"/>
    <col min="14876" max="14876" width="12.7109375" style="1" customWidth="1"/>
    <col min="14877" max="14879" width="11.28515625" style="1" customWidth="1"/>
    <col min="14880" max="14880" width="10.7109375" style="1" customWidth="1"/>
    <col min="14881" max="14881" width="11.28515625" style="1" customWidth="1"/>
    <col min="14882" max="15104" width="8.85546875" style="1"/>
    <col min="15105" max="15105" width="22.42578125" style="1" customWidth="1"/>
    <col min="15106" max="15106" width="12" style="1" customWidth="1"/>
    <col min="15107" max="15107" width="12.140625" style="1" customWidth="1"/>
    <col min="15108" max="15108" width="11.42578125" style="1" customWidth="1"/>
    <col min="15109" max="15109" width="11.28515625" style="1" customWidth="1"/>
    <col min="15110" max="15110" width="11.42578125" style="1" customWidth="1"/>
    <col min="15111" max="15112" width="10.5703125" style="1" customWidth="1"/>
    <col min="15113" max="15113" width="10.7109375" style="1" customWidth="1"/>
    <col min="15114" max="15114" width="10.42578125" style="1" customWidth="1"/>
    <col min="15115" max="15115" width="11.42578125" style="1" customWidth="1"/>
    <col min="15116" max="15116" width="12.28515625" style="1" customWidth="1"/>
    <col min="15117" max="15118" width="11.42578125" style="1" customWidth="1"/>
    <col min="15119" max="15119" width="11" style="1" customWidth="1"/>
    <col min="15120" max="15120" width="10.28515625" style="1" customWidth="1"/>
    <col min="15121" max="15121" width="10.85546875" style="1" customWidth="1"/>
    <col min="15122" max="15123" width="11.28515625" style="1" customWidth="1"/>
    <col min="15124" max="15124" width="11.7109375" style="1" customWidth="1"/>
    <col min="15125" max="15126" width="11.140625" style="1" customWidth="1"/>
    <col min="15127" max="15127" width="11" style="1" customWidth="1"/>
    <col min="15128" max="15128" width="10.7109375" style="1" customWidth="1"/>
    <col min="15129" max="15129" width="11.140625" style="1" customWidth="1"/>
    <col min="15130" max="15130" width="10.7109375" style="1" customWidth="1"/>
    <col min="15131" max="15131" width="11.5703125" style="1" customWidth="1"/>
    <col min="15132" max="15132" width="12.7109375" style="1" customWidth="1"/>
    <col min="15133" max="15135" width="11.28515625" style="1" customWidth="1"/>
    <col min="15136" max="15136" width="10.7109375" style="1" customWidth="1"/>
    <col min="15137" max="15137" width="11.28515625" style="1" customWidth="1"/>
    <col min="15138" max="15360" width="8.85546875" style="1"/>
    <col min="15361" max="15361" width="22.42578125" style="1" customWidth="1"/>
    <col min="15362" max="15362" width="12" style="1" customWidth="1"/>
    <col min="15363" max="15363" width="12.140625" style="1" customWidth="1"/>
    <col min="15364" max="15364" width="11.42578125" style="1" customWidth="1"/>
    <col min="15365" max="15365" width="11.28515625" style="1" customWidth="1"/>
    <col min="15366" max="15366" width="11.42578125" style="1" customWidth="1"/>
    <col min="15367" max="15368" width="10.5703125" style="1" customWidth="1"/>
    <col min="15369" max="15369" width="10.7109375" style="1" customWidth="1"/>
    <col min="15370" max="15370" width="10.42578125" style="1" customWidth="1"/>
    <col min="15371" max="15371" width="11.42578125" style="1" customWidth="1"/>
    <col min="15372" max="15372" width="12.28515625" style="1" customWidth="1"/>
    <col min="15373" max="15374" width="11.42578125" style="1" customWidth="1"/>
    <col min="15375" max="15375" width="11" style="1" customWidth="1"/>
    <col min="15376" max="15376" width="10.28515625" style="1" customWidth="1"/>
    <col min="15377" max="15377" width="10.85546875" style="1" customWidth="1"/>
    <col min="15378" max="15379" width="11.28515625" style="1" customWidth="1"/>
    <col min="15380" max="15380" width="11.7109375" style="1" customWidth="1"/>
    <col min="15381" max="15382" width="11.140625" style="1" customWidth="1"/>
    <col min="15383" max="15383" width="11" style="1" customWidth="1"/>
    <col min="15384" max="15384" width="10.7109375" style="1" customWidth="1"/>
    <col min="15385" max="15385" width="11.140625" style="1" customWidth="1"/>
    <col min="15386" max="15386" width="10.7109375" style="1" customWidth="1"/>
    <col min="15387" max="15387" width="11.5703125" style="1" customWidth="1"/>
    <col min="15388" max="15388" width="12.7109375" style="1" customWidth="1"/>
    <col min="15389" max="15391" width="11.28515625" style="1" customWidth="1"/>
    <col min="15392" max="15392" width="10.7109375" style="1" customWidth="1"/>
    <col min="15393" max="15393" width="11.28515625" style="1" customWidth="1"/>
    <col min="15394" max="15616" width="8.85546875" style="1"/>
    <col min="15617" max="15617" width="22.42578125" style="1" customWidth="1"/>
    <col min="15618" max="15618" width="12" style="1" customWidth="1"/>
    <col min="15619" max="15619" width="12.140625" style="1" customWidth="1"/>
    <col min="15620" max="15620" width="11.42578125" style="1" customWidth="1"/>
    <col min="15621" max="15621" width="11.28515625" style="1" customWidth="1"/>
    <col min="15622" max="15622" width="11.42578125" style="1" customWidth="1"/>
    <col min="15623" max="15624" width="10.5703125" style="1" customWidth="1"/>
    <col min="15625" max="15625" width="10.7109375" style="1" customWidth="1"/>
    <col min="15626" max="15626" width="10.42578125" style="1" customWidth="1"/>
    <col min="15627" max="15627" width="11.42578125" style="1" customWidth="1"/>
    <col min="15628" max="15628" width="12.28515625" style="1" customWidth="1"/>
    <col min="15629" max="15630" width="11.42578125" style="1" customWidth="1"/>
    <col min="15631" max="15631" width="11" style="1" customWidth="1"/>
    <col min="15632" max="15632" width="10.28515625" style="1" customWidth="1"/>
    <col min="15633" max="15633" width="10.85546875" style="1" customWidth="1"/>
    <col min="15634" max="15635" width="11.28515625" style="1" customWidth="1"/>
    <col min="15636" max="15636" width="11.7109375" style="1" customWidth="1"/>
    <col min="15637" max="15638" width="11.140625" style="1" customWidth="1"/>
    <col min="15639" max="15639" width="11" style="1" customWidth="1"/>
    <col min="15640" max="15640" width="10.7109375" style="1" customWidth="1"/>
    <col min="15641" max="15641" width="11.140625" style="1" customWidth="1"/>
    <col min="15642" max="15642" width="10.7109375" style="1" customWidth="1"/>
    <col min="15643" max="15643" width="11.5703125" style="1" customWidth="1"/>
    <col min="15644" max="15644" width="12.7109375" style="1" customWidth="1"/>
    <col min="15645" max="15647" width="11.28515625" style="1" customWidth="1"/>
    <col min="15648" max="15648" width="10.7109375" style="1" customWidth="1"/>
    <col min="15649" max="15649" width="11.28515625" style="1" customWidth="1"/>
    <col min="15650" max="15872" width="8.85546875" style="1"/>
    <col min="15873" max="15873" width="22.42578125" style="1" customWidth="1"/>
    <col min="15874" max="15874" width="12" style="1" customWidth="1"/>
    <col min="15875" max="15875" width="12.140625" style="1" customWidth="1"/>
    <col min="15876" max="15876" width="11.42578125" style="1" customWidth="1"/>
    <col min="15877" max="15877" width="11.28515625" style="1" customWidth="1"/>
    <col min="15878" max="15878" width="11.42578125" style="1" customWidth="1"/>
    <col min="15879" max="15880" width="10.5703125" style="1" customWidth="1"/>
    <col min="15881" max="15881" width="10.7109375" style="1" customWidth="1"/>
    <col min="15882" max="15882" width="10.42578125" style="1" customWidth="1"/>
    <col min="15883" max="15883" width="11.42578125" style="1" customWidth="1"/>
    <col min="15884" max="15884" width="12.28515625" style="1" customWidth="1"/>
    <col min="15885" max="15886" width="11.42578125" style="1" customWidth="1"/>
    <col min="15887" max="15887" width="11" style="1" customWidth="1"/>
    <col min="15888" max="15888" width="10.28515625" style="1" customWidth="1"/>
    <col min="15889" max="15889" width="10.85546875" style="1" customWidth="1"/>
    <col min="15890" max="15891" width="11.28515625" style="1" customWidth="1"/>
    <col min="15892" max="15892" width="11.7109375" style="1" customWidth="1"/>
    <col min="15893" max="15894" width="11.140625" style="1" customWidth="1"/>
    <col min="15895" max="15895" width="11" style="1" customWidth="1"/>
    <col min="15896" max="15896" width="10.7109375" style="1" customWidth="1"/>
    <col min="15897" max="15897" width="11.140625" style="1" customWidth="1"/>
    <col min="15898" max="15898" width="10.7109375" style="1" customWidth="1"/>
    <col min="15899" max="15899" width="11.5703125" style="1" customWidth="1"/>
    <col min="15900" max="15900" width="12.7109375" style="1" customWidth="1"/>
    <col min="15901" max="15903" width="11.28515625" style="1" customWidth="1"/>
    <col min="15904" max="15904" width="10.7109375" style="1" customWidth="1"/>
    <col min="15905" max="15905" width="11.28515625" style="1" customWidth="1"/>
    <col min="15906" max="16128" width="8.85546875" style="1"/>
    <col min="16129" max="16129" width="22.42578125" style="1" customWidth="1"/>
    <col min="16130" max="16130" width="12" style="1" customWidth="1"/>
    <col min="16131" max="16131" width="12.140625" style="1" customWidth="1"/>
    <col min="16132" max="16132" width="11.42578125" style="1" customWidth="1"/>
    <col min="16133" max="16133" width="11.28515625" style="1" customWidth="1"/>
    <col min="16134" max="16134" width="11.42578125" style="1" customWidth="1"/>
    <col min="16135" max="16136" width="10.5703125" style="1" customWidth="1"/>
    <col min="16137" max="16137" width="10.7109375" style="1" customWidth="1"/>
    <col min="16138" max="16138" width="10.42578125" style="1" customWidth="1"/>
    <col min="16139" max="16139" width="11.42578125" style="1" customWidth="1"/>
    <col min="16140" max="16140" width="12.28515625" style="1" customWidth="1"/>
    <col min="16141" max="16142" width="11.42578125" style="1" customWidth="1"/>
    <col min="16143" max="16143" width="11" style="1" customWidth="1"/>
    <col min="16144" max="16144" width="10.28515625" style="1" customWidth="1"/>
    <col min="16145" max="16145" width="10.85546875" style="1" customWidth="1"/>
    <col min="16146" max="16147" width="11.28515625" style="1" customWidth="1"/>
    <col min="16148" max="16148" width="11.7109375" style="1" customWidth="1"/>
    <col min="16149" max="16150" width="11.140625" style="1" customWidth="1"/>
    <col min="16151" max="16151" width="11" style="1" customWidth="1"/>
    <col min="16152" max="16152" width="10.7109375" style="1" customWidth="1"/>
    <col min="16153" max="16153" width="11.140625" style="1" customWidth="1"/>
    <col min="16154" max="16154" width="10.7109375" style="1" customWidth="1"/>
    <col min="16155" max="16155" width="11.5703125" style="1" customWidth="1"/>
    <col min="16156" max="16156" width="12.7109375" style="1" customWidth="1"/>
    <col min="16157" max="16159" width="11.28515625" style="1" customWidth="1"/>
    <col min="16160" max="16160" width="10.7109375" style="1" customWidth="1"/>
    <col min="16161" max="16161" width="11.28515625" style="1" customWidth="1"/>
    <col min="16162" max="16384" width="8.85546875" style="1"/>
  </cols>
  <sheetData>
    <row r="1" spans="1:35" ht="20.100000000000001" customHeight="1" x14ac:dyDescent="0.2">
      <c r="A1" s="131"/>
      <c r="B1" s="131"/>
      <c r="C1" s="291" t="s">
        <v>24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5" ht="20.100000000000001" customHeight="1" x14ac:dyDescent="0.2">
      <c r="A2" s="16"/>
      <c r="B2" s="16"/>
      <c r="C2" s="307" t="s">
        <v>278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5" ht="13.5" thickBot="1" x14ac:dyDescent="0.25">
      <c r="P3" s="17"/>
      <c r="AG3" s="15" t="s">
        <v>25</v>
      </c>
    </row>
    <row r="4" spans="1:35" ht="19.149999999999999" customHeight="1" thickBot="1" x14ac:dyDescent="0.25">
      <c r="A4" s="292" t="s">
        <v>0</v>
      </c>
      <c r="B4" s="294" t="s">
        <v>279</v>
      </c>
      <c r="C4" s="357" t="s">
        <v>8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9"/>
      <c r="R4" s="357" t="s">
        <v>8</v>
      </c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9"/>
    </row>
    <row r="5" spans="1:35" s="132" customFormat="1" ht="18.600000000000001" customHeight="1" x14ac:dyDescent="0.2">
      <c r="A5" s="293"/>
      <c r="B5" s="295"/>
      <c r="C5" s="360" t="s">
        <v>280</v>
      </c>
      <c r="D5" s="376" t="s">
        <v>9</v>
      </c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7"/>
      <c r="R5" s="364" t="s">
        <v>281</v>
      </c>
      <c r="S5" s="284"/>
      <c r="T5" s="376" t="s">
        <v>23</v>
      </c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7"/>
    </row>
    <row r="6" spans="1:35" s="280" customFormat="1" ht="19.899999999999999" customHeight="1" x14ac:dyDescent="0.2">
      <c r="A6" s="293"/>
      <c r="B6" s="295"/>
      <c r="C6" s="361"/>
      <c r="D6" s="369" t="s">
        <v>10</v>
      </c>
      <c r="E6" s="380" t="s">
        <v>22</v>
      </c>
      <c r="F6" s="381"/>
      <c r="G6" s="381"/>
      <c r="H6" s="381"/>
      <c r="I6" s="381"/>
      <c r="J6" s="382"/>
      <c r="K6" s="367" t="s">
        <v>21</v>
      </c>
      <c r="L6" s="367" t="s">
        <v>16</v>
      </c>
      <c r="M6" s="378" t="s">
        <v>22</v>
      </c>
      <c r="N6" s="378"/>
      <c r="O6" s="378"/>
      <c r="P6" s="378"/>
      <c r="Q6" s="379"/>
      <c r="R6" s="365"/>
      <c r="S6" s="285"/>
      <c r="T6" s="367" t="s">
        <v>10</v>
      </c>
      <c r="U6" s="378" t="s">
        <v>22</v>
      </c>
      <c r="V6" s="378"/>
      <c r="W6" s="378"/>
      <c r="X6" s="378"/>
      <c r="Y6" s="378"/>
      <c r="Z6" s="378"/>
      <c r="AA6" s="367" t="s">
        <v>21</v>
      </c>
      <c r="AB6" s="367" t="s">
        <v>16</v>
      </c>
      <c r="AC6" s="378" t="s">
        <v>22</v>
      </c>
      <c r="AD6" s="378"/>
      <c r="AE6" s="378"/>
      <c r="AF6" s="378"/>
      <c r="AG6" s="379"/>
    </row>
    <row r="7" spans="1:35" s="132" customFormat="1" ht="39.6" customHeight="1" x14ac:dyDescent="0.2">
      <c r="A7" s="293"/>
      <c r="B7" s="295"/>
      <c r="C7" s="361"/>
      <c r="D7" s="370"/>
      <c r="E7" s="133" t="s">
        <v>11</v>
      </c>
      <c r="F7" s="133" t="s">
        <v>12</v>
      </c>
      <c r="G7" s="133" t="s">
        <v>13</v>
      </c>
      <c r="H7" s="133" t="s">
        <v>14</v>
      </c>
      <c r="I7" s="133" t="s">
        <v>15</v>
      </c>
      <c r="J7" s="133" t="s">
        <v>26</v>
      </c>
      <c r="K7" s="367"/>
      <c r="L7" s="367"/>
      <c r="M7" s="133" t="s">
        <v>17</v>
      </c>
      <c r="N7" s="133" t="s">
        <v>18</v>
      </c>
      <c r="O7" s="133" t="s">
        <v>19</v>
      </c>
      <c r="P7" s="133" t="s">
        <v>20</v>
      </c>
      <c r="Q7" s="134" t="s">
        <v>27</v>
      </c>
      <c r="R7" s="365"/>
      <c r="S7" s="285"/>
      <c r="T7" s="367"/>
      <c r="U7" s="133" t="s">
        <v>11</v>
      </c>
      <c r="V7" s="133" t="s">
        <v>12</v>
      </c>
      <c r="W7" s="133" t="s">
        <v>13</v>
      </c>
      <c r="X7" s="133" t="s">
        <v>14</v>
      </c>
      <c r="Y7" s="133" t="s">
        <v>15</v>
      </c>
      <c r="Z7" s="133" t="s">
        <v>26</v>
      </c>
      <c r="AA7" s="367"/>
      <c r="AB7" s="367"/>
      <c r="AC7" s="133" t="s">
        <v>17</v>
      </c>
      <c r="AD7" s="133" t="s">
        <v>18</v>
      </c>
      <c r="AE7" s="133" t="s">
        <v>19</v>
      </c>
      <c r="AF7" s="133" t="s">
        <v>20</v>
      </c>
      <c r="AG7" s="134" t="s">
        <v>27</v>
      </c>
    </row>
    <row r="8" spans="1:35" ht="15.75" thickBot="1" x14ac:dyDescent="0.25">
      <c r="A8" s="135">
        <v>1</v>
      </c>
      <c r="B8" s="136">
        <v>2</v>
      </c>
      <c r="C8" s="137">
        <v>3</v>
      </c>
      <c r="D8" s="138">
        <f>C8+1</f>
        <v>4</v>
      </c>
      <c r="E8" s="138">
        <f t="shared" ref="E8:Q8" si="0">D8+1</f>
        <v>5</v>
      </c>
      <c r="F8" s="138">
        <f>E8+1</f>
        <v>6</v>
      </c>
      <c r="G8" s="138">
        <f>F8+1</f>
        <v>7</v>
      </c>
      <c r="H8" s="138">
        <f>G8+1</f>
        <v>8</v>
      </c>
      <c r="I8" s="138">
        <f t="shared" si="0"/>
        <v>9</v>
      </c>
      <c r="J8" s="138">
        <f t="shared" si="0"/>
        <v>10</v>
      </c>
      <c r="K8" s="138">
        <f>J8+1</f>
        <v>11</v>
      </c>
      <c r="L8" s="138">
        <f>K8+1</f>
        <v>12</v>
      </c>
      <c r="M8" s="138">
        <f t="shared" si="0"/>
        <v>13</v>
      </c>
      <c r="N8" s="138">
        <f t="shared" si="0"/>
        <v>14</v>
      </c>
      <c r="O8" s="138">
        <f t="shared" si="0"/>
        <v>15</v>
      </c>
      <c r="P8" s="138">
        <f t="shared" si="0"/>
        <v>16</v>
      </c>
      <c r="Q8" s="139">
        <f t="shared" si="0"/>
        <v>17</v>
      </c>
      <c r="R8" s="140">
        <v>18</v>
      </c>
      <c r="S8" s="286"/>
      <c r="T8" s="138">
        <v>19</v>
      </c>
      <c r="U8" s="138">
        <f>T8+1</f>
        <v>20</v>
      </c>
      <c r="V8" s="138">
        <f t="shared" ref="V8:AG8" si="1">U8+1</f>
        <v>21</v>
      </c>
      <c r="W8" s="138">
        <f t="shared" si="1"/>
        <v>22</v>
      </c>
      <c r="X8" s="138">
        <f t="shared" si="1"/>
        <v>23</v>
      </c>
      <c r="Y8" s="138">
        <f t="shared" si="1"/>
        <v>24</v>
      </c>
      <c r="Z8" s="138">
        <f t="shared" si="1"/>
        <v>25</v>
      </c>
      <c r="AA8" s="138">
        <f t="shared" si="1"/>
        <v>26</v>
      </c>
      <c r="AB8" s="138">
        <f>AA8+1</f>
        <v>27</v>
      </c>
      <c r="AC8" s="138">
        <f t="shared" si="1"/>
        <v>28</v>
      </c>
      <c r="AD8" s="138">
        <f t="shared" si="1"/>
        <v>29</v>
      </c>
      <c r="AE8" s="138">
        <f t="shared" si="1"/>
        <v>30</v>
      </c>
      <c r="AF8" s="138">
        <f t="shared" si="1"/>
        <v>31</v>
      </c>
      <c r="AG8" s="139">
        <f t="shared" si="1"/>
        <v>32</v>
      </c>
    </row>
    <row r="9" spans="1:35" ht="15" hidden="1" x14ac:dyDescent="0.25">
      <c r="A9" s="141" t="s">
        <v>190</v>
      </c>
      <c r="B9" s="142">
        <v>1171351.8</v>
      </c>
      <c r="C9" s="143">
        <f>D9+K9+L9</f>
        <v>3946229.7</v>
      </c>
      <c r="D9" s="144">
        <v>989270.4</v>
      </c>
      <c r="E9" s="144">
        <v>36152</v>
      </c>
      <c r="F9" s="145">
        <v>669322.1</v>
      </c>
      <c r="G9" s="145">
        <v>23505.4</v>
      </c>
      <c r="H9" s="145">
        <v>161470.20000000001</v>
      </c>
      <c r="I9" s="145">
        <v>73651.100000000006</v>
      </c>
      <c r="J9" s="144">
        <f>D9-SUM(E9:I9)</f>
        <v>25169.600000000093</v>
      </c>
      <c r="K9" s="144">
        <v>247771.09999999998</v>
      </c>
      <c r="L9" s="144">
        <v>2709188.2</v>
      </c>
      <c r="M9" s="144">
        <v>536564.5</v>
      </c>
      <c r="N9" s="144">
        <v>663740.9</v>
      </c>
      <c r="O9" s="144">
        <v>1442588.8</v>
      </c>
      <c r="P9" s="144">
        <v>67350.7</v>
      </c>
      <c r="Q9" s="146">
        <f>L9-SUM(M9:P9)</f>
        <v>-1056.7000000001863</v>
      </c>
      <c r="R9" s="147">
        <f>T9+AA9+AB9</f>
        <v>3891255.5</v>
      </c>
      <c r="S9" s="148">
        <v>1259739.1000000001</v>
      </c>
      <c r="T9" s="148">
        <v>1001411.05478</v>
      </c>
      <c r="U9" s="145">
        <v>39368.400000000001</v>
      </c>
      <c r="V9" s="145">
        <v>668549.9</v>
      </c>
      <c r="W9" s="145">
        <v>23427.3</v>
      </c>
      <c r="X9" s="145">
        <v>165735.6</v>
      </c>
      <c r="Y9" s="145">
        <v>78709.8</v>
      </c>
      <c r="Z9" s="144">
        <f>T9-U9-V9-W9-X9-Y9</f>
        <v>25620.054779999962</v>
      </c>
      <c r="AA9" s="144">
        <v>258328.04522000009</v>
      </c>
      <c r="AB9" s="149">
        <v>2631516.4</v>
      </c>
      <c r="AC9" s="145">
        <v>546421.69999999995</v>
      </c>
      <c r="AD9" s="144">
        <v>598019.19999999995</v>
      </c>
      <c r="AE9" s="144">
        <v>1402075.8</v>
      </c>
      <c r="AF9" s="144">
        <v>63751</v>
      </c>
      <c r="AG9" s="146">
        <f>AB9-SUM(AC9:AF9)</f>
        <v>21248.699999999721</v>
      </c>
    </row>
    <row r="10" spans="1:35" ht="15" hidden="1" x14ac:dyDescent="0.25">
      <c r="A10" s="5" t="s">
        <v>191</v>
      </c>
      <c r="B10" s="142">
        <v>173222.80000000002</v>
      </c>
      <c r="C10" s="143">
        <f t="shared" ref="C10:C69" si="2">D10+K10+L10</f>
        <v>1186758.7</v>
      </c>
      <c r="D10" s="144">
        <v>150716.20000000001</v>
      </c>
      <c r="E10" s="144">
        <v>464.3</v>
      </c>
      <c r="F10" s="145">
        <v>116912</v>
      </c>
      <c r="G10" s="145">
        <v>1224.4000000000001</v>
      </c>
      <c r="H10" s="145">
        <v>22360.5</v>
      </c>
      <c r="I10" s="145">
        <v>5415</v>
      </c>
      <c r="J10" s="144">
        <f t="shared" ref="J10:J69" si="3">D10-SUM(E10:I10)</f>
        <v>4340</v>
      </c>
      <c r="K10" s="144">
        <v>16462.299999999988</v>
      </c>
      <c r="L10" s="144">
        <v>1019580.2</v>
      </c>
      <c r="M10" s="144">
        <v>201395.7</v>
      </c>
      <c r="N10" s="144">
        <v>489334.5</v>
      </c>
      <c r="O10" s="144">
        <v>312728.59999999998</v>
      </c>
      <c r="P10" s="144">
        <v>14103.7</v>
      </c>
      <c r="Q10" s="146">
        <f t="shared" ref="Q10:Q69" si="4">L10-SUM(M10:P10)</f>
        <v>2017.7000000000698</v>
      </c>
      <c r="R10" s="151">
        <f t="shared" ref="R10:R69" si="5">T10+AA10+AB10</f>
        <v>1158745.3999999999</v>
      </c>
      <c r="S10" s="148">
        <v>166823.9</v>
      </c>
      <c r="T10" s="148">
        <v>149914.42693000002</v>
      </c>
      <c r="U10" s="145">
        <v>469.4</v>
      </c>
      <c r="V10" s="145">
        <v>116379.4</v>
      </c>
      <c r="W10" s="145">
        <v>1247.9000000000001</v>
      </c>
      <c r="X10" s="145">
        <v>21952.7</v>
      </c>
      <c r="Y10" s="145">
        <v>5325</v>
      </c>
      <c r="Z10" s="144">
        <f t="shared" ref="Z10:Z69" si="6">T10-U10-V10-W10-X10-Y10</f>
        <v>4540.0269300000255</v>
      </c>
      <c r="AA10" s="144">
        <v>16909.473069999978</v>
      </c>
      <c r="AB10" s="149">
        <v>991921.5</v>
      </c>
      <c r="AC10" s="145">
        <v>201395.7</v>
      </c>
      <c r="AD10" s="144">
        <v>487873.1</v>
      </c>
      <c r="AE10" s="144">
        <v>286756.8</v>
      </c>
      <c r="AF10" s="144">
        <v>13878.1</v>
      </c>
      <c r="AG10" s="146">
        <f t="shared" ref="AG10:AG69" si="7">AB10-SUM(AC10:AF10)</f>
        <v>2017.7999999999302</v>
      </c>
    </row>
    <row r="11" spans="1:35" ht="15" hidden="1" x14ac:dyDescent="0.25">
      <c r="A11" s="5" t="s">
        <v>192</v>
      </c>
      <c r="B11" s="142">
        <v>213477.90000000002</v>
      </c>
      <c r="C11" s="143">
        <f t="shared" si="2"/>
        <v>791516.1</v>
      </c>
      <c r="D11" s="144">
        <v>195021.95006000003</v>
      </c>
      <c r="E11" s="144">
        <v>50084.6</v>
      </c>
      <c r="F11" s="145">
        <v>110298.7</v>
      </c>
      <c r="G11" s="145">
        <v>623.70000000000005</v>
      </c>
      <c r="H11" s="145">
        <v>19522.400000000001</v>
      </c>
      <c r="I11" s="145">
        <v>10742.5</v>
      </c>
      <c r="J11" s="144">
        <f t="shared" si="3"/>
        <v>3750.0500600000378</v>
      </c>
      <c r="K11" s="144">
        <v>22939.649939999974</v>
      </c>
      <c r="L11" s="144">
        <v>573554.5</v>
      </c>
      <c r="M11" s="144">
        <v>142007.20000000001</v>
      </c>
      <c r="N11" s="144">
        <v>111848.8</v>
      </c>
      <c r="O11" s="144">
        <v>251476.9</v>
      </c>
      <c r="P11" s="144">
        <v>66665.8</v>
      </c>
      <c r="Q11" s="146">
        <f t="shared" si="4"/>
        <v>1555.7999999999302</v>
      </c>
      <c r="R11" s="151">
        <f>T11+AA11+AB11</f>
        <v>781337</v>
      </c>
      <c r="S11" s="148">
        <v>217622.6</v>
      </c>
      <c r="T11" s="148">
        <v>195081.28448000003</v>
      </c>
      <c r="U11" s="145">
        <v>50089.1</v>
      </c>
      <c r="V11" s="145">
        <v>110113.8</v>
      </c>
      <c r="W11" s="145">
        <v>711.1</v>
      </c>
      <c r="X11" s="145">
        <v>19719.3</v>
      </c>
      <c r="Y11" s="145">
        <v>10678.9</v>
      </c>
      <c r="Z11" s="144">
        <f t="shared" si="6"/>
        <v>3769.084480000025</v>
      </c>
      <c r="AA11" s="144">
        <v>22541.315519999975</v>
      </c>
      <c r="AB11" s="149">
        <v>563714.4</v>
      </c>
      <c r="AC11" s="145">
        <v>142007.20000000001</v>
      </c>
      <c r="AD11" s="144">
        <v>105864.6</v>
      </c>
      <c r="AE11" s="144">
        <v>247692.4</v>
      </c>
      <c r="AF11" s="144">
        <v>66665.8</v>
      </c>
      <c r="AG11" s="146">
        <f t="shared" si="7"/>
        <v>1484.4000000000233</v>
      </c>
    </row>
    <row r="12" spans="1:35" ht="15" hidden="1" x14ac:dyDescent="0.25">
      <c r="A12" s="5" t="s">
        <v>193</v>
      </c>
      <c r="B12" s="142">
        <v>572057</v>
      </c>
      <c r="C12" s="143">
        <f t="shared" si="2"/>
        <v>1421325.2000000002</v>
      </c>
      <c r="D12" s="144">
        <v>581781.44659000007</v>
      </c>
      <c r="E12" s="144">
        <v>316112.90000000002</v>
      </c>
      <c r="F12" s="145">
        <v>171782.6</v>
      </c>
      <c r="G12" s="145">
        <v>1527</v>
      </c>
      <c r="H12" s="145">
        <v>40838.9</v>
      </c>
      <c r="I12" s="145">
        <v>44679</v>
      </c>
      <c r="J12" s="144">
        <f t="shared" si="3"/>
        <v>6841.0465900000418</v>
      </c>
      <c r="K12" s="144">
        <v>70697.853409999982</v>
      </c>
      <c r="L12" s="144">
        <v>768845.9</v>
      </c>
      <c r="M12" s="144">
        <v>17280.099999999999</v>
      </c>
      <c r="N12" s="144">
        <v>321321.2</v>
      </c>
      <c r="O12" s="144">
        <v>421407.7</v>
      </c>
      <c r="P12" s="144">
        <v>16139.4</v>
      </c>
      <c r="Q12" s="146">
        <f t="shared" si="4"/>
        <v>-7302.5</v>
      </c>
      <c r="R12" s="151">
        <f t="shared" si="5"/>
        <v>1446526.5</v>
      </c>
      <c r="S12" s="148">
        <v>686776.7</v>
      </c>
      <c r="T12" s="148">
        <v>606052.97933999996</v>
      </c>
      <c r="U12" s="145">
        <v>329740.2</v>
      </c>
      <c r="V12" s="145">
        <v>179149.4</v>
      </c>
      <c r="W12" s="145">
        <v>1556.4</v>
      </c>
      <c r="X12" s="145">
        <v>42219.5</v>
      </c>
      <c r="Y12" s="145">
        <v>46311.8</v>
      </c>
      <c r="Z12" s="144">
        <f t="shared" si="6"/>
        <v>7075.6793399999588</v>
      </c>
      <c r="AA12" s="144">
        <v>80723.720659999992</v>
      </c>
      <c r="AB12" s="149">
        <v>759749.8</v>
      </c>
      <c r="AC12" s="145">
        <v>17280.099999999999</v>
      </c>
      <c r="AD12" s="144">
        <v>316412.2</v>
      </c>
      <c r="AE12" s="144">
        <v>417905.8</v>
      </c>
      <c r="AF12" s="144">
        <v>15650</v>
      </c>
      <c r="AG12" s="146">
        <f t="shared" si="7"/>
        <v>-7498.2999999999302</v>
      </c>
      <c r="AI12" s="145"/>
    </row>
    <row r="13" spans="1:35" ht="15" hidden="1" x14ac:dyDescent="0.25">
      <c r="A13" s="5" t="s">
        <v>194</v>
      </c>
      <c r="B13" s="142">
        <v>201735.30000000005</v>
      </c>
      <c r="C13" s="143">
        <f t="shared" si="2"/>
        <v>1198719.0999999999</v>
      </c>
      <c r="D13" s="144">
        <v>191951.625</v>
      </c>
      <c r="E13" s="144">
        <v>2331.1</v>
      </c>
      <c r="F13" s="145">
        <v>141002.6</v>
      </c>
      <c r="G13" s="145">
        <v>759.2</v>
      </c>
      <c r="H13" s="145">
        <v>29111.7</v>
      </c>
      <c r="I13" s="145">
        <v>11947</v>
      </c>
      <c r="J13" s="144">
        <f t="shared" si="3"/>
        <v>6800.0249999999651</v>
      </c>
      <c r="K13" s="144">
        <v>18388.274999999994</v>
      </c>
      <c r="L13" s="144">
        <v>988379.2</v>
      </c>
      <c r="M13" s="144">
        <v>292125.40000000002</v>
      </c>
      <c r="N13" s="144">
        <v>323010.90000000002</v>
      </c>
      <c r="O13" s="144">
        <v>357840.7</v>
      </c>
      <c r="P13" s="144">
        <v>14998.9</v>
      </c>
      <c r="Q13" s="146">
        <f t="shared" si="4"/>
        <v>403.29999999993015</v>
      </c>
      <c r="R13" s="151">
        <f t="shared" si="5"/>
        <v>1176753.3</v>
      </c>
      <c r="S13" s="148">
        <v>206665.2</v>
      </c>
      <c r="T13" s="148">
        <v>188249.63106000001</v>
      </c>
      <c r="U13" s="145">
        <v>2341</v>
      </c>
      <c r="V13" s="145">
        <v>138827.6</v>
      </c>
      <c r="W13" s="145">
        <v>773.9</v>
      </c>
      <c r="X13" s="145">
        <v>29025.8</v>
      </c>
      <c r="Y13" s="145">
        <v>10175.200000000001</v>
      </c>
      <c r="Z13" s="144">
        <f t="shared" si="6"/>
        <v>7106.131060000007</v>
      </c>
      <c r="AA13" s="144">
        <v>18415.568939999997</v>
      </c>
      <c r="AB13" s="149">
        <v>970088.1</v>
      </c>
      <c r="AC13" s="145">
        <v>292125.40000000002</v>
      </c>
      <c r="AD13" s="144">
        <v>312081.40000000002</v>
      </c>
      <c r="AE13" s="144">
        <v>350654.2</v>
      </c>
      <c r="AF13" s="144">
        <v>14823.9</v>
      </c>
      <c r="AG13" s="146">
        <f t="shared" si="7"/>
        <v>403.19999999995343</v>
      </c>
    </row>
    <row r="14" spans="1:35" ht="15" hidden="1" x14ac:dyDescent="0.25">
      <c r="A14" s="5" t="s">
        <v>195</v>
      </c>
      <c r="B14" s="142">
        <v>710525.7</v>
      </c>
      <c r="C14" s="143">
        <f t="shared" si="2"/>
        <v>3002683.7</v>
      </c>
      <c r="D14" s="144">
        <v>681867.88745000004</v>
      </c>
      <c r="E14" s="144">
        <v>8946.7000000000007</v>
      </c>
      <c r="F14" s="145">
        <v>397574.3</v>
      </c>
      <c r="G14" s="145">
        <v>23968.9</v>
      </c>
      <c r="H14" s="145">
        <v>180082.1</v>
      </c>
      <c r="I14" s="145">
        <v>49282</v>
      </c>
      <c r="J14" s="144">
        <f t="shared" si="3"/>
        <v>22013.887450000038</v>
      </c>
      <c r="K14" s="144">
        <v>77599.812549999915</v>
      </c>
      <c r="L14" s="144">
        <v>2243216</v>
      </c>
      <c r="M14" s="144">
        <v>402348.4</v>
      </c>
      <c r="N14" s="144">
        <v>629717.1</v>
      </c>
      <c r="O14" s="144">
        <v>1077967.1000000001</v>
      </c>
      <c r="P14" s="144">
        <v>144708.70000000001</v>
      </c>
      <c r="Q14" s="146">
        <f t="shared" si="4"/>
        <v>-11525.300000000279</v>
      </c>
      <c r="R14" s="151">
        <f t="shared" si="5"/>
        <v>2969383.5</v>
      </c>
      <c r="S14" s="148">
        <v>758273.7</v>
      </c>
      <c r="T14" s="148">
        <v>670342.04678999993</v>
      </c>
      <c r="U14" s="145">
        <v>9881.9</v>
      </c>
      <c r="V14" s="145">
        <v>385781.8</v>
      </c>
      <c r="W14" s="145">
        <v>24429.7</v>
      </c>
      <c r="X14" s="145">
        <v>174565.9</v>
      </c>
      <c r="Y14" s="145">
        <v>53662.7</v>
      </c>
      <c r="Z14" s="144">
        <f t="shared" si="6"/>
        <v>22020.04678999992</v>
      </c>
      <c r="AA14" s="144">
        <v>87931.653210000019</v>
      </c>
      <c r="AB14" s="149">
        <v>2211109.7999999998</v>
      </c>
      <c r="AC14" s="145">
        <v>402348.4</v>
      </c>
      <c r="AD14" s="144">
        <v>616959.9</v>
      </c>
      <c r="AE14" s="144">
        <v>1060925.7</v>
      </c>
      <c r="AF14" s="144">
        <v>143463.6</v>
      </c>
      <c r="AG14" s="146">
        <f t="shared" si="7"/>
        <v>-12587.800000000279</v>
      </c>
    </row>
    <row r="15" spans="1:35" ht="15" hidden="1" x14ac:dyDescent="0.25">
      <c r="A15" s="5" t="s">
        <v>196</v>
      </c>
      <c r="B15" s="152">
        <v>20123666.649999995</v>
      </c>
      <c r="C15" s="143">
        <f t="shared" si="2"/>
        <v>43863792</v>
      </c>
      <c r="D15" s="144">
        <v>19836232.16</v>
      </c>
      <c r="E15" s="144">
        <v>3039975.3</v>
      </c>
      <c r="F15" s="145">
        <v>10419305.4</v>
      </c>
      <c r="G15" s="145">
        <v>592546.30000000005</v>
      </c>
      <c r="H15" s="145">
        <v>4253495.5</v>
      </c>
      <c r="I15" s="145">
        <v>1270959.6000000001</v>
      </c>
      <c r="J15" s="144">
        <f t="shared" si="3"/>
        <v>259950.05999999866</v>
      </c>
      <c r="K15" s="144">
        <v>1897248.8399999999</v>
      </c>
      <c r="L15" s="144">
        <v>22130311</v>
      </c>
      <c r="M15" s="144">
        <v>255325.5</v>
      </c>
      <c r="N15" s="144">
        <v>9085949.5</v>
      </c>
      <c r="O15" s="144">
        <v>11962185.199999999</v>
      </c>
      <c r="P15" s="144">
        <v>918990.7</v>
      </c>
      <c r="Q15" s="146">
        <f t="shared" si="4"/>
        <v>-92139.89999999851</v>
      </c>
      <c r="R15" s="151">
        <f t="shared" si="5"/>
        <v>45152867.299999997</v>
      </c>
      <c r="S15" s="148">
        <v>24025087.699999999</v>
      </c>
      <c r="T15" s="148">
        <v>22057189.322840001</v>
      </c>
      <c r="U15" s="145">
        <v>4434819.8</v>
      </c>
      <c r="V15" s="145">
        <v>11026372.199999999</v>
      </c>
      <c r="W15" s="145">
        <v>603937.69999999995</v>
      </c>
      <c r="X15" s="145">
        <v>4438355.7</v>
      </c>
      <c r="Y15" s="145">
        <v>1274537.6000000001</v>
      </c>
      <c r="Z15" s="144">
        <f t="shared" si="6"/>
        <v>279166.32284000097</v>
      </c>
      <c r="AA15" s="144">
        <v>1967898.3771599978</v>
      </c>
      <c r="AB15" s="149">
        <v>21127779.600000001</v>
      </c>
      <c r="AC15" s="145">
        <v>255325.5</v>
      </c>
      <c r="AD15" s="144">
        <v>8112123.2999999998</v>
      </c>
      <c r="AE15" s="144">
        <v>11940117.800000001</v>
      </c>
      <c r="AF15" s="144">
        <v>911417</v>
      </c>
      <c r="AG15" s="146">
        <f t="shared" si="7"/>
        <v>-91204</v>
      </c>
    </row>
    <row r="16" spans="1:35" ht="15" hidden="1" x14ac:dyDescent="0.25">
      <c r="A16" s="5" t="s">
        <v>197</v>
      </c>
      <c r="B16" s="142">
        <v>651260.9</v>
      </c>
      <c r="C16" s="143">
        <f t="shared" si="2"/>
        <v>2874126.8</v>
      </c>
      <c r="D16" s="144">
        <v>620859.054</v>
      </c>
      <c r="E16" s="144">
        <v>79651</v>
      </c>
      <c r="F16" s="145">
        <v>365447.9</v>
      </c>
      <c r="G16" s="145">
        <v>23380</v>
      </c>
      <c r="H16" s="145">
        <v>109303.8</v>
      </c>
      <c r="I16" s="145">
        <v>32425.7</v>
      </c>
      <c r="J16" s="144">
        <f t="shared" si="3"/>
        <v>10650.65399999998</v>
      </c>
      <c r="K16" s="144">
        <v>147646.34600000002</v>
      </c>
      <c r="L16" s="144">
        <v>2105621.4</v>
      </c>
      <c r="M16" s="144">
        <v>481667.6</v>
      </c>
      <c r="N16" s="144">
        <v>653279.80000000005</v>
      </c>
      <c r="O16" s="144">
        <v>915294.3</v>
      </c>
      <c r="P16" s="144">
        <v>50129.1</v>
      </c>
      <c r="Q16" s="146">
        <f t="shared" si="4"/>
        <v>5250.6000000000931</v>
      </c>
      <c r="R16" s="151">
        <f t="shared" si="5"/>
        <v>2867598.1</v>
      </c>
      <c r="S16" s="148">
        <v>794534</v>
      </c>
      <c r="T16" s="148">
        <v>631087.88797999988</v>
      </c>
      <c r="U16" s="145">
        <v>82386.2</v>
      </c>
      <c r="V16" s="145">
        <v>369950.4</v>
      </c>
      <c r="W16" s="145">
        <v>23437.8</v>
      </c>
      <c r="X16" s="145">
        <v>112140.2</v>
      </c>
      <c r="Y16" s="145">
        <v>30534.3</v>
      </c>
      <c r="Z16" s="144">
        <f t="shared" si="6"/>
        <v>12638.987979999922</v>
      </c>
      <c r="AA16" s="144">
        <v>163446.11202000012</v>
      </c>
      <c r="AB16" s="149">
        <v>2073064.1</v>
      </c>
      <c r="AC16" s="145">
        <v>481667.6</v>
      </c>
      <c r="AD16" s="144">
        <v>638683.80000000005</v>
      </c>
      <c r="AE16" s="144">
        <v>899170.8</v>
      </c>
      <c r="AF16" s="144">
        <v>48450.2</v>
      </c>
      <c r="AG16" s="146">
        <f t="shared" si="7"/>
        <v>5091.7000000001863</v>
      </c>
    </row>
    <row r="17" spans="1:33" s="132" customFormat="1" ht="15" hidden="1" x14ac:dyDescent="0.25">
      <c r="A17" s="153" t="s">
        <v>198</v>
      </c>
      <c r="B17" s="142">
        <v>530026.39999999991</v>
      </c>
      <c r="C17" s="154">
        <f t="shared" si="2"/>
        <v>3164125.5</v>
      </c>
      <c r="D17" s="144">
        <v>513124.04027</v>
      </c>
      <c r="E17" s="144">
        <v>10098</v>
      </c>
      <c r="F17" s="145">
        <v>300007.90000000002</v>
      </c>
      <c r="G17" s="145">
        <v>24101.599999999999</v>
      </c>
      <c r="H17" s="145">
        <v>123043.7</v>
      </c>
      <c r="I17" s="145">
        <v>40471.1</v>
      </c>
      <c r="J17" s="144">
        <f t="shared" si="3"/>
        <v>15401.740270000009</v>
      </c>
      <c r="K17" s="144">
        <v>82621.759730000049</v>
      </c>
      <c r="L17" s="144">
        <v>2568379.7000000002</v>
      </c>
      <c r="M17" s="144">
        <v>494995.8</v>
      </c>
      <c r="N17" s="144">
        <v>947254.6</v>
      </c>
      <c r="O17" s="144">
        <v>1079859.3</v>
      </c>
      <c r="P17" s="144">
        <v>49115.3</v>
      </c>
      <c r="Q17" s="146">
        <f t="shared" si="4"/>
        <v>-2845.2999999998137</v>
      </c>
      <c r="R17" s="157">
        <f t="shared" si="5"/>
        <v>3057744.1999999997</v>
      </c>
      <c r="S17" s="148">
        <v>598872.4</v>
      </c>
      <c r="T17" s="148">
        <v>513938.46529999992</v>
      </c>
      <c r="U17" s="145">
        <v>10340.200000000001</v>
      </c>
      <c r="V17" s="145">
        <v>295383.5</v>
      </c>
      <c r="W17" s="145">
        <v>24564.799999999999</v>
      </c>
      <c r="X17" s="145">
        <v>129450</v>
      </c>
      <c r="Y17" s="145">
        <v>38633.300000000003</v>
      </c>
      <c r="Z17" s="144">
        <f t="shared" si="6"/>
        <v>15566.665299999921</v>
      </c>
      <c r="AA17" s="144">
        <v>84933.9347000001</v>
      </c>
      <c r="AB17" s="149">
        <v>2458871.7999999998</v>
      </c>
      <c r="AC17" s="145">
        <v>494995.8</v>
      </c>
      <c r="AD17" s="144">
        <v>840010.1</v>
      </c>
      <c r="AE17" s="144">
        <v>1077948.7</v>
      </c>
      <c r="AF17" s="144">
        <v>48762.5</v>
      </c>
      <c r="AG17" s="146">
        <f t="shared" si="7"/>
        <v>-2845.2999999998137</v>
      </c>
    </row>
    <row r="18" spans="1:33" ht="15" hidden="1" x14ac:dyDescent="0.25">
      <c r="A18" s="5" t="s">
        <v>199</v>
      </c>
      <c r="B18" s="142">
        <v>421953</v>
      </c>
      <c r="C18" s="143">
        <f t="shared" si="2"/>
        <v>1632864.8</v>
      </c>
      <c r="D18" s="144">
        <v>412496.65</v>
      </c>
      <c r="E18" s="144">
        <v>50074.5</v>
      </c>
      <c r="F18" s="145">
        <v>207110</v>
      </c>
      <c r="G18" s="145">
        <v>22670.7</v>
      </c>
      <c r="H18" s="145">
        <v>73968.3</v>
      </c>
      <c r="I18" s="145">
        <v>47647.3</v>
      </c>
      <c r="J18" s="144">
        <f t="shared" si="3"/>
        <v>11025.850000000035</v>
      </c>
      <c r="K18" s="144">
        <v>38521.049999999988</v>
      </c>
      <c r="L18" s="144">
        <v>1181847.1000000001</v>
      </c>
      <c r="M18" s="144">
        <v>249908.5</v>
      </c>
      <c r="N18" s="144">
        <v>274510.3</v>
      </c>
      <c r="O18" s="144">
        <v>611718</v>
      </c>
      <c r="P18" s="144">
        <v>42059.199999999997</v>
      </c>
      <c r="Q18" s="146">
        <f t="shared" si="4"/>
        <v>3651.1000000000931</v>
      </c>
      <c r="R18" s="151">
        <f t="shared" si="5"/>
        <v>1620856.0999999999</v>
      </c>
      <c r="S18" s="148">
        <v>461400.2</v>
      </c>
      <c r="T18" s="148">
        <v>421654.39244000003</v>
      </c>
      <c r="U18" s="145">
        <v>52077.8</v>
      </c>
      <c r="V18" s="145">
        <v>210301.1</v>
      </c>
      <c r="W18" s="145">
        <v>23106.5</v>
      </c>
      <c r="X18" s="145">
        <v>77275.7</v>
      </c>
      <c r="Y18" s="145">
        <v>47520</v>
      </c>
      <c r="Z18" s="144">
        <f t="shared" si="6"/>
        <v>11373.292440000034</v>
      </c>
      <c r="AA18" s="144">
        <v>39745.807559999987</v>
      </c>
      <c r="AB18" s="149">
        <v>1159455.8999999999</v>
      </c>
      <c r="AC18" s="145">
        <v>249908.5</v>
      </c>
      <c r="AD18" s="144">
        <v>257214.8</v>
      </c>
      <c r="AE18" s="144">
        <v>607313.9</v>
      </c>
      <c r="AF18" s="144">
        <v>41454.300000000003</v>
      </c>
      <c r="AG18" s="146">
        <f t="shared" si="7"/>
        <v>3564.3999999999069</v>
      </c>
    </row>
    <row r="19" spans="1:33" ht="15" hidden="1" x14ac:dyDescent="0.25">
      <c r="A19" s="5" t="s">
        <v>200</v>
      </c>
      <c r="B19" s="152">
        <v>11560512.744444447</v>
      </c>
      <c r="C19" s="143">
        <f t="shared" si="2"/>
        <v>26249111.199999999</v>
      </c>
      <c r="D19" s="144">
        <v>15003291.9</v>
      </c>
      <c r="E19" s="144">
        <v>9554806.1999999993</v>
      </c>
      <c r="F19" s="145">
        <v>4735029.2</v>
      </c>
      <c r="G19" s="145">
        <v>22260.799999999999</v>
      </c>
      <c r="H19" s="145">
        <v>546822.80000000005</v>
      </c>
      <c r="I19" s="145">
        <v>77395.600000000006</v>
      </c>
      <c r="J19" s="144">
        <f t="shared" si="3"/>
        <v>66977.300000000745</v>
      </c>
      <c r="K19" s="144">
        <v>2900664.0999999996</v>
      </c>
      <c r="L19" s="144">
        <v>8345155.2000000002</v>
      </c>
      <c r="M19" s="144">
        <v>0</v>
      </c>
      <c r="N19" s="144">
        <v>1276160.3</v>
      </c>
      <c r="O19" s="144">
        <v>6668592.5</v>
      </c>
      <c r="P19" s="144">
        <v>237031.7</v>
      </c>
      <c r="Q19" s="146">
        <f t="shared" si="4"/>
        <v>163370.70000000019</v>
      </c>
      <c r="R19" s="151">
        <f t="shared" si="5"/>
        <v>27784687.299999997</v>
      </c>
      <c r="S19" s="148">
        <v>19501245.399999999</v>
      </c>
      <c r="T19" s="148">
        <v>16521018.907289999</v>
      </c>
      <c r="U19" s="145">
        <v>10854056.199999999</v>
      </c>
      <c r="V19" s="145">
        <v>4826281.2</v>
      </c>
      <c r="W19" s="145">
        <v>22688.6</v>
      </c>
      <c r="X19" s="145">
        <v>670122.19999999995</v>
      </c>
      <c r="Y19" s="145">
        <v>79121.2</v>
      </c>
      <c r="Z19" s="144">
        <f t="shared" si="6"/>
        <v>68749.507289999237</v>
      </c>
      <c r="AA19" s="144">
        <v>2980226.4927099999</v>
      </c>
      <c r="AB19" s="149">
        <v>8283441.9000000004</v>
      </c>
      <c r="AC19" s="145">
        <v>0</v>
      </c>
      <c r="AD19" s="144">
        <v>1162953.3</v>
      </c>
      <c r="AE19" s="144">
        <v>6774169.4000000004</v>
      </c>
      <c r="AF19" s="144">
        <v>185661</v>
      </c>
      <c r="AG19" s="146">
        <f t="shared" si="7"/>
        <v>160658.20000000019</v>
      </c>
    </row>
    <row r="20" spans="1:33" ht="15" hidden="1" x14ac:dyDescent="0.25">
      <c r="A20" s="5" t="s">
        <v>201</v>
      </c>
      <c r="B20" s="142">
        <v>232059.1</v>
      </c>
      <c r="C20" s="143">
        <f t="shared" si="2"/>
        <v>1113958.8</v>
      </c>
      <c r="D20" s="144">
        <v>234696.36535000001</v>
      </c>
      <c r="E20" s="144">
        <v>8863.2000000000007</v>
      </c>
      <c r="F20" s="145">
        <v>125403.5</v>
      </c>
      <c r="G20" s="145">
        <v>212.4</v>
      </c>
      <c r="H20" s="145">
        <v>60906.3</v>
      </c>
      <c r="I20" s="145">
        <v>32026.799999999999</v>
      </c>
      <c r="J20" s="144">
        <f t="shared" si="3"/>
        <v>7284.1653499999957</v>
      </c>
      <c r="K20" s="144">
        <v>27974.434649999981</v>
      </c>
      <c r="L20" s="144">
        <v>851288</v>
      </c>
      <c r="M20" s="144">
        <v>237480.3</v>
      </c>
      <c r="N20" s="144">
        <v>80309.7</v>
      </c>
      <c r="O20" s="144">
        <v>505269.6</v>
      </c>
      <c r="P20" s="144">
        <v>28727.4</v>
      </c>
      <c r="Q20" s="146">
        <f t="shared" si="4"/>
        <v>-499</v>
      </c>
      <c r="R20" s="151">
        <f t="shared" si="5"/>
        <v>1108567.7</v>
      </c>
      <c r="S20" s="148">
        <v>267439.09999999998</v>
      </c>
      <c r="T20" s="148">
        <v>239421.56118000002</v>
      </c>
      <c r="U20" s="145">
        <v>8955.7999999999993</v>
      </c>
      <c r="V20" s="145">
        <v>126278</v>
      </c>
      <c r="W20" s="145">
        <v>211.3</v>
      </c>
      <c r="X20" s="145">
        <v>65275.8</v>
      </c>
      <c r="Y20" s="145">
        <v>31650.9</v>
      </c>
      <c r="Z20" s="144">
        <f t="shared" si="6"/>
        <v>7049.7611800000232</v>
      </c>
      <c r="AA20" s="144">
        <v>28017.538819999958</v>
      </c>
      <c r="AB20" s="149">
        <v>841128.6</v>
      </c>
      <c r="AC20" s="145">
        <v>237480.3</v>
      </c>
      <c r="AD20" s="144">
        <v>74894.2</v>
      </c>
      <c r="AE20" s="144">
        <v>500545</v>
      </c>
      <c r="AF20" s="144">
        <v>28707.9</v>
      </c>
      <c r="AG20" s="146">
        <f t="shared" si="7"/>
        <v>-498.80000000004657</v>
      </c>
    </row>
    <row r="21" spans="1:33" ht="15" hidden="1" x14ac:dyDescent="0.25">
      <c r="A21" s="5" t="s">
        <v>202</v>
      </c>
      <c r="B21" s="142">
        <v>269464.80000000005</v>
      </c>
      <c r="C21" s="143">
        <f t="shared" si="2"/>
        <v>1407012</v>
      </c>
      <c r="D21" s="144">
        <v>247141.62852</v>
      </c>
      <c r="E21" s="144">
        <v>2300</v>
      </c>
      <c r="F21" s="145">
        <v>144796.9</v>
      </c>
      <c r="G21" s="145">
        <v>1979</v>
      </c>
      <c r="H21" s="145">
        <v>60217.7</v>
      </c>
      <c r="I21" s="145">
        <v>26348</v>
      </c>
      <c r="J21" s="144">
        <f t="shared" si="3"/>
        <v>11500.028520000022</v>
      </c>
      <c r="K21" s="144">
        <v>19556.071480000013</v>
      </c>
      <c r="L21" s="144">
        <v>1140314.3</v>
      </c>
      <c r="M21" s="144">
        <v>403989.1</v>
      </c>
      <c r="N21" s="144">
        <v>133012.29999999999</v>
      </c>
      <c r="O21" s="144">
        <v>574938</v>
      </c>
      <c r="P21" s="144">
        <v>28374.9</v>
      </c>
      <c r="Q21" s="146">
        <f t="shared" si="4"/>
        <v>0</v>
      </c>
      <c r="R21" s="151">
        <f t="shared" si="5"/>
        <v>1398660.9</v>
      </c>
      <c r="S21" s="148">
        <v>265544.40000000002</v>
      </c>
      <c r="T21" s="148">
        <v>244470.60862000001</v>
      </c>
      <c r="U21" s="145">
        <v>4266.7</v>
      </c>
      <c r="V21" s="145">
        <v>137552.79999999999</v>
      </c>
      <c r="W21" s="145">
        <v>2017.1</v>
      </c>
      <c r="X21" s="145">
        <v>64424.4</v>
      </c>
      <c r="Y21" s="145">
        <v>25069.5</v>
      </c>
      <c r="Z21" s="144">
        <f t="shared" si="6"/>
        <v>11140.108620000006</v>
      </c>
      <c r="AA21" s="144">
        <v>21073.79138000001</v>
      </c>
      <c r="AB21" s="149">
        <v>1133116.5</v>
      </c>
      <c r="AC21" s="145">
        <v>403989.1</v>
      </c>
      <c r="AD21" s="144">
        <v>129355</v>
      </c>
      <c r="AE21" s="144">
        <v>573392.19999999995</v>
      </c>
      <c r="AF21" s="144">
        <v>28133.8</v>
      </c>
      <c r="AG21" s="146">
        <f t="shared" si="7"/>
        <v>-1753.5999999998603</v>
      </c>
    </row>
    <row r="22" spans="1:33" ht="15" hidden="1" x14ac:dyDescent="0.25">
      <c r="A22" s="5" t="s">
        <v>203</v>
      </c>
      <c r="B22" s="142">
        <v>122759.09999999999</v>
      </c>
      <c r="C22" s="143">
        <f t="shared" si="2"/>
        <v>1155226.6000000001</v>
      </c>
      <c r="D22" s="144">
        <v>103137.11877999999</v>
      </c>
      <c r="E22" s="144">
        <v>1</v>
      </c>
      <c r="F22" s="145">
        <v>54280.800000000003</v>
      </c>
      <c r="G22" s="145">
        <v>2876.6</v>
      </c>
      <c r="H22" s="145">
        <v>38037.5</v>
      </c>
      <c r="I22" s="145">
        <v>4922.8999999999996</v>
      </c>
      <c r="J22" s="144">
        <f t="shared" si="3"/>
        <v>3018.3187800000014</v>
      </c>
      <c r="K22" s="144">
        <v>31401.981220000016</v>
      </c>
      <c r="L22" s="144">
        <v>1020687.5</v>
      </c>
      <c r="M22" s="144">
        <v>441048.5</v>
      </c>
      <c r="N22" s="144">
        <v>108047.6</v>
      </c>
      <c r="O22" s="144">
        <v>444799</v>
      </c>
      <c r="P22" s="144">
        <v>28790</v>
      </c>
      <c r="Q22" s="146">
        <f t="shared" si="4"/>
        <v>-1997.5999999999767</v>
      </c>
      <c r="R22" s="151">
        <f t="shared" si="5"/>
        <v>1142195.5</v>
      </c>
      <c r="S22" s="148">
        <v>131107.5</v>
      </c>
      <c r="T22" s="148">
        <v>99086.730389999997</v>
      </c>
      <c r="U22" s="145">
        <v>-1.4</v>
      </c>
      <c r="V22" s="145">
        <v>54541</v>
      </c>
      <c r="W22" s="145">
        <v>2931.9</v>
      </c>
      <c r="X22" s="145">
        <v>34274.699999999997</v>
      </c>
      <c r="Y22" s="145">
        <v>4321</v>
      </c>
      <c r="Z22" s="144">
        <f t="shared" si="6"/>
        <v>3019.5303899999926</v>
      </c>
      <c r="AA22" s="144">
        <v>32020.769610000003</v>
      </c>
      <c r="AB22" s="149">
        <v>1011088</v>
      </c>
      <c r="AC22" s="145">
        <v>441048.5</v>
      </c>
      <c r="AD22" s="144">
        <v>99468.800000000003</v>
      </c>
      <c r="AE22" s="144">
        <v>444120.8</v>
      </c>
      <c r="AF22" s="144">
        <v>28671.7</v>
      </c>
      <c r="AG22" s="146">
        <f t="shared" si="7"/>
        <v>-2221.8000000000466</v>
      </c>
    </row>
    <row r="23" spans="1:33" ht="15" hidden="1" x14ac:dyDescent="0.25">
      <c r="A23" s="5" t="s">
        <v>204</v>
      </c>
      <c r="B23" s="142">
        <v>128848.3</v>
      </c>
      <c r="C23" s="143">
        <f t="shared" si="2"/>
        <v>839000.79999999993</v>
      </c>
      <c r="D23" s="144">
        <v>77795.916340000011</v>
      </c>
      <c r="E23" s="144">
        <v>346</v>
      </c>
      <c r="F23" s="145">
        <v>59708.7</v>
      </c>
      <c r="G23" s="145">
        <v>2221.8000000000002</v>
      </c>
      <c r="H23" s="145">
        <v>6564.6</v>
      </c>
      <c r="I23" s="145">
        <v>8941.2000000000007</v>
      </c>
      <c r="J23" s="144">
        <f t="shared" si="3"/>
        <v>13.616340000007767</v>
      </c>
      <c r="K23" s="144">
        <v>50164.183659999995</v>
      </c>
      <c r="L23" s="144">
        <v>711040.7</v>
      </c>
      <c r="M23" s="144">
        <v>265385.8</v>
      </c>
      <c r="N23" s="144">
        <v>70128</v>
      </c>
      <c r="O23" s="144">
        <v>318115.40000000002</v>
      </c>
      <c r="P23" s="144">
        <v>43247.3</v>
      </c>
      <c r="Q23" s="146">
        <f t="shared" si="4"/>
        <v>14164.199999999953</v>
      </c>
      <c r="R23" s="151">
        <f t="shared" si="5"/>
        <v>831870.8</v>
      </c>
      <c r="S23" s="148">
        <v>128911.3</v>
      </c>
      <c r="T23" s="148">
        <v>77850.475910000008</v>
      </c>
      <c r="U23" s="145">
        <v>381.4</v>
      </c>
      <c r="V23" s="145">
        <v>59540.800000000003</v>
      </c>
      <c r="W23" s="145">
        <v>2264.6</v>
      </c>
      <c r="X23" s="145">
        <v>6929.9</v>
      </c>
      <c r="Y23" s="145">
        <v>8707.2999999999993</v>
      </c>
      <c r="Z23" s="144">
        <f t="shared" si="6"/>
        <v>26.475910000011936</v>
      </c>
      <c r="AA23" s="144">
        <v>51060.824089999995</v>
      </c>
      <c r="AB23" s="149">
        <v>702959.5</v>
      </c>
      <c r="AC23" s="145">
        <v>265385.8</v>
      </c>
      <c r="AD23" s="144">
        <v>64119.5</v>
      </c>
      <c r="AE23" s="144">
        <v>316293.09999999998</v>
      </c>
      <c r="AF23" s="144">
        <v>42996.800000000003</v>
      </c>
      <c r="AG23" s="146">
        <f t="shared" si="7"/>
        <v>14164.300000000047</v>
      </c>
    </row>
    <row r="24" spans="1:33" ht="15" hidden="1" x14ac:dyDescent="0.25">
      <c r="A24" s="5" t="s">
        <v>205</v>
      </c>
      <c r="B24" s="142">
        <v>150714.29999999996</v>
      </c>
      <c r="C24" s="143">
        <f t="shared" si="2"/>
        <v>1253290.5</v>
      </c>
      <c r="D24" s="144">
        <v>153167.75215000001</v>
      </c>
      <c r="E24" s="144">
        <v>11621.7</v>
      </c>
      <c r="F24" s="145">
        <v>96835.9</v>
      </c>
      <c r="G24" s="145">
        <v>2594.4</v>
      </c>
      <c r="H24" s="145">
        <v>26319.3</v>
      </c>
      <c r="I24" s="145">
        <v>13402.5</v>
      </c>
      <c r="J24" s="144">
        <f t="shared" si="3"/>
        <v>2393.9521500000264</v>
      </c>
      <c r="K24" s="144">
        <v>25101.147849999979</v>
      </c>
      <c r="L24" s="144">
        <v>1075021.6000000001</v>
      </c>
      <c r="M24" s="144">
        <v>464630.1</v>
      </c>
      <c r="N24" s="144">
        <v>167696.20000000001</v>
      </c>
      <c r="O24" s="144">
        <v>411571.4</v>
      </c>
      <c r="P24" s="144">
        <v>25805.599999999999</v>
      </c>
      <c r="Q24" s="146">
        <f t="shared" si="4"/>
        <v>5318.3000000000466</v>
      </c>
      <c r="R24" s="151">
        <f t="shared" si="5"/>
        <v>1215941.3999999999</v>
      </c>
      <c r="S24" s="148">
        <v>180835.20000000001</v>
      </c>
      <c r="T24" s="148">
        <v>154573.91993000003</v>
      </c>
      <c r="U24" s="145">
        <v>14857.3</v>
      </c>
      <c r="V24" s="145">
        <v>94504.9</v>
      </c>
      <c r="W24" s="145">
        <v>2644.4</v>
      </c>
      <c r="X24" s="145">
        <v>27793.599999999999</v>
      </c>
      <c r="Y24" s="145">
        <v>12328</v>
      </c>
      <c r="Z24" s="144">
        <f t="shared" si="6"/>
        <v>2445.7199300000502</v>
      </c>
      <c r="AA24" s="144">
        <v>26261.280069999979</v>
      </c>
      <c r="AB24" s="149">
        <v>1035106.2</v>
      </c>
      <c r="AC24" s="145">
        <v>464630.1</v>
      </c>
      <c r="AD24" s="144">
        <v>147766.6</v>
      </c>
      <c r="AE24" s="144">
        <v>395942.1</v>
      </c>
      <c r="AF24" s="144">
        <v>25353.3</v>
      </c>
      <c r="AG24" s="146">
        <f t="shared" si="7"/>
        <v>1414.0999999999767</v>
      </c>
    </row>
    <row r="25" spans="1:33" ht="15" hidden="1" x14ac:dyDescent="0.25">
      <c r="A25" s="5" t="s">
        <v>206</v>
      </c>
      <c r="B25" s="142">
        <v>461750.1</v>
      </c>
      <c r="C25" s="143">
        <f t="shared" si="2"/>
        <v>1423668.9</v>
      </c>
      <c r="D25" s="144">
        <v>382321.80118999991</v>
      </c>
      <c r="E25" s="144">
        <v>16118.3</v>
      </c>
      <c r="F25" s="145">
        <v>188277.5</v>
      </c>
      <c r="G25" s="145">
        <v>3122.4</v>
      </c>
      <c r="H25" s="145">
        <v>83916.1</v>
      </c>
      <c r="I25" s="145">
        <v>82443.5</v>
      </c>
      <c r="J25" s="144">
        <f t="shared" si="3"/>
        <v>8444.0011899999226</v>
      </c>
      <c r="K25" s="144">
        <v>61782.398810000101</v>
      </c>
      <c r="L25" s="144">
        <v>979564.7</v>
      </c>
      <c r="M25" s="144">
        <v>215290.9</v>
      </c>
      <c r="N25" s="144">
        <v>123985.7</v>
      </c>
      <c r="O25" s="144">
        <v>601198.6</v>
      </c>
      <c r="P25" s="144">
        <v>38003.4</v>
      </c>
      <c r="Q25" s="146">
        <f t="shared" si="4"/>
        <v>1086.0999999999767</v>
      </c>
      <c r="R25" s="151">
        <f t="shared" si="5"/>
        <v>1455394.3</v>
      </c>
      <c r="S25" s="148">
        <v>494665.8</v>
      </c>
      <c r="T25" s="148">
        <v>431647.88824</v>
      </c>
      <c r="U25" s="145">
        <v>24790.5</v>
      </c>
      <c r="V25" s="145">
        <v>201722.4</v>
      </c>
      <c r="W25" s="145">
        <v>3176.5</v>
      </c>
      <c r="X25" s="145">
        <v>109792.8</v>
      </c>
      <c r="Y25" s="145">
        <v>83719.600000000006</v>
      </c>
      <c r="Z25" s="144">
        <f t="shared" si="6"/>
        <v>8446.0882399999973</v>
      </c>
      <c r="AA25" s="144">
        <v>63017.911759999988</v>
      </c>
      <c r="AB25" s="149">
        <v>960728.5</v>
      </c>
      <c r="AC25" s="145">
        <v>215290.9</v>
      </c>
      <c r="AD25" s="144">
        <v>115661.2</v>
      </c>
      <c r="AE25" s="144">
        <v>591133.69999999995</v>
      </c>
      <c r="AF25" s="144">
        <v>37556.5</v>
      </c>
      <c r="AG25" s="146">
        <f t="shared" si="7"/>
        <v>1086.2000000000698</v>
      </c>
    </row>
    <row r="26" spans="1:33" ht="15" hidden="1" x14ac:dyDescent="0.25">
      <c r="A26" s="5" t="s">
        <v>207</v>
      </c>
      <c r="B26" s="142">
        <v>71478.100000000006</v>
      </c>
      <c r="C26" s="143">
        <f t="shared" si="2"/>
        <v>832274.4</v>
      </c>
      <c r="D26" s="144">
        <v>56293.992119999995</v>
      </c>
      <c r="E26" s="144">
        <v>1051.3</v>
      </c>
      <c r="F26" s="145">
        <v>35019.4</v>
      </c>
      <c r="G26" s="145">
        <v>1267.2</v>
      </c>
      <c r="H26" s="145">
        <v>13684.6</v>
      </c>
      <c r="I26" s="145">
        <v>3970.5</v>
      </c>
      <c r="J26" s="144">
        <f t="shared" si="3"/>
        <v>1300.9921199999953</v>
      </c>
      <c r="K26" s="144">
        <v>16546.807880000008</v>
      </c>
      <c r="L26" s="144">
        <v>759433.6</v>
      </c>
      <c r="M26" s="144">
        <v>264841.8</v>
      </c>
      <c r="N26" s="144">
        <v>256892.79999999999</v>
      </c>
      <c r="O26" s="144">
        <v>226744</v>
      </c>
      <c r="P26" s="144">
        <v>12392.3</v>
      </c>
      <c r="Q26" s="146">
        <f t="shared" si="4"/>
        <v>-1437.3000000000466</v>
      </c>
      <c r="R26" s="151">
        <f t="shared" si="5"/>
        <v>811344.9</v>
      </c>
      <c r="S26" s="148">
        <v>74296.5</v>
      </c>
      <c r="T26" s="148">
        <v>57262.293429999991</v>
      </c>
      <c r="U26" s="145">
        <v>1051.3</v>
      </c>
      <c r="V26" s="145">
        <v>35940.9</v>
      </c>
      <c r="W26" s="145">
        <v>1304.0999999999999</v>
      </c>
      <c r="X26" s="145">
        <v>13674.9</v>
      </c>
      <c r="Y26" s="145">
        <v>3968.5</v>
      </c>
      <c r="Z26" s="144">
        <f t="shared" si="6"/>
        <v>1322.5934299999881</v>
      </c>
      <c r="AA26" s="144">
        <v>17034.206570000009</v>
      </c>
      <c r="AB26" s="149">
        <v>737048.4</v>
      </c>
      <c r="AC26" s="145">
        <v>264841.8</v>
      </c>
      <c r="AD26" s="144">
        <v>237530.4</v>
      </c>
      <c r="AE26" s="144">
        <v>223873.4</v>
      </c>
      <c r="AF26" s="144">
        <v>12236.9</v>
      </c>
      <c r="AG26" s="146">
        <f t="shared" si="7"/>
        <v>-1434.0999999999767</v>
      </c>
    </row>
    <row r="27" spans="1:33" ht="15" hidden="1" x14ac:dyDescent="0.25">
      <c r="A27" s="5" t="s">
        <v>208</v>
      </c>
      <c r="B27" s="142">
        <v>42233.499999999993</v>
      </c>
      <c r="C27" s="143">
        <f t="shared" si="2"/>
        <v>642000.19999999995</v>
      </c>
      <c r="D27" s="144">
        <v>33017.895560000004</v>
      </c>
      <c r="E27" s="144">
        <v>28</v>
      </c>
      <c r="F27" s="145">
        <v>23879.9</v>
      </c>
      <c r="G27" s="145">
        <v>1563.5</v>
      </c>
      <c r="H27" s="145">
        <v>4442.3</v>
      </c>
      <c r="I27" s="145">
        <v>3068.6</v>
      </c>
      <c r="J27" s="144">
        <f t="shared" si="3"/>
        <v>35.595560000001569</v>
      </c>
      <c r="K27" s="144">
        <v>7338.2044399999941</v>
      </c>
      <c r="L27" s="144">
        <v>601644.1</v>
      </c>
      <c r="M27" s="144">
        <v>308106.3</v>
      </c>
      <c r="N27" s="144">
        <v>59639.6</v>
      </c>
      <c r="O27" s="144">
        <v>213814.6</v>
      </c>
      <c r="P27" s="144">
        <v>19775.3</v>
      </c>
      <c r="Q27" s="146">
        <f t="shared" si="4"/>
        <v>308.29999999993015</v>
      </c>
      <c r="R27" s="151">
        <f t="shared" si="5"/>
        <v>636090.1</v>
      </c>
      <c r="S27" s="148">
        <v>40410.199999999997</v>
      </c>
      <c r="T27" s="148">
        <v>33073.133979999999</v>
      </c>
      <c r="U27" s="145">
        <v>26.3</v>
      </c>
      <c r="V27" s="145">
        <v>23988.1</v>
      </c>
      <c r="W27" s="145">
        <v>1593.5</v>
      </c>
      <c r="X27" s="145">
        <v>4349.5</v>
      </c>
      <c r="Y27" s="145">
        <v>3086.4</v>
      </c>
      <c r="Z27" s="144">
        <f t="shared" si="6"/>
        <v>29.333979999997155</v>
      </c>
      <c r="AA27" s="144">
        <v>7337.0660199999984</v>
      </c>
      <c r="AB27" s="149">
        <v>595679.9</v>
      </c>
      <c r="AC27" s="145">
        <v>308106.3</v>
      </c>
      <c r="AD27" s="144">
        <v>56592.5</v>
      </c>
      <c r="AE27" s="144">
        <v>211123.5</v>
      </c>
      <c r="AF27" s="144">
        <v>19566.599999999999</v>
      </c>
      <c r="AG27" s="146">
        <f t="shared" si="7"/>
        <v>291</v>
      </c>
    </row>
    <row r="28" spans="1:33" ht="15" hidden="1" x14ac:dyDescent="0.25">
      <c r="A28" s="5" t="s">
        <v>209</v>
      </c>
      <c r="B28" s="142">
        <v>664771.50000000012</v>
      </c>
      <c r="C28" s="143">
        <f t="shared" si="2"/>
        <v>2618751.6</v>
      </c>
      <c r="D28" s="144">
        <v>619385.87326000002</v>
      </c>
      <c r="E28" s="144">
        <v>96705.9</v>
      </c>
      <c r="F28" s="145">
        <v>336484.1</v>
      </c>
      <c r="G28" s="145">
        <v>3782.6</v>
      </c>
      <c r="H28" s="145">
        <v>149139.29999999999</v>
      </c>
      <c r="I28" s="145">
        <v>26994.799999999999</v>
      </c>
      <c r="J28" s="144">
        <f t="shared" si="3"/>
        <v>6279.1732600000687</v>
      </c>
      <c r="K28" s="144">
        <v>138131.12673999998</v>
      </c>
      <c r="L28" s="144">
        <v>1861234.6</v>
      </c>
      <c r="M28" s="144">
        <v>621321.6</v>
      </c>
      <c r="N28" s="144">
        <v>161809.9</v>
      </c>
      <c r="O28" s="144">
        <v>1001206</v>
      </c>
      <c r="P28" s="144">
        <v>75342.399999999994</v>
      </c>
      <c r="Q28" s="146">
        <f t="shared" si="4"/>
        <v>1554.7000000001863</v>
      </c>
      <c r="R28" s="151">
        <f t="shared" si="5"/>
        <v>2621656.9</v>
      </c>
      <c r="S28" s="148">
        <v>775184</v>
      </c>
      <c r="T28" s="148">
        <v>636787.62700000009</v>
      </c>
      <c r="U28" s="145">
        <v>98393.9</v>
      </c>
      <c r="V28" s="145">
        <v>344469.3</v>
      </c>
      <c r="W28" s="145">
        <v>3860.9</v>
      </c>
      <c r="X28" s="145">
        <v>153465.9</v>
      </c>
      <c r="Y28" s="145">
        <v>30125</v>
      </c>
      <c r="Z28" s="144">
        <f t="shared" si="6"/>
        <v>6472.627000000095</v>
      </c>
      <c r="AA28" s="144">
        <v>138396.37299999991</v>
      </c>
      <c r="AB28" s="149">
        <v>1846472.9</v>
      </c>
      <c r="AC28" s="145">
        <v>621321.6</v>
      </c>
      <c r="AD28" s="144">
        <v>153156.20000000001</v>
      </c>
      <c r="AE28" s="144">
        <v>996067</v>
      </c>
      <c r="AF28" s="144">
        <v>74388.2</v>
      </c>
      <c r="AG28" s="146">
        <f t="shared" si="7"/>
        <v>1539.8999999999069</v>
      </c>
    </row>
    <row r="29" spans="1:33" ht="15" hidden="1" x14ac:dyDescent="0.25">
      <c r="A29" s="5" t="s">
        <v>210</v>
      </c>
      <c r="B29" s="142">
        <v>125173.80000000002</v>
      </c>
      <c r="C29" s="143">
        <f t="shared" si="2"/>
        <v>988805.1</v>
      </c>
      <c r="D29" s="144">
        <v>112558.32440000001</v>
      </c>
      <c r="E29" s="144">
        <v>995</v>
      </c>
      <c r="F29" s="145">
        <v>70420.5</v>
      </c>
      <c r="G29" s="145">
        <v>4066.4</v>
      </c>
      <c r="H29" s="145">
        <v>28113.1</v>
      </c>
      <c r="I29" s="145">
        <v>6638.2</v>
      </c>
      <c r="J29" s="144">
        <f t="shared" si="3"/>
        <v>2325.1244000000152</v>
      </c>
      <c r="K29" s="144">
        <v>23098.775599999994</v>
      </c>
      <c r="L29" s="144">
        <v>853148</v>
      </c>
      <c r="M29" s="144">
        <v>332893.40000000002</v>
      </c>
      <c r="N29" s="144">
        <v>143300.6</v>
      </c>
      <c r="O29" s="144">
        <v>363392.5</v>
      </c>
      <c r="P29" s="144">
        <v>22562.799999999999</v>
      </c>
      <c r="Q29" s="146">
        <f t="shared" si="4"/>
        <v>-9001.3000000000466</v>
      </c>
      <c r="R29" s="151">
        <f t="shared" si="5"/>
        <v>924815</v>
      </c>
      <c r="S29" s="148">
        <v>138719.9</v>
      </c>
      <c r="T29" s="148">
        <v>114191.32154</v>
      </c>
      <c r="U29" s="145">
        <v>1171.7</v>
      </c>
      <c r="V29" s="145">
        <v>70491.7</v>
      </c>
      <c r="W29" s="145">
        <v>4144.6000000000004</v>
      </c>
      <c r="X29" s="145">
        <v>28995.599999999999</v>
      </c>
      <c r="Y29" s="145">
        <v>7015.5</v>
      </c>
      <c r="Z29" s="144">
        <f t="shared" si="6"/>
        <v>2372.2215400000132</v>
      </c>
      <c r="AA29" s="144">
        <v>24528.57845999999</v>
      </c>
      <c r="AB29" s="149">
        <v>786095.1</v>
      </c>
      <c r="AC29" s="145">
        <v>332893.40000000002</v>
      </c>
      <c r="AD29" s="144">
        <v>103502.1</v>
      </c>
      <c r="AE29" s="144">
        <v>336721.8</v>
      </c>
      <c r="AF29" s="144">
        <v>22032.2</v>
      </c>
      <c r="AG29" s="146">
        <f t="shared" si="7"/>
        <v>-9054.4000000000233</v>
      </c>
    </row>
    <row r="30" spans="1:33" ht="15" hidden="1" x14ac:dyDescent="0.25">
      <c r="A30" s="5" t="s">
        <v>211</v>
      </c>
      <c r="B30" s="142">
        <v>227128.19999999998</v>
      </c>
      <c r="C30" s="143">
        <f t="shared" si="2"/>
        <v>735690.7</v>
      </c>
      <c r="D30" s="144">
        <v>286939.93284000002</v>
      </c>
      <c r="E30" s="144">
        <v>59980</v>
      </c>
      <c r="F30" s="145">
        <v>181996.2</v>
      </c>
      <c r="G30" s="145">
        <v>1336.5</v>
      </c>
      <c r="H30" s="145">
        <v>7769.6</v>
      </c>
      <c r="I30" s="145">
        <v>34957</v>
      </c>
      <c r="J30" s="144">
        <f t="shared" si="3"/>
        <v>900.63283999997657</v>
      </c>
      <c r="K30" s="144">
        <v>9702.9671600000001</v>
      </c>
      <c r="L30" s="144">
        <v>439047.8</v>
      </c>
      <c r="M30" s="144">
        <v>188710.5</v>
      </c>
      <c r="N30" s="144">
        <v>47191.199999999997</v>
      </c>
      <c r="O30" s="144">
        <v>191614.6</v>
      </c>
      <c r="P30" s="144">
        <v>11357.6</v>
      </c>
      <c r="Q30" s="146">
        <f t="shared" si="4"/>
        <v>173.89999999996508</v>
      </c>
      <c r="R30" s="151">
        <f t="shared" si="5"/>
        <v>733211.4</v>
      </c>
      <c r="S30" s="148">
        <v>293988.5</v>
      </c>
      <c r="T30" s="148">
        <v>285414.89188000001</v>
      </c>
      <c r="U30" s="145">
        <v>54552</v>
      </c>
      <c r="V30" s="145">
        <v>185922</v>
      </c>
      <c r="W30" s="145">
        <v>1362.2</v>
      </c>
      <c r="X30" s="145">
        <v>7856.6</v>
      </c>
      <c r="Y30" s="145">
        <v>34822.800000000003</v>
      </c>
      <c r="Z30" s="144">
        <f t="shared" si="6"/>
        <v>899.29188000001159</v>
      </c>
      <c r="AA30" s="144">
        <v>8573.6081199999899</v>
      </c>
      <c r="AB30" s="149">
        <v>439222.9</v>
      </c>
      <c r="AC30" s="145">
        <v>188710.5</v>
      </c>
      <c r="AD30" s="144">
        <v>45691.9</v>
      </c>
      <c r="AE30" s="144">
        <v>191189.5</v>
      </c>
      <c r="AF30" s="144">
        <v>10957.1</v>
      </c>
      <c r="AG30" s="146">
        <f t="shared" si="7"/>
        <v>2673.9000000000233</v>
      </c>
    </row>
    <row r="31" spans="1:33" ht="15" hidden="1" x14ac:dyDescent="0.25">
      <c r="A31" s="5" t="s">
        <v>212</v>
      </c>
      <c r="B31" s="142">
        <v>77995.8</v>
      </c>
      <c r="C31" s="143">
        <f t="shared" si="2"/>
        <v>842942.6</v>
      </c>
      <c r="D31" s="144">
        <v>76668.908380000008</v>
      </c>
      <c r="E31" s="144">
        <v>81.7</v>
      </c>
      <c r="F31" s="145">
        <v>39726.5</v>
      </c>
      <c r="G31" s="145">
        <v>2491.6999999999998</v>
      </c>
      <c r="H31" s="145">
        <v>28528.7</v>
      </c>
      <c r="I31" s="145">
        <v>3673.3</v>
      </c>
      <c r="J31" s="144">
        <f t="shared" si="3"/>
        <v>2167.0083800000139</v>
      </c>
      <c r="K31" s="144">
        <v>12447.191619999998</v>
      </c>
      <c r="L31" s="144">
        <v>753826.5</v>
      </c>
      <c r="M31" s="144">
        <v>292160.09999999998</v>
      </c>
      <c r="N31" s="144">
        <v>137696</v>
      </c>
      <c r="O31" s="144">
        <v>304297.09999999998</v>
      </c>
      <c r="P31" s="144">
        <v>19673.5</v>
      </c>
      <c r="Q31" s="146">
        <f t="shared" si="4"/>
        <v>-0.19999999995343387</v>
      </c>
      <c r="R31" s="151">
        <f t="shared" si="5"/>
        <v>839241</v>
      </c>
      <c r="S31" s="148">
        <v>90896.4</v>
      </c>
      <c r="T31" s="148">
        <v>78353.404750000002</v>
      </c>
      <c r="U31" s="145">
        <v>81.7</v>
      </c>
      <c r="V31" s="145">
        <v>40769</v>
      </c>
      <c r="W31" s="145">
        <v>2539.6999999999998</v>
      </c>
      <c r="X31" s="145">
        <v>29320.2</v>
      </c>
      <c r="Y31" s="145">
        <v>3463.9</v>
      </c>
      <c r="Z31" s="144">
        <f t="shared" si="6"/>
        <v>2178.9047500000065</v>
      </c>
      <c r="AA31" s="144">
        <v>12542.995249999993</v>
      </c>
      <c r="AB31" s="149">
        <v>748344.6</v>
      </c>
      <c r="AC31" s="145">
        <v>292160.09999999998</v>
      </c>
      <c r="AD31" s="144">
        <v>133443.70000000001</v>
      </c>
      <c r="AE31" s="144">
        <v>303211.8</v>
      </c>
      <c r="AF31" s="144">
        <v>19529.3</v>
      </c>
      <c r="AG31" s="146">
        <f t="shared" si="7"/>
        <v>-0.30000000004656613</v>
      </c>
    </row>
    <row r="32" spans="1:33" ht="15" hidden="1" x14ac:dyDescent="0.25">
      <c r="A32" s="5" t="s">
        <v>213</v>
      </c>
      <c r="B32" s="142">
        <v>965546.69999999984</v>
      </c>
      <c r="C32" s="143">
        <f t="shared" si="2"/>
        <v>2297614.5999999996</v>
      </c>
      <c r="D32" s="144">
        <v>953562.86</v>
      </c>
      <c r="E32" s="144">
        <v>74842</v>
      </c>
      <c r="F32" s="145">
        <v>446601.8</v>
      </c>
      <c r="G32" s="145">
        <v>7169.3</v>
      </c>
      <c r="H32" s="145">
        <v>204317.5</v>
      </c>
      <c r="I32" s="145">
        <v>205607.6</v>
      </c>
      <c r="J32" s="144">
        <f t="shared" si="3"/>
        <v>15024.660000000033</v>
      </c>
      <c r="K32" s="144">
        <v>117853.83999999997</v>
      </c>
      <c r="L32" s="144">
        <v>1226197.8999999999</v>
      </c>
      <c r="M32" s="144">
        <v>108013.2</v>
      </c>
      <c r="N32" s="144">
        <v>232937.1</v>
      </c>
      <c r="O32" s="144">
        <v>839050.5</v>
      </c>
      <c r="P32" s="144">
        <v>51128.5</v>
      </c>
      <c r="Q32" s="146">
        <f t="shared" si="4"/>
        <v>-4931.4000000001397</v>
      </c>
      <c r="R32" s="151">
        <f t="shared" si="5"/>
        <v>2250032.6</v>
      </c>
      <c r="S32" s="148">
        <v>1059748</v>
      </c>
      <c r="T32" s="148">
        <v>948088.3044100001</v>
      </c>
      <c r="U32" s="145">
        <v>77944.800000000003</v>
      </c>
      <c r="V32" s="145">
        <v>445746.6</v>
      </c>
      <c r="W32" s="145">
        <v>7274.5</v>
      </c>
      <c r="X32" s="145">
        <v>206182.3</v>
      </c>
      <c r="Y32" s="145">
        <v>195991.2</v>
      </c>
      <c r="Z32" s="144">
        <f t="shared" si="6"/>
        <v>14948.904410000076</v>
      </c>
      <c r="AA32" s="144">
        <v>111659.6955899999</v>
      </c>
      <c r="AB32" s="149">
        <v>1190284.6000000001</v>
      </c>
      <c r="AC32" s="145">
        <v>108013.2</v>
      </c>
      <c r="AD32" s="144">
        <v>208766</v>
      </c>
      <c r="AE32" s="144">
        <v>827808</v>
      </c>
      <c r="AF32" s="144">
        <v>50762.1</v>
      </c>
      <c r="AG32" s="146">
        <f t="shared" si="7"/>
        <v>-5064.6999999999534</v>
      </c>
    </row>
    <row r="33" spans="1:33" ht="15.6" hidden="1" customHeight="1" x14ac:dyDescent="0.25">
      <c r="A33" s="5" t="s">
        <v>214</v>
      </c>
      <c r="B33" s="142">
        <v>195849.7</v>
      </c>
      <c r="C33" s="143">
        <f t="shared" si="2"/>
        <v>2668092</v>
      </c>
      <c r="D33" s="144">
        <v>153823.11077999999</v>
      </c>
      <c r="E33" s="144">
        <v>7900</v>
      </c>
      <c r="F33" s="145">
        <v>102860.3</v>
      </c>
      <c r="G33" s="145">
        <v>3324.9</v>
      </c>
      <c r="H33" s="145">
        <v>31460.3</v>
      </c>
      <c r="I33" s="145">
        <v>7928.8</v>
      </c>
      <c r="J33" s="144">
        <f t="shared" si="3"/>
        <v>348.8107799999998</v>
      </c>
      <c r="K33" s="144">
        <v>52064.68922</v>
      </c>
      <c r="L33" s="144">
        <v>2462204.2000000002</v>
      </c>
      <c r="M33" s="144">
        <v>927115.6</v>
      </c>
      <c r="N33" s="144">
        <v>370184.6</v>
      </c>
      <c r="O33" s="144">
        <v>1131674.1000000001</v>
      </c>
      <c r="P33" s="144">
        <v>40156.199999999997</v>
      </c>
      <c r="Q33" s="146">
        <f t="shared" si="4"/>
        <v>-6926.2999999998137</v>
      </c>
      <c r="R33" s="151">
        <f t="shared" si="5"/>
        <v>2577941.6</v>
      </c>
      <c r="S33" s="148">
        <v>226287.6</v>
      </c>
      <c r="T33" s="148">
        <v>158497.51605999999</v>
      </c>
      <c r="U33" s="145">
        <v>7755.2</v>
      </c>
      <c r="V33" s="145">
        <v>106448.1</v>
      </c>
      <c r="W33" s="145">
        <v>3388.8</v>
      </c>
      <c r="X33" s="145">
        <v>32805.599999999999</v>
      </c>
      <c r="Y33" s="145">
        <v>7757.2</v>
      </c>
      <c r="Z33" s="144">
        <f t="shared" si="6"/>
        <v>342.61605999997573</v>
      </c>
      <c r="AA33" s="144">
        <v>67790.083940000011</v>
      </c>
      <c r="AB33" s="149">
        <v>2351654</v>
      </c>
      <c r="AC33" s="145">
        <v>927115.6</v>
      </c>
      <c r="AD33" s="144">
        <v>294261.09999999998</v>
      </c>
      <c r="AE33" s="144">
        <v>1097566.3999999999</v>
      </c>
      <c r="AF33" s="144">
        <v>39722.199999999997</v>
      </c>
      <c r="AG33" s="146">
        <f t="shared" si="7"/>
        <v>-7011.2999999998137</v>
      </c>
    </row>
    <row r="34" spans="1:33" ht="15" x14ac:dyDescent="0.25">
      <c r="A34" s="5" t="s">
        <v>1</v>
      </c>
      <c r="B34" s="142">
        <v>102851.70000000004</v>
      </c>
      <c r="C34" s="143">
        <f t="shared" si="2"/>
        <v>1208786.3</v>
      </c>
      <c r="D34" s="144">
        <v>89327.991030000005</v>
      </c>
      <c r="E34" s="144">
        <v>330.8</v>
      </c>
      <c r="F34" s="145">
        <v>58281.2</v>
      </c>
      <c r="G34" s="145">
        <v>2441.4</v>
      </c>
      <c r="H34" s="145">
        <v>18072.8</v>
      </c>
      <c r="I34" s="145">
        <v>7608.9</v>
      </c>
      <c r="J34" s="144">
        <f t="shared" si="3"/>
        <v>2592.8910300000134</v>
      </c>
      <c r="K34" s="144">
        <v>16797.508969999995</v>
      </c>
      <c r="L34" s="144">
        <v>1102660.8</v>
      </c>
      <c r="M34" s="144">
        <v>445723.1</v>
      </c>
      <c r="N34" s="144">
        <v>93732.7</v>
      </c>
      <c r="O34" s="144">
        <v>488002.1</v>
      </c>
      <c r="P34" s="144">
        <v>68604.100000000006</v>
      </c>
      <c r="Q34" s="146">
        <f t="shared" si="4"/>
        <v>6598.8000000000466</v>
      </c>
      <c r="R34" s="151">
        <f t="shared" si="5"/>
        <v>1163354.8</v>
      </c>
      <c r="S34" s="148">
        <v>107243.6</v>
      </c>
      <c r="T34" s="148">
        <v>90498.089520000009</v>
      </c>
      <c r="U34" s="145">
        <v>278</v>
      </c>
      <c r="V34" s="145">
        <v>59769.4</v>
      </c>
      <c r="W34" s="145">
        <v>2488.3000000000002</v>
      </c>
      <c r="X34" s="145">
        <v>18049</v>
      </c>
      <c r="Y34" s="145">
        <v>7243.6</v>
      </c>
      <c r="Z34" s="144">
        <f t="shared" si="6"/>
        <v>2669.7895200000075</v>
      </c>
      <c r="AA34" s="144">
        <v>16745.510479999997</v>
      </c>
      <c r="AB34" s="149">
        <v>1056111.2</v>
      </c>
      <c r="AC34" s="145">
        <v>445723.1</v>
      </c>
      <c r="AD34" s="144">
        <v>82974</v>
      </c>
      <c r="AE34" s="144">
        <v>470302.8</v>
      </c>
      <c r="AF34" s="144">
        <v>67037.399999999994</v>
      </c>
      <c r="AG34" s="146">
        <f t="shared" si="7"/>
        <v>-9926.0999999998603</v>
      </c>
    </row>
    <row r="35" spans="1:33" ht="15" x14ac:dyDescent="0.25">
      <c r="A35" s="5" t="s">
        <v>2</v>
      </c>
      <c r="B35" s="142">
        <v>60554.799999999996</v>
      </c>
      <c r="C35" s="143">
        <f t="shared" si="2"/>
        <v>826717.6</v>
      </c>
      <c r="D35" s="144">
        <v>57059.247380000001</v>
      </c>
      <c r="E35" s="144">
        <v>8.6999999999999993</v>
      </c>
      <c r="F35" s="145">
        <v>37294.6</v>
      </c>
      <c r="G35" s="145">
        <v>2232.1999999999998</v>
      </c>
      <c r="H35" s="145">
        <v>10757.1</v>
      </c>
      <c r="I35" s="145">
        <v>5530.1</v>
      </c>
      <c r="J35" s="144">
        <f t="shared" si="3"/>
        <v>1236.5473800000109</v>
      </c>
      <c r="K35" s="144">
        <v>9218.1526199999935</v>
      </c>
      <c r="L35" s="144">
        <v>760440.2</v>
      </c>
      <c r="M35" s="144">
        <v>355362.9</v>
      </c>
      <c r="N35" s="144">
        <v>91254.1</v>
      </c>
      <c r="O35" s="144">
        <v>294652.40000000002</v>
      </c>
      <c r="P35" s="144">
        <v>19801.7</v>
      </c>
      <c r="Q35" s="146">
        <f t="shared" si="4"/>
        <v>-630.90000000002328</v>
      </c>
      <c r="R35" s="151">
        <f t="shared" si="5"/>
        <v>819492.20000000007</v>
      </c>
      <c r="S35" s="148">
        <v>67833.8</v>
      </c>
      <c r="T35" s="148">
        <v>57865.801610000002</v>
      </c>
      <c r="U35" s="145">
        <v>12.5</v>
      </c>
      <c r="V35" s="145">
        <v>36830.6</v>
      </c>
      <c r="W35" s="145">
        <v>2276</v>
      </c>
      <c r="X35" s="145">
        <v>11318.5</v>
      </c>
      <c r="Y35" s="145">
        <v>6264.3</v>
      </c>
      <c r="Z35" s="144">
        <f t="shared" si="6"/>
        <v>1163.9016100000035</v>
      </c>
      <c r="AA35" s="144">
        <v>9967.9983900000007</v>
      </c>
      <c r="AB35" s="149">
        <v>751658.4</v>
      </c>
      <c r="AC35" s="145">
        <v>355362.9</v>
      </c>
      <c r="AD35" s="144">
        <v>87194.8</v>
      </c>
      <c r="AE35" s="144">
        <v>290365.3</v>
      </c>
      <c r="AF35" s="144">
        <v>19406.7</v>
      </c>
      <c r="AG35" s="146">
        <f t="shared" si="7"/>
        <v>-671.29999999993015</v>
      </c>
    </row>
    <row r="36" spans="1:33" ht="15" hidden="1" x14ac:dyDescent="0.25">
      <c r="A36" s="5" t="s">
        <v>215</v>
      </c>
      <c r="B36" s="142">
        <v>180792.90000000005</v>
      </c>
      <c r="C36" s="143">
        <f t="shared" si="2"/>
        <v>1304167.8999999999</v>
      </c>
      <c r="D36" s="144">
        <v>159513.21118000001</v>
      </c>
      <c r="E36" s="144">
        <v>1124.3</v>
      </c>
      <c r="F36" s="145">
        <v>125571.8</v>
      </c>
      <c r="G36" s="145">
        <v>2664.4</v>
      </c>
      <c r="H36" s="145">
        <v>18964.900000000001</v>
      </c>
      <c r="I36" s="145">
        <v>8175.6</v>
      </c>
      <c r="J36" s="144">
        <f t="shared" si="3"/>
        <v>3012.211180000013</v>
      </c>
      <c r="K36" s="144">
        <v>22280.688819999981</v>
      </c>
      <c r="L36" s="144">
        <v>1122374</v>
      </c>
      <c r="M36" s="144">
        <v>399894.8</v>
      </c>
      <c r="N36" s="144">
        <v>203743.4</v>
      </c>
      <c r="O36" s="144">
        <v>417241.2</v>
      </c>
      <c r="P36" s="144">
        <v>100511.6</v>
      </c>
      <c r="Q36" s="146">
        <f t="shared" si="4"/>
        <v>983</v>
      </c>
      <c r="R36" s="151">
        <f t="shared" si="5"/>
        <v>1283972.1000000001</v>
      </c>
      <c r="S36" s="148">
        <v>186208.8</v>
      </c>
      <c r="T36" s="148">
        <v>163684.88798000003</v>
      </c>
      <c r="U36" s="145">
        <v>1774.4</v>
      </c>
      <c r="V36" s="145">
        <v>126865.7</v>
      </c>
      <c r="W36" s="145">
        <v>2714.8</v>
      </c>
      <c r="X36" s="145">
        <v>20123.7</v>
      </c>
      <c r="Y36" s="145">
        <v>8955.6</v>
      </c>
      <c r="Z36" s="144">
        <f t="shared" si="6"/>
        <v>3250.687980000037</v>
      </c>
      <c r="AA36" s="144">
        <v>22523.91201999996</v>
      </c>
      <c r="AB36" s="149">
        <v>1097763.3</v>
      </c>
      <c r="AC36" s="145">
        <v>399894.8</v>
      </c>
      <c r="AD36" s="144">
        <v>183648.8</v>
      </c>
      <c r="AE36" s="144">
        <v>413148</v>
      </c>
      <c r="AF36" s="144">
        <v>100455.7</v>
      </c>
      <c r="AG36" s="146">
        <f t="shared" si="7"/>
        <v>616</v>
      </c>
    </row>
    <row r="37" spans="1:33" ht="14.45" hidden="1" customHeight="1" x14ac:dyDescent="0.25">
      <c r="A37" s="5" t="s">
        <v>216</v>
      </c>
      <c r="B37" s="142">
        <v>107840.60000000002</v>
      </c>
      <c r="C37" s="143">
        <f t="shared" si="2"/>
        <v>1035695.6000000001</v>
      </c>
      <c r="D37" s="144">
        <v>87807.388460000002</v>
      </c>
      <c r="E37" s="144">
        <v>5600</v>
      </c>
      <c r="F37" s="145">
        <v>54264.3</v>
      </c>
      <c r="G37" s="145">
        <v>2277.9</v>
      </c>
      <c r="H37" s="145">
        <v>18942.3</v>
      </c>
      <c r="I37" s="145">
        <v>5107.8</v>
      </c>
      <c r="J37" s="144">
        <f t="shared" si="3"/>
        <v>1615.088459999999</v>
      </c>
      <c r="K37" s="144">
        <v>31642.411540000001</v>
      </c>
      <c r="L37" s="144">
        <v>916245.8</v>
      </c>
      <c r="M37" s="144">
        <v>399412.9</v>
      </c>
      <c r="N37" s="144">
        <v>89183</v>
      </c>
      <c r="O37" s="144">
        <v>410414.5</v>
      </c>
      <c r="P37" s="144">
        <v>21554</v>
      </c>
      <c r="Q37" s="146">
        <f t="shared" si="4"/>
        <v>-4318.5999999999767</v>
      </c>
      <c r="R37" s="151">
        <f t="shared" si="5"/>
        <v>1035774.8</v>
      </c>
      <c r="S37" s="148">
        <v>124833.3</v>
      </c>
      <c r="T37" s="148">
        <v>91738.160209999987</v>
      </c>
      <c r="U37" s="145">
        <v>5620</v>
      </c>
      <c r="V37" s="145">
        <v>56609.2</v>
      </c>
      <c r="W37" s="145">
        <v>2321.6999999999998</v>
      </c>
      <c r="X37" s="145">
        <v>20014.7</v>
      </c>
      <c r="Y37" s="145">
        <v>5435.9</v>
      </c>
      <c r="Z37" s="144">
        <f t="shared" si="6"/>
        <v>1736.6602099999891</v>
      </c>
      <c r="AA37" s="144">
        <v>33095.139790000016</v>
      </c>
      <c r="AB37" s="149">
        <v>910941.5</v>
      </c>
      <c r="AC37" s="145">
        <v>399412.9</v>
      </c>
      <c r="AD37" s="144">
        <v>87155.9</v>
      </c>
      <c r="AE37" s="144">
        <v>407487.9</v>
      </c>
      <c r="AF37" s="144">
        <v>21203.4</v>
      </c>
      <c r="AG37" s="146">
        <f t="shared" si="7"/>
        <v>-4318.6000000000931</v>
      </c>
    </row>
    <row r="38" spans="1:33" ht="15" hidden="1" x14ac:dyDescent="0.25">
      <c r="A38" s="5" t="s">
        <v>217</v>
      </c>
      <c r="B38" s="142">
        <v>60831.099999999991</v>
      </c>
      <c r="C38" s="143">
        <f t="shared" si="2"/>
        <v>763714.5</v>
      </c>
      <c r="D38" s="144">
        <v>46927.849589999998</v>
      </c>
      <c r="E38" s="144">
        <v>880.5</v>
      </c>
      <c r="F38" s="145">
        <v>31311.3</v>
      </c>
      <c r="G38" s="145">
        <v>1588.5</v>
      </c>
      <c r="H38" s="145">
        <v>8529.6</v>
      </c>
      <c r="I38" s="145">
        <v>3301.4</v>
      </c>
      <c r="J38" s="144">
        <f t="shared" si="3"/>
        <v>1316.5495899999951</v>
      </c>
      <c r="K38" s="144">
        <v>13642.450410000005</v>
      </c>
      <c r="L38" s="144">
        <v>703144.2</v>
      </c>
      <c r="M38" s="144">
        <v>359502</v>
      </c>
      <c r="N38" s="144">
        <v>90984.2</v>
      </c>
      <c r="O38" s="144">
        <v>236330.4</v>
      </c>
      <c r="P38" s="144">
        <v>15283.4</v>
      </c>
      <c r="Q38" s="146">
        <f t="shared" si="4"/>
        <v>1044.1999999999534</v>
      </c>
      <c r="R38" s="151">
        <f t="shared" si="5"/>
        <v>759974.20000000007</v>
      </c>
      <c r="S38" s="148">
        <v>61628.9</v>
      </c>
      <c r="T38" s="148">
        <v>47800.824569999997</v>
      </c>
      <c r="U38" s="145">
        <v>908.4</v>
      </c>
      <c r="V38" s="145">
        <v>32090.799999999999</v>
      </c>
      <c r="W38" s="145">
        <v>1599.2</v>
      </c>
      <c r="X38" s="145">
        <v>8623.2999999999993</v>
      </c>
      <c r="Y38" s="145">
        <v>3275.7</v>
      </c>
      <c r="Z38" s="144">
        <f t="shared" si="6"/>
        <v>1303.4245699999965</v>
      </c>
      <c r="AA38" s="144">
        <v>13828.075430000004</v>
      </c>
      <c r="AB38" s="149">
        <v>698345.3</v>
      </c>
      <c r="AC38" s="145">
        <v>359502</v>
      </c>
      <c r="AD38" s="144">
        <v>87134.2</v>
      </c>
      <c r="AE38" s="144">
        <v>235712.2</v>
      </c>
      <c r="AF38" s="144">
        <v>14953.1</v>
      </c>
      <c r="AG38" s="146">
        <f t="shared" si="7"/>
        <v>1043.8000000000466</v>
      </c>
    </row>
    <row r="39" spans="1:33" ht="15" hidden="1" x14ac:dyDescent="0.25">
      <c r="A39" s="5" t="s">
        <v>218</v>
      </c>
      <c r="B39" s="142">
        <v>141487.20000000001</v>
      </c>
      <c r="C39" s="143">
        <f t="shared" si="2"/>
        <v>1326942.3</v>
      </c>
      <c r="D39" s="144">
        <v>139178.06119000001</v>
      </c>
      <c r="E39" s="144">
        <v>2837.3</v>
      </c>
      <c r="F39" s="145">
        <v>86701.1</v>
      </c>
      <c r="G39" s="145">
        <v>2914.7</v>
      </c>
      <c r="H39" s="145">
        <v>34181</v>
      </c>
      <c r="I39" s="145">
        <v>12462.2</v>
      </c>
      <c r="J39" s="144">
        <f t="shared" si="3"/>
        <v>81.761189999990165</v>
      </c>
      <c r="K39" s="144">
        <v>17258.138810000004</v>
      </c>
      <c r="L39" s="144">
        <v>1170506.1000000001</v>
      </c>
      <c r="M39" s="144">
        <v>410246</v>
      </c>
      <c r="N39" s="144">
        <v>113711.1</v>
      </c>
      <c r="O39" s="144">
        <v>605602.30000000005</v>
      </c>
      <c r="P39" s="144">
        <v>38812.5</v>
      </c>
      <c r="Q39" s="146">
        <f t="shared" si="4"/>
        <v>2134.2000000001863</v>
      </c>
      <c r="R39" s="151">
        <f t="shared" si="5"/>
        <v>1311872.5999999999</v>
      </c>
      <c r="S39" s="148">
        <v>159503.20000000001</v>
      </c>
      <c r="T39" s="148">
        <v>139862.77543000001</v>
      </c>
      <c r="U39" s="145">
        <v>3512.8</v>
      </c>
      <c r="V39" s="145">
        <v>84822.2</v>
      </c>
      <c r="W39" s="145">
        <v>2994.7</v>
      </c>
      <c r="X39" s="145">
        <v>35705.5</v>
      </c>
      <c r="Y39" s="145">
        <v>12527.1</v>
      </c>
      <c r="Z39" s="144">
        <f t="shared" si="6"/>
        <v>300.47543000002588</v>
      </c>
      <c r="AA39" s="144">
        <v>19640.424570000003</v>
      </c>
      <c r="AB39" s="149">
        <v>1152369.3999999999</v>
      </c>
      <c r="AC39" s="145">
        <v>410246</v>
      </c>
      <c r="AD39" s="144">
        <v>109374.5</v>
      </c>
      <c r="AE39" s="144">
        <v>592205.9</v>
      </c>
      <c r="AF39" s="144">
        <v>38535</v>
      </c>
      <c r="AG39" s="146">
        <f t="shared" si="7"/>
        <v>2008</v>
      </c>
    </row>
    <row r="40" spans="1:33" ht="15" x14ac:dyDescent="0.25">
      <c r="A40" s="5" t="s">
        <v>3</v>
      </c>
      <c r="B40" s="142">
        <v>79693.000000000015</v>
      </c>
      <c r="C40" s="143">
        <f t="shared" si="2"/>
        <v>996907.3</v>
      </c>
      <c r="D40" s="144">
        <v>72977.957110000003</v>
      </c>
      <c r="E40" s="144">
        <v>540</v>
      </c>
      <c r="F40" s="145">
        <v>47582.8</v>
      </c>
      <c r="G40" s="145">
        <v>2776.8</v>
      </c>
      <c r="H40" s="145">
        <v>11963.3</v>
      </c>
      <c r="I40" s="145">
        <v>8540.5</v>
      </c>
      <c r="J40" s="144">
        <f t="shared" si="3"/>
        <v>1574.5571099999943</v>
      </c>
      <c r="K40" s="144">
        <v>8803.4428899999912</v>
      </c>
      <c r="L40" s="144">
        <v>915125.9</v>
      </c>
      <c r="M40" s="144">
        <v>420640.9</v>
      </c>
      <c r="N40" s="144">
        <v>126506.6</v>
      </c>
      <c r="O40" s="144">
        <v>349839.5</v>
      </c>
      <c r="P40" s="144">
        <v>20599.8</v>
      </c>
      <c r="Q40" s="146">
        <f t="shared" si="4"/>
        <v>-2460.9000000000233</v>
      </c>
      <c r="R40" s="151">
        <f t="shared" si="5"/>
        <v>990828.6</v>
      </c>
      <c r="S40" s="148">
        <v>81343.399999999994</v>
      </c>
      <c r="T40" s="148">
        <v>71807.267209999991</v>
      </c>
      <c r="U40" s="145">
        <v>539.20000000000005</v>
      </c>
      <c r="V40" s="145">
        <v>46131.3</v>
      </c>
      <c r="W40" s="145">
        <v>2824.3</v>
      </c>
      <c r="X40" s="145">
        <v>12265.9</v>
      </c>
      <c r="Y40" s="145">
        <v>8523.6</v>
      </c>
      <c r="Z40" s="144">
        <f t="shared" si="6"/>
        <v>1522.9672099999916</v>
      </c>
      <c r="AA40" s="144">
        <v>9536.1327900000033</v>
      </c>
      <c r="AB40" s="149">
        <v>909485.2</v>
      </c>
      <c r="AC40" s="145">
        <v>420640.9</v>
      </c>
      <c r="AD40" s="144">
        <v>121907.2</v>
      </c>
      <c r="AE40" s="144">
        <v>349207.8</v>
      </c>
      <c r="AF40" s="144">
        <v>20186.2</v>
      </c>
      <c r="AG40" s="146">
        <f t="shared" si="7"/>
        <v>-2456.8999999999069</v>
      </c>
    </row>
    <row r="41" spans="1:33" ht="15" hidden="1" x14ac:dyDescent="0.25">
      <c r="A41" s="5" t="s">
        <v>219</v>
      </c>
      <c r="B41" s="142">
        <v>491519.09999999992</v>
      </c>
      <c r="C41" s="143">
        <f t="shared" si="2"/>
        <v>1715999.8</v>
      </c>
      <c r="D41" s="144">
        <v>466001.76387000002</v>
      </c>
      <c r="E41" s="144">
        <v>174273.9</v>
      </c>
      <c r="F41" s="145">
        <v>221662.4</v>
      </c>
      <c r="G41" s="145">
        <v>1739.9</v>
      </c>
      <c r="H41" s="145">
        <v>49755.5</v>
      </c>
      <c r="I41" s="145">
        <v>14810.1</v>
      </c>
      <c r="J41" s="144">
        <f t="shared" si="3"/>
        <v>3759.963870000036</v>
      </c>
      <c r="K41" s="144">
        <v>105669.93612999993</v>
      </c>
      <c r="L41" s="144">
        <v>1144328.1000000001</v>
      </c>
      <c r="M41" s="144">
        <v>354714.8</v>
      </c>
      <c r="N41" s="144">
        <v>174904.7</v>
      </c>
      <c r="O41" s="144">
        <v>513839.7</v>
      </c>
      <c r="P41" s="144">
        <v>69462</v>
      </c>
      <c r="Q41" s="146">
        <f t="shared" si="4"/>
        <v>31406.90000000014</v>
      </c>
      <c r="R41" s="151">
        <f t="shared" si="5"/>
        <v>1647700.8</v>
      </c>
      <c r="S41" s="148">
        <v>575006.5</v>
      </c>
      <c r="T41" s="148">
        <v>470229.99776</v>
      </c>
      <c r="U41" s="145">
        <v>170995</v>
      </c>
      <c r="V41" s="145">
        <v>229045.9</v>
      </c>
      <c r="W41" s="145">
        <v>1772.4</v>
      </c>
      <c r="X41" s="145">
        <v>50083.3</v>
      </c>
      <c r="Y41" s="145">
        <v>14457.9</v>
      </c>
      <c r="Z41" s="144">
        <f t="shared" si="6"/>
        <v>3875.4977600000075</v>
      </c>
      <c r="AA41" s="144">
        <v>104776.50224</v>
      </c>
      <c r="AB41" s="149">
        <v>1072694.3</v>
      </c>
      <c r="AC41" s="145">
        <v>354714.8</v>
      </c>
      <c r="AD41" s="144">
        <v>140760.79999999999</v>
      </c>
      <c r="AE41" s="144">
        <v>500541.3</v>
      </c>
      <c r="AF41" s="144">
        <v>68969.399999999994</v>
      </c>
      <c r="AG41" s="146">
        <f t="shared" si="7"/>
        <v>7708.0000000002328</v>
      </c>
    </row>
    <row r="42" spans="1:33" ht="15" hidden="1" x14ac:dyDescent="0.25">
      <c r="A42" s="5" t="s">
        <v>220</v>
      </c>
      <c r="B42" s="142">
        <v>102361.1</v>
      </c>
      <c r="C42" s="143">
        <f t="shared" si="2"/>
        <v>839143.79999999993</v>
      </c>
      <c r="D42" s="144">
        <v>91327.676359999998</v>
      </c>
      <c r="E42" s="144">
        <v>388</v>
      </c>
      <c r="F42" s="145">
        <v>63848.7</v>
      </c>
      <c r="G42" s="145">
        <v>1832.4</v>
      </c>
      <c r="H42" s="145">
        <v>14295.6</v>
      </c>
      <c r="I42" s="145">
        <v>8131.9</v>
      </c>
      <c r="J42" s="144">
        <f t="shared" si="3"/>
        <v>2831.0763600000064</v>
      </c>
      <c r="K42" s="144">
        <v>15425.423640000008</v>
      </c>
      <c r="L42" s="144">
        <v>732390.7</v>
      </c>
      <c r="M42" s="144">
        <v>292110</v>
      </c>
      <c r="N42" s="144">
        <v>108328.3</v>
      </c>
      <c r="O42" s="144">
        <v>308067</v>
      </c>
      <c r="P42" s="144">
        <v>23545.1</v>
      </c>
      <c r="Q42" s="146">
        <f t="shared" si="4"/>
        <v>340.29999999993015</v>
      </c>
      <c r="R42" s="151">
        <f t="shared" si="5"/>
        <v>815401.4</v>
      </c>
      <c r="S42" s="148">
        <v>103288.8</v>
      </c>
      <c r="T42" s="148">
        <v>88218.909729999985</v>
      </c>
      <c r="U42" s="145">
        <v>370.2</v>
      </c>
      <c r="V42" s="145">
        <v>61594.400000000001</v>
      </c>
      <c r="W42" s="145">
        <v>1662</v>
      </c>
      <c r="X42" s="145">
        <v>13925.4</v>
      </c>
      <c r="Y42" s="145">
        <v>7972.9</v>
      </c>
      <c r="Z42" s="144">
        <f t="shared" si="6"/>
        <v>2694.009729999987</v>
      </c>
      <c r="AA42" s="144">
        <v>15069.890270000018</v>
      </c>
      <c r="AB42" s="149">
        <v>712112.6</v>
      </c>
      <c r="AC42" s="145">
        <v>292110</v>
      </c>
      <c r="AD42" s="144">
        <v>99495.1</v>
      </c>
      <c r="AE42" s="144">
        <v>302871.59999999998</v>
      </c>
      <c r="AF42" s="144">
        <v>17309</v>
      </c>
      <c r="AG42" s="146">
        <f t="shared" si="7"/>
        <v>326.90000000002328</v>
      </c>
    </row>
    <row r="43" spans="1:33" ht="15" x14ac:dyDescent="0.25">
      <c r="A43" s="5" t="s">
        <v>4</v>
      </c>
      <c r="B43" s="142">
        <v>85781.200000000012</v>
      </c>
      <c r="C43" s="143">
        <f t="shared" si="2"/>
        <v>897359.70000000007</v>
      </c>
      <c r="D43" s="144">
        <v>74060.361120000001</v>
      </c>
      <c r="E43" s="144">
        <v>170.8</v>
      </c>
      <c r="F43" s="145">
        <v>53463.7</v>
      </c>
      <c r="G43" s="145">
        <v>1864.3</v>
      </c>
      <c r="H43" s="145">
        <v>10616.7</v>
      </c>
      <c r="I43" s="145">
        <v>6224.5</v>
      </c>
      <c r="J43" s="144">
        <f t="shared" si="3"/>
        <v>1720.3611200000014</v>
      </c>
      <c r="K43" s="144">
        <v>10952.438880000002</v>
      </c>
      <c r="L43" s="144">
        <v>812346.9</v>
      </c>
      <c r="M43" s="144">
        <v>375973.3</v>
      </c>
      <c r="N43" s="144">
        <v>91099.5</v>
      </c>
      <c r="O43" s="144">
        <v>326844.5</v>
      </c>
      <c r="P43" s="144">
        <v>18967.3</v>
      </c>
      <c r="Q43" s="146">
        <f t="shared" si="4"/>
        <v>-537.70000000006985</v>
      </c>
      <c r="R43" s="151">
        <f t="shared" si="5"/>
        <v>874306</v>
      </c>
      <c r="S43" s="148">
        <v>89781.1</v>
      </c>
      <c r="T43" s="148">
        <v>77926.090309999985</v>
      </c>
      <c r="U43" s="145">
        <v>176.4</v>
      </c>
      <c r="V43" s="145">
        <v>55980.2</v>
      </c>
      <c r="W43" s="145">
        <v>1900</v>
      </c>
      <c r="X43" s="145">
        <v>12142</v>
      </c>
      <c r="Y43" s="145">
        <v>5935.6</v>
      </c>
      <c r="Z43" s="144">
        <f t="shared" si="6"/>
        <v>1791.8903099999934</v>
      </c>
      <c r="AA43" s="144">
        <v>11855.009690000021</v>
      </c>
      <c r="AB43" s="149">
        <v>784524.9</v>
      </c>
      <c r="AC43" s="145">
        <v>375973.3</v>
      </c>
      <c r="AD43" s="144">
        <v>70525.399999999994</v>
      </c>
      <c r="AE43" s="144">
        <v>320258.90000000002</v>
      </c>
      <c r="AF43" s="144">
        <v>18534.8</v>
      </c>
      <c r="AG43" s="146">
        <f t="shared" si="7"/>
        <v>-767.5</v>
      </c>
    </row>
    <row r="44" spans="1:33" ht="15" x14ac:dyDescent="0.25">
      <c r="A44" s="5" t="s">
        <v>5</v>
      </c>
      <c r="B44" s="142">
        <v>325193.3</v>
      </c>
      <c r="C44" s="143">
        <f t="shared" si="2"/>
        <v>2153215.9</v>
      </c>
      <c r="D44" s="144">
        <v>293427.44099000003</v>
      </c>
      <c r="E44" s="144">
        <v>1537</v>
      </c>
      <c r="F44" s="145">
        <v>174134.8</v>
      </c>
      <c r="G44" s="145">
        <v>7902.2</v>
      </c>
      <c r="H44" s="145">
        <v>84135.9</v>
      </c>
      <c r="I44" s="145">
        <v>18983</v>
      </c>
      <c r="J44" s="144">
        <f t="shared" si="3"/>
        <v>6734.5409900000086</v>
      </c>
      <c r="K44" s="144">
        <v>29759.959009999991</v>
      </c>
      <c r="L44" s="144">
        <v>1830028.5</v>
      </c>
      <c r="M44" s="144">
        <v>670207.19999999995</v>
      </c>
      <c r="N44" s="144">
        <v>180417.7</v>
      </c>
      <c r="O44" s="144">
        <v>932832.4</v>
      </c>
      <c r="P44" s="144">
        <v>49207.8</v>
      </c>
      <c r="Q44" s="146">
        <f t="shared" si="4"/>
        <v>-2636.5999999998603</v>
      </c>
      <c r="R44" s="151">
        <f t="shared" si="5"/>
        <v>2134101.2000000002</v>
      </c>
      <c r="S44" s="148">
        <v>323551.09999999998</v>
      </c>
      <c r="T44" s="148">
        <v>291504.03277000005</v>
      </c>
      <c r="U44" s="145">
        <v>1529.4</v>
      </c>
      <c r="V44" s="145">
        <v>173625.2</v>
      </c>
      <c r="W44" s="145">
        <v>8054.1</v>
      </c>
      <c r="X44" s="145">
        <v>85666</v>
      </c>
      <c r="Y44" s="145">
        <v>15701.8</v>
      </c>
      <c r="Z44" s="144">
        <f t="shared" si="6"/>
        <v>6927.5327700000089</v>
      </c>
      <c r="AA44" s="144">
        <v>32047.067229999928</v>
      </c>
      <c r="AB44" s="149">
        <v>1810550.1</v>
      </c>
      <c r="AC44" s="145">
        <v>670207.19999999995</v>
      </c>
      <c r="AD44" s="144">
        <v>168540.6</v>
      </c>
      <c r="AE44" s="144">
        <v>925646.6</v>
      </c>
      <c r="AF44" s="144">
        <v>48792.3</v>
      </c>
      <c r="AG44" s="146">
        <f t="shared" si="7"/>
        <v>-2636.5999999998603</v>
      </c>
    </row>
    <row r="45" spans="1:33" ht="15" hidden="1" x14ac:dyDescent="0.25">
      <c r="A45" s="5" t="s">
        <v>221</v>
      </c>
      <c r="B45" s="142">
        <v>98453.4</v>
      </c>
      <c r="C45" s="143">
        <f t="shared" si="2"/>
        <v>899798.60000000009</v>
      </c>
      <c r="D45" s="144">
        <v>83959.692490000016</v>
      </c>
      <c r="E45" s="144">
        <v>1680</v>
      </c>
      <c r="F45" s="145">
        <v>45526.3</v>
      </c>
      <c r="G45" s="145">
        <v>3878.6</v>
      </c>
      <c r="H45" s="145">
        <v>20447.5</v>
      </c>
      <c r="I45" s="145">
        <v>9764.6</v>
      </c>
      <c r="J45" s="144">
        <f t="shared" si="3"/>
        <v>2662.6924900000158</v>
      </c>
      <c r="K45" s="144">
        <v>16732.607509999987</v>
      </c>
      <c r="L45" s="144">
        <v>799106.3</v>
      </c>
      <c r="M45" s="144">
        <v>311509.90000000002</v>
      </c>
      <c r="N45" s="144">
        <v>156594.9</v>
      </c>
      <c r="O45" s="144">
        <v>310157.3</v>
      </c>
      <c r="P45" s="144">
        <v>19045.8</v>
      </c>
      <c r="Q45" s="146">
        <f t="shared" si="4"/>
        <v>1798.3999999999069</v>
      </c>
      <c r="R45" s="151">
        <f t="shared" si="5"/>
        <v>845275.5</v>
      </c>
      <c r="S45" s="148">
        <v>102238</v>
      </c>
      <c r="T45" s="148">
        <v>85950.88145999999</v>
      </c>
      <c r="U45" s="145">
        <v>1721.8</v>
      </c>
      <c r="V45" s="145">
        <v>47322.400000000001</v>
      </c>
      <c r="W45" s="145">
        <v>3953.3</v>
      </c>
      <c r="X45" s="145">
        <v>21060.6</v>
      </c>
      <c r="Y45" s="145">
        <v>9213.2000000000007</v>
      </c>
      <c r="Z45" s="144">
        <f t="shared" si="6"/>
        <v>2679.5814599999831</v>
      </c>
      <c r="AA45" s="144">
        <v>16287.11854000001</v>
      </c>
      <c r="AB45" s="149">
        <v>743037.5</v>
      </c>
      <c r="AC45" s="145">
        <v>311509.90000000002</v>
      </c>
      <c r="AD45" s="144">
        <v>101330.5</v>
      </c>
      <c r="AE45" s="144">
        <v>309488.5</v>
      </c>
      <c r="AF45" s="144">
        <v>18909.900000000001</v>
      </c>
      <c r="AG45" s="146">
        <f t="shared" si="7"/>
        <v>1798.6999999999534</v>
      </c>
    </row>
    <row r="46" spans="1:33" ht="15" x14ac:dyDescent="0.25">
      <c r="A46" s="5" t="s">
        <v>6</v>
      </c>
      <c r="B46" s="142">
        <v>174067.7</v>
      </c>
      <c r="C46" s="143">
        <f t="shared" si="2"/>
        <v>1408527.3</v>
      </c>
      <c r="D46" s="144">
        <v>131955.97561999998</v>
      </c>
      <c r="E46" s="144">
        <v>533.6</v>
      </c>
      <c r="F46" s="145">
        <v>82297</v>
      </c>
      <c r="G46" s="145">
        <v>2462.8000000000002</v>
      </c>
      <c r="H46" s="145">
        <v>29586.7</v>
      </c>
      <c r="I46" s="145">
        <v>16991</v>
      </c>
      <c r="J46" s="144">
        <f t="shared" si="3"/>
        <v>84.875619999977062</v>
      </c>
      <c r="K46" s="144">
        <v>41088.624380000023</v>
      </c>
      <c r="L46" s="144">
        <v>1235482.7</v>
      </c>
      <c r="M46" s="144">
        <v>464444.7</v>
      </c>
      <c r="N46" s="144">
        <v>133974.39999999999</v>
      </c>
      <c r="O46" s="144">
        <v>611216.80000000005</v>
      </c>
      <c r="P46" s="144">
        <v>30730.400000000001</v>
      </c>
      <c r="Q46" s="146">
        <f t="shared" si="4"/>
        <v>-4883.5999999998603</v>
      </c>
      <c r="R46" s="151">
        <f t="shared" si="5"/>
        <v>1386371.3</v>
      </c>
      <c r="S46" s="148">
        <v>170549.8</v>
      </c>
      <c r="T46" s="148">
        <v>130408.76203999999</v>
      </c>
      <c r="U46" s="145">
        <v>607.4</v>
      </c>
      <c r="V46" s="145">
        <v>78888.399999999994</v>
      </c>
      <c r="W46" s="145">
        <v>2510.1999999999998</v>
      </c>
      <c r="X46" s="145">
        <v>30276.3</v>
      </c>
      <c r="Y46" s="145">
        <v>17941</v>
      </c>
      <c r="Z46" s="144">
        <f t="shared" si="6"/>
        <v>185.46204000000216</v>
      </c>
      <c r="AA46" s="144">
        <v>40141.037960000001</v>
      </c>
      <c r="AB46" s="149">
        <v>1215821.5</v>
      </c>
      <c r="AC46" s="145">
        <v>464444.7</v>
      </c>
      <c r="AD46" s="144">
        <v>117243.2</v>
      </c>
      <c r="AE46" s="144">
        <v>608701.4</v>
      </c>
      <c r="AF46" s="144">
        <v>30321</v>
      </c>
      <c r="AG46" s="146">
        <f t="shared" si="7"/>
        <v>-4888.8000000000466</v>
      </c>
    </row>
    <row r="47" spans="1:33" ht="15" hidden="1" x14ac:dyDescent="0.25">
      <c r="A47" s="5" t="s">
        <v>222</v>
      </c>
      <c r="B47" s="142">
        <v>590136.60000000021</v>
      </c>
      <c r="C47" s="143">
        <f t="shared" si="2"/>
        <v>1451239</v>
      </c>
      <c r="D47" s="144">
        <v>662144.11895999999</v>
      </c>
      <c r="E47" s="144">
        <v>372460.2</v>
      </c>
      <c r="F47" s="145">
        <v>240303.8</v>
      </c>
      <c r="G47" s="145">
        <v>2548.6</v>
      </c>
      <c r="H47" s="145">
        <v>36716.699999999997</v>
      </c>
      <c r="I47" s="145">
        <v>7945.4</v>
      </c>
      <c r="J47" s="144">
        <f t="shared" si="3"/>
        <v>2169.4189600000391</v>
      </c>
      <c r="K47" s="144">
        <v>61970.481039999984</v>
      </c>
      <c r="L47" s="144">
        <v>727124.4</v>
      </c>
      <c r="M47" s="144">
        <v>118392.6</v>
      </c>
      <c r="N47" s="144">
        <v>201464.8</v>
      </c>
      <c r="O47" s="144">
        <v>386510.8</v>
      </c>
      <c r="P47" s="144">
        <v>20561.900000000001</v>
      </c>
      <c r="Q47" s="146">
        <f t="shared" si="4"/>
        <v>194.30000000004657</v>
      </c>
      <c r="R47" s="151">
        <f t="shared" si="5"/>
        <v>1438745.7</v>
      </c>
      <c r="S47" s="148">
        <v>721566.1</v>
      </c>
      <c r="T47" s="148">
        <v>662642.83736999996</v>
      </c>
      <c r="U47" s="145">
        <v>376276.2</v>
      </c>
      <c r="V47" s="145">
        <v>240738.1</v>
      </c>
      <c r="W47" s="145">
        <v>2595.8000000000002</v>
      </c>
      <c r="X47" s="145">
        <v>33017.4</v>
      </c>
      <c r="Y47" s="145">
        <v>7673.2</v>
      </c>
      <c r="Z47" s="144">
        <f t="shared" si="6"/>
        <v>2342.1373699999431</v>
      </c>
      <c r="AA47" s="144">
        <v>58923.262630000012</v>
      </c>
      <c r="AB47" s="149">
        <v>717179.6</v>
      </c>
      <c r="AC47" s="145">
        <v>118392.6</v>
      </c>
      <c r="AD47" s="144">
        <v>193953.2</v>
      </c>
      <c r="AE47" s="144">
        <v>384208.9</v>
      </c>
      <c r="AF47" s="144">
        <v>20430.599999999999</v>
      </c>
      <c r="AG47" s="146">
        <f t="shared" si="7"/>
        <v>194.29999999993015</v>
      </c>
    </row>
    <row r="48" spans="1:33" ht="15" hidden="1" x14ac:dyDescent="0.25">
      <c r="A48" s="5" t="s">
        <v>223</v>
      </c>
      <c r="B48" s="142">
        <v>148833.5</v>
      </c>
      <c r="C48" s="143">
        <f t="shared" si="2"/>
        <v>1252009</v>
      </c>
      <c r="D48" s="144">
        <v>123462.95474</v>
      </c>
      <c r="E48" s="144">
        <v>7400</v>
      </c>
      <c r="F48" s="145">
        <v>84496.3</v>
      </c>
      <c r="G48" s="145">
        <v>2568.5</v>
      </c>
      <c r="H48" s="145">
        <v>9061.2999999999993</v>
      </c>
      <c r="I48" s="145">
        <v>19917.2</v>
      </c>
      <c r="J48" s="144">
        <f t="shared" si="3"/>
        <v>19.654739999998128</v>
      </c>
      <c r="K48" s="144">
        <v>26975.345259999987</v>
      </c>
      <c r="L48" s="144">
        <v>1101570.7</v>
      </c>
      <c r="M48" s="144">
        <v>518747</v>
      </c>
      <c r="N48" s="144">
        <v>117389.7</v>
      </c>
      <c r="O48" s="144">
        <v>436542.6</v>
      </c>
      <c r="P48" s="144">
        <v>25492.1</v>
      </c>
      <c r="Q48" s="146">
        <f t="shared" si="4"/>
        <v>3399.3000000000466</v>
      </c>
      <c r="R48" s="151">
        <f t="shared" si="5"/>
        <v>1249050.3999999999</v>
      </c>
      <c r="S48" s="148">
        <v>156252.20000000001</v>
      </c>
      <c r="T48" s="148">
        <v>128944.53472</v>
      </c>
      <c r="U48" s="145">
        <v>7748.8</v>
      </c>
      <c r="V48" s="145">
        <v>89621.5</v>
      </c>
      <c r="W48" s="145">
        <v>2568.1999999999998</v>
      </c>
      <c r="X48" s="145">
        <v>9319</v>
      </c>
      <c r="Y48" s="145">
        <v>19510</v>
      </c>
      <c r="Z48" s="144">
        <f t="shared" si="6"/>
        <v>177.03471999999238</v>
      </c>
      <c r="AA48" s="144">
        <v>27307.665280000016</v>
      </c>
      <c r="AB48" s="149">
        <v>1092798.2</v>
      </c>
      <c r="AC48" s="145">
        <v>518747</v>
      </c>
      <c r="AD48" s="144">
        <v>110876.9</v>
      </c>
      <c r="AE48" s="144">
        <v>435539.7</v>
      </c>
      <c r="AF48" s="144">
        <v>24235.200000000001</v>
      </c>
      <c r="AG48" s="146">
        <f t="shared" si="7"/>
        <v>3399.3999999999069</v>
      </c>
    </row>
    <row r="49" spans="1:33" ht="15" hidden="1" x14ac:dyDescent="0.25">
      <c r="A49" s="5" t="s">
        <v>224</v>
      </c>
      <c r="B49" s="142">
        <v>209648.7</v>
      </c>
      <c r="C49" s="143">
        <f t="shared" si="2"/>
        <v>1289815.2999999998</v>
      </c>
      <c r="D49" s="144">
        <v>169572.71823</v>
      </c>
      <c r="E49" s="144">
        <v>322.5</v>
      </c>
      <c r="F49" s="145">
        <v>126275.7</v>
      </c>
      <c r="G49" s="145">
        <v>4440</v>
      </c>
      <c r="H49" s="145">
        <v>30398.6</v>
      </c>
      <c r="I49" s="145">
        <v>4622.5</v>
      </c>
      <c r="J49" s="144">
        <f t="shared" si="3"/>
        <v>3513.4182300000102</v>
      </c>
      <c r="K49" s="144">
        <v>29754.681769999996</v>
      </c>
      <c r="L49" s="144">
        <v>1090487.8999999999</v>
      </c>
      <c r="M49" s="144">
        <v>411024.9</v>
      </c>
      <c r="N49" s="144">
        <v>135168.9</v>
      </c>
      <c r="O49" s="144">
        <v>511918.4</v>
      </c>
      <c r="P49" s="144">
        <v>32097.3</v>
      </c>
      <c r="Q49" s="146">
        <f t="shared" si="4"/>
        <v>278.39999999967404</v>
      </c>
      <c r="R49" s="151">
        <f t="shared" si="5"/>
        <v>1275863</v>
      </c>
      <c r="S49" s="148">
        <v>195004.9</v>
      </c>
      <c r="T49" s="148">
        <v>166628.74463999999</v>
      </c>
      <c r="U49" s="145">
        <v>417.3</v>
      </c>
      <c r="V49" s="145">
        <v>121157</v>
      </c>
      <c r="W49" s="145">
        <v>4525.3999999999996</v>
      </c>
      <c r="X49" s="145">
        <v>32307.9</v>
      </c>
      <c r="Y49" s="145">
        <v>4381.8999999999996</v>
      </c>
      <c r="Z49" s="144">
        <f t="shared" si="6"/>
        <v>3839.244639999999</v>
      </c>
      <c r="AA49" s="144">
        <v>28376.155360000004</v>
      </c>
      <c r="AB49" s="149">
        <v>1080858.1000000001</v>
      </c>
      <c r="AC49" s="145">
        <v>411024.9</v>
      </c>
      <c r="AD49" s="144">
        <v>131919</v>
      </c>
      <c r="AE49" s="144">
        <v>507982.6</v>
      </c>
      <c r="AF49" s="144">
        <v>29653.200000000001</v>
      </c>
      <c r="AG49" s="146">
        <f t="shared" si="7"/>
        <v>278.4000000001397</v>
      </c>
    </row>
    <row r="50" spans="1:33" ht="15" hidden="1" x14ac:dyDescent="0.25">
      <c r="A50" s="5" t="s">
        <v>225</v>
      </c>
      <c r="B50" s="142">
        <v>77933.399999999994</v>
      </c>
      <c r="C50" s="143">
        <f t="shared" si="2"/>
        <v>923902.1</v>
      </c>
      <c r="D50" s="144">
        <v>69034.290850000005</v>
      </c>
      <c r="E50" s="144">
        <v>320.10000000000002</v>
      </c>
      <c r="F50" s="145">
        <v>47768.2</v>
      </c>
      <c r="G50" s="145">
        <v>2300.3000000000002</v>
      </c>
      <c r="H50" s="145">
        <v>10721.3</v>
      </c>
      <c r="I50" s="145">
        <v>6599.1</v>
      </c>
      <c r="J50" s="144">
        <f t="shared" si="3"/>
        <v>1325.2908500000049</v>
      </c>
      <c r="K50" s="144">
        <v>16771.209149999995</v>
      </c>
      <c r="L50" s="144">
        <v>838096.6</v>
      </c>
      <c r="M50" s="144">
        <v>415831.3</v>
      </c>
      <c r="N50" s="144">
        <v>78970.5</v>
      </c>
      <c r="O50" s="144">
        <v>328866.09999999998</v>
      </c>
      <c r="P50" s="144">
        <v>17537.900000000001</v>
      </c>
      <c r="Q50" s="146">
        <f t="shared" si="4"/>
        <v>-3109.1999999999534</v>
      </c>
      <c r="R50" s="151">
        <f t="shared" si="5"/>
        <v>926445.1</v>
      </c>
      <c r="S50" s="148">
        <v>97977.4</v>
      </c>
      <c r="T50" s="148">
        <v>77362.046459999998</v>
      </c>
      <c r="U50" s="145">
        <v>354.1</v>
      </c>
      <c r="V50" s="145">
        <v>54308.5</v>
      </c>
      <c r="W50" s="145">
        <v>2367.4</v>
      </c>
      <c r="X50" s="145">
        <v>12025.3</v>
      </c>
      <c r="Y50" s="145">
        <v>6892.6</v>
      </c>
      <c r="Z50" s="144">
        <f t="shared" si="6"/>
        <v>1414.1464599999908</v>
      </c>
      <c r="AA50" s="144">
        <v>20615.353539999996</v>
      </c>
      <c r="AB50" s="149">
        <v>828467.7</v>
      </c>
      <c r="AC50" s="145">
        <v>415831.3</v>
      </c>
      <c r="AD50" s="144">
        <v>70427.7</v>
      </c>
      <c r="AE50" s="144">
        <v>328500.09999999998</v>
      </c>
      <c r="AF50" s="144">
        <v>16817.8</v>
      </c>
      <c r="AG50" s="146">
        <f t="shared" si="7"/>
        <v>-3109.2000000000698</v>
      </c>
    </row>
    <row r="51" spans="1:33" ht="15" hidden="1" x14ac:dyDescent="0.25">
      <c r="A51" s="5" t="s">
        <v>226</v>
      </c>
      <c r="B51" s="142">
        <v>69574.2</v>
      </c>
      <c r="C51" s="143">
        <f t="shared" si="2"/>
        <v>664922.19999999995</v>
      </c>
      <c r="D51" s="144">
        <v>82398.460000000006</v>
      </c>
      <c r="E51" s="144">
        <v>23045</v>
      </c>
      <c r="F51" s="145">
        <v>39691.9</v>
      </c>
      <c r="G51" s="145">
        <v>3405.1</v>
      </c>
      <c r="H51" s="145">
        <v>13139.7</v>
      </c>
      <c r="I51" s="145">
        <v>1747.1</v>
      </c>
      <c r="J51" s="144">
        <f t="shared" si="3"/>
        <v>1369.6600000000035</v>
      </c>
      <c r="K51" s="144">
        <v>17631.64</v>
      </c>
      <c r="L51" s="144">
        <v>564892.1</v>
      </c>
      <c r="M51" s="144">
        <v>243928.7</v>
      </c>
      <c r="N51" s="144">
        <v>80717</v>
      </c>
      <c r="O51" s="144">
        <v>224124.79999999999</v>
      </c>
      <c r="P51" s="144">
        <v>15250.2</v>
      </c>
      <c r="Q51" s="146">
        <f t="shared" si="4"/>
        <v>871.40000000002328</v>
      </c>
      <c r="R51" s="151">
        <f t="shared" si="5"/>
        <v>661967.79999999993</v>
      </c>
      <c r="S51" s="148">
        <v>107011.7</v>
      </c>
      <c r="T51" s="148">
        <v>88607.408169999981</v>
      </c>
      <c r="U51" s="145">
        <v>25825</v>
      </c>
      <c r="V51" s="145">
        <v>42638.6</v>
      </c>
      <c r="W51" s="145">
        <v>3470.6</v>
      </c>
      <c r="X51" s="145">
        <v>13516.7</v>
      </c>
      <c r="Y51" s="145">
        <v>1836.8</v>
      </c>
      <c r="Z51" s="144">
        <f t="shared" si="6"/>
        <v>1319.7081699999828</v>
      </c>
      <c r="AA51" s="144">
        <v>18404.291830000016</v>
      </c>
      <c r="AB51" s="149">
        <v>554956.1</v>
      </c>
      <c r="AC51" s="145">
        <v>243928.7</v>
      </c>
      <c r="AD51" s="144">
        <v>70754.399999999994</v>
      </c>
      <c r="AE51" s="144">
        <v>224054.2</v>
      </c>
      <c r="AF51" s="144">
        <v>15250.2</v>
      </c>
      <c r="AG51" s="146">
        <f t="shared" si="7"/>
        <v>968.59999999997672</v>
      </c>
    </row>
    <row r="52" spans="1:33" ht="15" hidden="1" x14ac:dyDescent="0.25">
      <c r="A52" s="5" t="s">
        <v>227</v>
      </c>
      <c r="B52" s="142">
        <v>59695.100000000006</v>
      </c>
      <c r="C52" s="143">
        <f t="shared" si="2"/>
        <v>659337.69999999995</v>
      </c>
      <c r="D52" s="144">
        <v>54100.9</v>
      </c>
      <c r="E52" s="144">
        <v>92.9</v>
      </c>
      <c r="F52" s="145">
        <v>29603.5</v>
      </c>
      <c r="G52" s="145">
        <v>1273</v>
      </c>
      <c r="H52" s="145">
        <v>19846.5</v>
      </c>
      <c r="I52" s="145">
        <v>2520</v>
      </c>
      <c r="J52" s="144">
        <f t="shared" si="3"/>
        <v>765</v>
      </c>
      <c r="K52" s="144">
        <v>11853.700000000004</v>
      </c>
      <c r="L52" s="144">
        <v>593383.1</v>
      </c>
      <c r="M52" s="144">
        <v>294124.09999999998</v>
      </c>
      <c r="N52" s="144">
        <v>72798.399999999994</v>
      </c>
      <c r="O52" s="144">
        <v>189751.8</v>
      </c>
      <c r="P52" s="144">
        <v>35674.199999999997</v>
      </c>
      <c r="Q52" s="146">
        <f t="shared" si="4"/>
        <v>1034.5999999999767</v>
      </c>
      <c r="R52" s="151">
        <f t="shared" si="5"/>
        <v>655231.9</v>
      </c>
      <c r="S52" s="148">
        <v>63625.9</v>
      </c>
      <c r="T52" s="148">
        <v>51778.678129999993</v>
      </c>
      <c r="U52" s="145">
        <v>-341.6</v>
      </c>
      <c r="V52" s="145">
        <v>29185.3</v>
      </c>
      <c r="W52" s="145">
        <v>1297.4000000000001</v>
      </c>
      <c r="X52" s="145">
        <v>18365.900000000001</v>
      </c>
      <c r="Y52" s="145">
        <v>2498.6999999999998</v>
      </c>
      <c r="Z52" s="144">
        <f t="shared" si="6"/>
        <v>772.97812999998951</v>
      </c>
      <c r="AA52" s="144">
        <v>11847.221870000008</v>
      </c>
      <c r="AB52" s="149">
        <v>591606</v>
      </c>
      <c r="AC52" s="145">
        <v>294124.09999999998</v>
      </c>
      <c r="AD52" s="144">
        <v>71279.5</v>
      </c>
      <c r="AE52" s="144">
        <v>189710.5</v>
      </c>
      <c r="AF52" s="144">
        <v>35457.599999999999</v>
      </c>
      <c r="AG52" s="146">
        <f t="shared" si="7"/>
        <v>1034.3000000000466</v>
      </c>
    </row>
    <row r="53" spans="1:33" ht="15" hidden="1" x14ac:dyDescent="0.25">
      <c r="A53" s="5" t="s">
        <v>228</v>
      </c>
      <c r="B53" s="142">
        <v>299493.80000000005</v>
      </c>
      <c r="C53" s="143">
        <f t="shared" si="2"/>
        <v>1689070.1</v>
      </c>
      <c r="D53" s="144">
        <v>272810.32298</v>
      </c>
      <c r="E53" s="144">
        <v>41780</v>
      </c>
      <c r="F53" s="145">
        <v>181228.9</v>
      </c>
      <c r="G53" s="145">
        <v>3099.8</v>
      </c>
      <c r="H53" s="145">
        <v>29268</v>
      </c>
      <c r="I53" s="145">
        <v>12260.8</v>
      </c>
      <c r="J53" s="144">
        <f t="shared" si="3"/>
        <v>5172.8229799999972</v>
      </c>
      <c r="K53" s="144">
        <v>64301.177020000003</v>
      </c>
      <c r="L53" s="144">
        <v>1351958.6</v>
      </c>
      <c r="M53" s="144">
        <v>571498.9</v>
      </c>
      <c r="N53" s="144">
        <v>105592.4</v>
      </c>
      <c r="O53" s="144">
        <v>630347</v>
      </c>
      <c r="P53" s="144">
        <v>51497</v>
      </c>
      <c r="Q53" s="146">
        <f t="shared" si="4"/>
        <v>-6976.6999999999534</v>
      </c>
      <c r="R53" s="151">
        <f t="shared" si="5"/>
        <v>1673171.9</v>
      </c>
      <c r="S53" s="148">
        <v>332097.59999999998</v>
      </c>
      <c r="T53" s="148">
        <v>267454.58814999997</v>
      </c>
      <c r="U53" s="145">
        <v>40540.1</v>
      </c>
      <c r="V53" s="145">
        <v>175328.4</v>
      </c>
      <c r="W53" s="145">
        <v>3159.4</v>
      </c>
      <c r="X53" s="145">
        <v>30468.2</v>
      </c>
      <c r="Y53" s="145">
        <v>12489.4</v>
      </c>
      <c r="Z53" s="144">
        <f t="shared" si="6"/>
        <v>5469.088149999965</v>
      </c>
      <c r="AA53" s="144">
        <v>64643.01185000001</v>
      </c>
      <c r="AB53" s="149">
        <v>1341074.3</v>
      </c>
      <c r="AC53" s="145">
        <v>571498.9</v>
      </c>
      <c r="AD53" s="144">
        <v>95341.9</v>
      </c>
      <c r="AE53" s="144">
        <v>629992.4</v>
      </c>
      <c r="AF53" s="144">
        <v>51217.9</v>
      </c>
      <c r="AG53" s="146">
        <f t="shared" si="7"/>
        <v>-6976.8000000000466</v>
      </c>
    </row>
    <row r="54" spans="1:33" ht="15" hidden="1" x14ac:dyDescent="0.25">
      <c r="A54" s="5" t="s">
        <v>229</v>
      </c>
      <c r="B54" s="142">
        <v>65930.7</v>
      </c>
      <c r="C54" s="143">
        <f t="shared" si="2"/>
        <v>758206.79999999993</v>
      </c>
      <c r="D54" s="144">
        <v>56125.953999999998</v>
      </c>
      <c r="E54" s="144">
        <v>36.200000000000003</v>
      </c>
      <c r="F54" s="145">
        <v>37074.699999999997</v>
      </c>
      <c r="G54" s="145">
        <v>1734.3</v>
      </c>
      <c r="H54" s="145">
        <v>11053.7</v>
      </c>
      <c r="I54" s="145">
        <v>5072.8</v>
      </c>
      <c r="J54" s="144">
        <f t="shared" si="3"/>
        <v>1154.2540000000008</v>
      </c>
      <c r="K54" s="144">
        <v>12640.646000000008</v>
      </c>
      <c r="L54" s="144">
        <v>689440.2</v>
      </c>
      <c r="M54" s="144">
        <v>336939</v>
      </c>
      <c r="N54" s="144">
        <v>57462.6</v>
      </c>
      <c r="O54" s="144">
        <v>278283.2</v>
      </c>
      <c r="P54" s="144">
        <v>16251.3</v>
      </c>
      <c r="Q54" s="146">
        <f t="shared" si="4"/>
        <v>504.0999999998603</v>
      </c>
      <c r="R54" s="151">
        <f t="shared" si="5"/>
        <v>752349.5</v>
      </c>
      <c r="S54" s="148">
        <v>65954.399999999994</v>
      </c>
      <c r="T54" s="148">
        <v>54538.606970000001</v>
      </c>
      <c r="U54" s="145">
        <v>36.4</v>
      </c>
      <c r="V54" s="145">
        <v>36001.4</v>
      </c>
      <c r="W54" s="145">
        <v>1767.7</v>
      </c>
      <c r="X54" s="145">
        <v>10689.4</v>
      </c>
      <c r="Y54" s="145">
        <v>4924.1000000000004</v>
      </c>
      <c r="Z54" s="144">
        <f t="shared" si="6"/>
        <v>1119.6069699999971</v>
      </c>
      <c r="AA54" s="144">
        <v>11415.793029999993</v>
      </c>
      <c r="AB54" s="149">
        <v>686395.1</v>
      </c>
      <c r="AC54" s="145">
        <v>336939</v>
      </c>
      <c r="AD54" s="144">
        <v>55731.4</v>
      </c>
      <c r="AE54" s="144">
        <v>277847.5</v>
      </c>
      <c r="AF54" s="144">
        <v>15943.5</v>
      </c>
      <c r="AG54" s="146">
        <f t="shared" si="7"/>
        <v>-66.300000000046566</v>
      </c>
    </row>
    <row r="55" spans="1:33" ht="15" hidden="1" x14ac:dyDescent="0.25">
      <c r="A55" s="5" t="s">
        <v>230</v>
      </c>
      <c r="B55" s="142">
        <v>2076930.3</v>
      </c>
      <c r="C55" s="143">
        <f t="shared" si="2"/>
        <v>3413425</v>
      </c>
      <c r="D55" s="144">
        <v>2737879.54635</v>
      </c>
      <c r="E55" s="144">
        <v>2013707</v>
      </c>
      <c r="F55" s="145">
        <v>700500</v>
      </c>
      <c r="G55" s="145">
        <v>1515.8</v>
      </c>
      <c r="H55" s="145">
        <v>16355.8</v>
      </c>
      <c r="I55" s="145">
        <v>3901.2</v>
      </c>
      <c r="J55" s="144">
        <f t="shared" si="3"/>
        <v>1899.7463500001468</v>
      </c>
      <c r="K55" s="144">
        <v>150774.25364999985</v>
      </c>
      <c r="L55" s="144">
        <v>524771.19999999995</v>
      </c>
      <c r="M55" s="144">
        <v>0</v>
      </c>
      <c r="N55" s="144">
        <v>100635.3</v>
      </c>
      <c r="O55" s="144">
        <v>385213.9</v>
      </c>
      <c r="P55" s="144">
        <v>15874.2</v>
      </c>
      <c r="Q55" s="146">
        <f t="shared" si="4"/>
        <v>23047.79999999993</v>
      </c>
      <c r="R55" s="151">
        <f t="shared" si="5"/>
        <v>3301813.8000000003</v>
      </c>
      <c r="S55" s="148">
        <v>2790416.2</v>
      </c>
      <c r="T55" s="148">
        <v>2640559.5191100002</v>
      </c>
      <c r="U55" s="145">
        <v>1917017.9</v>
      </c>
      <c r="V55" s="145">
        <v>700502.9</v>
      </c>
      <c r="W55" s="145">
        <v>1562.1</v>
      </c>
      <c r="X55" s="145">
        <v>15740.5</v>
      </c>
      <c r="Y55" s="145">
        <v>3819.4</v>
      </c>
      <c r="Z55" s="144">
        <f t="shared" si="6"/>
        <v>1916.7191100002979</v>
      </c>
      <c r="AA55" s="144">
        <v>149856.68088999996</v>
      </c>
      <c r="AB55" s="149">
        <v>511397.6</v>
      </c>
      <c r="AC55" s="145">
        <v>0</v>
      </c>
      <c r="AD55" s="144">
        <v>93677</v>
      </c>
      <c r="AE55" s="144">
        <v>379634.4</v>
      </c>
      <c r="AF55" s="144">
        <v>15038.3</v>
      </c>
      <c r="AG55" s="146">
        <f t="shared" si="7"/>
        <v>23047.899999999965</v>
      </c>
    </row>
    <row r="56" spans="1:33" ht="15" hidden="1" x14ac:dyDescent="0.25">
      <c r="A56" s="5" t="s">
        <v>231</v>
      </c>
      <c r="B56" s="142">
        <v>131594</v>
      </c>
      <c r="C56" s="143">
        <f t="shared" si="2"/>
        <v>1188886</v>
      </c>
      <c r="D56" s="144">
        <v>131558.48396000001</v>
      </c>
      <c r="E56" s="144">
        <v>1024.3</v>
      </c>
      <c r="F56" s="145">
        <v>65513.3</v>
      </c>
      <c r="G56" s="145">
        <v>4156.8999999999996</v>
      </c>
      <c r="H56" s="145">
        <v>46437</v>
      </c>
      <c r="I56" s="145">
        <v>11114.5</v>
      </c>
      <c r="J56" s="144">
        <f t="shared" si="3"/>
        <v>3312.4839600000123</v>
      </c>
      <c r="K56" s="144">
        <v>26020.816039999976</v>
      </c>
      <c r="L56" s="144">
        <v>1031306.7</v>
      </c>
      <c r="M56" s="144">
        <v>394567.7</v>
      </c>
      <c r="N56" s="144">
        <v>165761.1</v>
      </c>
      <c r="O56" s="144">
        <v>459207.4</v>
      </c>
      <c r="P56" s="144">
        <v>21293.8</v>
      </c>
      <c r="Q56" s="146">
        <f t="shared" si="4"/>
        <v>-9523.300000000163</v>
      </c>
      <c r="R56" s="151">
        <f t="shared" si="5"/>
        <v>1171501.6000000001</v>
      </c>
      <c r="S56" s="148">
        <v>161808.79999999999</v>
      </c>
      <c r="T56" s="148">
        <v>135573.19196999996</v>
      </c>
      <c r="U56" s="145">
        <v>1212.3</v>
      </c>
      <c r="V56" s="145">
        <v>66406.3</v>
      </c>
      <c r="W56" s="145">
        <v>4236.8999999999996</v>
      </c>
      <c r="X56" s="145">
        <v>49201.7</v>
      </c>
      <c r="Y56" s="145">
        <v>11181.3</v>
      </c>
      <c r="Z56" s="144">
        <f t="shared" si="6"/>
        <v>3334.6919699999671</v>
      </c>
      <c r="AA56" s="144">
        <v>26235.608030000032</v>
      </c>
      <c r="AB56" s="149">
        <v>1009692.8</v>
      </c>
      <c r="AC56" s="145">
        <v>394567.7</v>
      </c>
      <c r="AD56" s="144">
        <v>146560.5</v>
      </c>
      <c r="AE56" s="144">
        <v>457120.3</v>
      </c>
      <c r="AF56" s="144">
        <v>20901</v>
      </c>
      <c r="AG56" s="146">
        <f t="shared" si="7"/>
        <v>-9456.6999999999534</v>
      </c>
    </row>
    <row r="57" spans="1:33" ht="15" hidden="1" x14ac:dyDescent="0.25">
      <c r="A57" s="5" t="s">
        <v>232</v>
      </c>
      <c r="B57" s="142">
        <v>63665.900000000009</v>
      </c>
      <c r="C57" s="143">
        <f t="shared" si="2"/>
        <v>686725.5</v>
      </c>
      <c r="D57" s="144">
        <v>60878.322980000004</v>
      </c>
      <c r="E57" s="144">
        <v>287</v>
      </c>
      <c r="F57" s="145">
        <v>34057.599999999999</v>
      </c>
      <c r="G57" s="145">
        <v>1733.9</v>
      </c>
      <c r="H57" s="145">
        <v>18520.599999999999</v>
      </c>
      <c r="I57" s="145">
        <v>5174.8999999999996</v>
      </c>
      <c r="J57" s="144">
        <f t="shared" si="3"/>
        <v>1104.3229800000045</v>
      </c>
      <c r="K57" s="144">
        <v>8938.8770199999926</v>
      </c>
      <c r="L57" s="144">
        <v>616908.30000000005</v>
      </c>
      <c r="M57" s="144">
        <v>275424.7</v>
      </c>
      <c r="N57" s="144">
        <v>70334.3</v>
      </c>
      <c r="O57" s="144">
        <v>255711.4</v>
      </c>
      <c r="P57" s="144">
        <v>15645.8</v>
      </c>
      <c r="Q57" s="146">
        <f t="shared" si="4"/>
        <v>-207.90000000002328</v>
      </c>
      <c r="R57" s="151">
        <f t="shared" si="5"/>
        <v>667438.9</v>
      </c>
      <c r="S57" s="148">
        <v>66066.5</v>
      </c>
      <c r="T57" s="148">
        <v>58528.699679999998</v>
      </c>
      <c r="U57" s="145">
        <v>287.10000000000002</v>
      </c>
      <c r="V57" s="145">
        <v>32317.4</v>
      </c>
      <c r="W57" s="145">
        <v>1768.6</v>
      </c>
      <c r="X57" s="145">
        <v>17640.400000000001</v>
      </c>
      <c r="Y57" s="145">
        <v>5409.2</v>
      </c>
      <c r="Z57" s="144">
        <f t="shared" si="6"/>
        <v>1105.9996799999981</v>
      </c>
      <c r="AA57" s="144">
        <v>7537.8003200000021</v>
      </c>
      <c r="AB57" s="149">
        <v>601372.4</v>
      </c>
      <c r="AC57" s="145">
        <v>275424.7</v>
      </c>
      <c r="AD57" s="144">
        <v>56887.3</v>
      </c>
      <c r="AE57" s="144">
        <v>253657.3</v>
      </c>
      <c r="AF57" s="144">
        <v>15611</v>
      </c>
      <c r="AG57" s="146">
        <f t="shared" si="7"/>
        <v>-207.90000000002328</v>
      </c>
    </row>
    <row r="58" spans="1:33" ht="15" hidden="1" x14ac:dyDescent="0.25">
      <c r="A58" s="5" t="s">
        <v>233</v>
      </c>
      <c r="B58" s="152">
        <v>1913949.8</v>
      </c>
      <c r="C58" s="143">
        <f t="shared" si="2"/>
        <v>6028465.7000000002</v>
      </c>
      <c r="D58" s="144">
        <v>3152710.6592400004</v>
      </c>
      <c r="E58" s="144">
        <v>2410591.1</v>
      </c>
      <c r="F58" s="145">
        <v>701826.4</v>
      </c>
      <c r="G58" s="145">
        <v>2721.7</v>
      </c>
      <c r="H58" s="145">
        <v>26470.1</v>
      </c>
      <c r="I58" s="145">
        <v>8827.4</v>
      </c>
      <c r="J58" s="144">
        <f t="shared" si="3"/>
        <v>2273.9592400002293</v>
      </c>
      <c r="K58" s="144">
        <v>384599.34075999958</v>
      </c>
      <c r="L58" s="144">
        <v>2491155.7000000002</v>
      </c>
      <c r="M58" s="144">
        <v>362911</v>
      </c>
      <c r="N58" s="144">
        <v>121203.2</v>
      </c>
      <c r="O58" s="144">
        <v>1866967.8</v>
      </c>
      <c r="P58" s="144">
        <v>28889.200000000001</v>
      </c>
      <c r="Q58" s="146">
        <f t="shared" si="4"/>
        <v>111184.5</v>
      </c>
      <c r="R58" s="151">
        <f t="shared" si="5"/>
        <v>6233804.0999999996</v>
      </c>
      <c r="S58" s="148">
        <v>3788142.5</v>
      </c>
      <c r="T58" s="148">
        <v>3402951.0921799997</v>
      </c>
      <c r="U58" s="145">
        <v>2658641.4</v>
      </c>
      <c r="V58" s="145">
        <v>701708.1</v>
      </c>
      <c r="W58" s="145">
        <v>2765.3</v>
      </c>
      <c r="X58" s="145">
        <v>28682.9</v>
      </c>
      <c r="Y58" s="145">
        <v>8078</v>
      </c>
      <c r="Z58" s="144">
        <f t="shared" si="6"/>
        <v>3075.3921799997988</v>
      </c>
      <c r="AA58" s="144">
        <v>385191.40782000031</v>
      </c>
      <c r="AB58" s="149">
        <v>2445661.6</v>
      </c>
      <c r="AC58" s="145">
        <v>362911</v>
      </c>
      <c r="AD58" s="144">
        <v>113340.9</v>
      </c>
      <c r="AE58" s="144">
        <v>1845048.5</v>
      </c>
      <c r="AF58" s="144">
        <v>28706.7</v>
      </c>
      <c r="AG58" s="146">
        <f t="shared" si="7"/>
        <v>95654.5</v>
      </c>
    </row>
    <row r="59" spans="1:33" ht="15" hidden="1" x14ac:dyDescent="0.25">
      <c r="A59" s="5" t="s">
        <v>234</v>
      </c>
      <c r="B59" s="142">
        <v>37798.700000000004</v>
      </c>
      <c r="C59" s="143">
        <f t="shared" si="2"/>
        <v>582612.4</v>
      </c>
      <c r="D59" s="144">
        <v>32695.4</v>
      </c>
      <c r="E59" s="144">
        <v>47</v>
      </c>
      <c r="F59" s="145">
        <v>21032.6</v>
      </c>
      <c r="G59" s="145">
        <v>1290.8</v>
      </c>
      <c r="H59" s="145">
        <v>8100</v>
      </c>
      <c r="I59" s="145">
        <v>1585</v>
      </c>
      <c r="J59" s="144">
        <f t="shared" si="3"/>
        <v>640.00000000000364</v>
      </c>
      <c r="K59" s="144">
        <v>4775.5</v>
      </c>
      <c r="L59" s="144">
        <v>545141.5</v>
      </c>
      <c r="M59" s="144">
        <v>274592.8</v>
      </c>
      <c r="N59" s="144">
        <v>59416.4</v>
      </c>
      <c r="O59" s="144">
        <v>171202.9</v>
      </c>
      <c r="P59" s="144">
        <v>39982.400000000001</v>
      </c>
      <c r="Q59" s="146">
        <f t="shared" si="4"/>
        <v>-53</v>
      </c>
      <c r="R59" s="151">
        <f t="shared" si="5"/>
        <v>574768.9</v>
      </c>
      <c r="S59" s="148">
        <v>37776</v>
      </c>
      <c r="T59" s="148">
        <v>32616.603199999994</v>
      </c>
      <c r="U59" s="145">
        <v>47.4</v>
      </c>
      <c r="V59" s="145">
        <v>20593.400000000001</v>
      </c>
      <c r="W59" s="145">
        <v>1315.5</v>
      </c>
      <c r="X59" s="145">
        <v>8332.6</v>
      </c>
      <c r="Y59" s="145">
        <v>1615.6</v>
      </c>
      <c r="Z59" s="144">
        <f t="shared" si="6"/>
        <v>712.10319999999092</v>
      </c>
      <c r="AA59" s="144">
        <v>5159.3968000000059</v>
      </c>
      <c r="AB59" s="149">
        <v>536992.9</v>
      </c>
      <c r="AC59" s="145">
        <v>274592.8</v>
      </c>
      <c r="AD59" s="144">
        <v>54014.3</v>
      </c>
      <c r="AE59" s="144">
        <v>168729.2</v>
      </c>
      <c r="AF59" s="144">
        <v>39709.599999999999</v>
      </c>
      <c r="AG59" s="146">
        <f t="shared" si="7"/>
        <v>-53</v>
      </c>
    </row>
    <row r="60" spans="1:33" ht="15" hidden="1" x14ac:dyDescent="0.25">
      <c r="A60" s="5" t="s">
        <v>235</v>
      </c>
      <c r="B60" s="142">
        <v>278423.60000000003</v>
      </c>
      <c r="C60" s="143">
        <f t="shared" si="2"/>
        <v>1652113.7</v>
      </c>
      <c r="D60" s="144">
        <v>258814.33054</v>
      </c>
      <c r="E60" s="144">
        <v>2600</v>
      </c>
      <c r="F60" s="145">
        <v>187842</v>
      </c>
      <c r="G60" s="145">
        <v>3048.5</v>
      </c>
      <c r="H60" s="145">
        <v>29278.6</v>
      </c>
      <c r="I60" s="145">
        <v>29222.799999999999</v>
      </c>
      <c r="J60" s="144">
        <f t="shared" si="3"/>
        <v>6822.4305400000012</v>
      </c>
      <c r="K60" s="144">
        <v>41506.669460000005</v>
      </c>
      <c r="L60" s="144">
        <v>1351792.7</v>
      </c>
      <c r="M60" s="144">
        <v>481376.7</v>
      </c>
      <c r="N60" s="144">
        <v>243702.6</v>
      </c>
      <c r="O60" s="144">
        <v>590978.4</v>
      </c>
      <c r="P60" s="144">
        <v>34573.1</v>
      </c>
      <c r="Q60" s="146">
        <f t="shared" si="4"/>
        <v>1161.899999999674</v>
      </c>
      <c r="R60" s="151">
        <f t="shared" si="5"/>
        <v>1630174.2</v>
      </c>
      <c r="S60" s="148">
        <v>306594.5</v>
      </c>
      <c r="T60" s="148">
        <v>264771.18917999999</v>
      </c>
      <c r="U60" s="145">
        <v>2652.4</v>
      </c>
      <c r="V60" s="145">
        <v>191989.9</v>
      </c>
      <c r="W60" s="145">
        <v>3107</v>
      </c>
      <c r="X60" s="145">
        <v>30993.1</v>
      </c>
      <c r="Y60" s="145">
        <v>28976.5</v>
      </c>
      <c r="Z60" s="144">
        <f t="shared" si="6"/>
        <v>7052.2891799999998</v>
      </c>
      <c r="AA60" s="144">
        <v>41823.310820000013</v>
      </c>
      <c r="AB60" s="149">
        <v>1323579.7</v>
      </c>
      <c r="AC60" s="145">
        <v>481376.7</v>
      </c>
      <c r="AD60" s="144">
        <v>226921.60000000001</v>
      </c>
      <c r="AE60" s="144">
        <v>587127.1</v>
      </c>
      <c r="AF60" s="144">
        <v>34193.599999999999</v>
      </c>
      <c r="AG60" s="146">
        <f t="shared" si="7"/>
        <v>-6039.3000000000466</v>
      </c>
    </row>
    <row r="61" spans="1:33" ht="15" hidden="1" x14ac:dyDescent="0.25">
      <c r="A61" s="5" t="s">
        <v>236</v>
      </c>
      <c r="B61" s="142">
        <v>162732.49999999997</v>
      </c>
      <c r="C61" s="143">
        <f t="shared" si="2"/>
        <v>1030619.3</v>
      </c>
      <c r="D61" s="144">
        <v>149287.43674</v>
      </c>
      <c r="E61" s="144">
        <v>437.9</v>
      </c>
      <c r="F61" s="145">
        <v>97860.1</v>
      </c>
      <c r="G61" s="145">
        <v>2840.9</v>
      </c>
      <c r="H61" s="145">
        <v>31829.9</v>
      </c>
      <c r="I61" s="145">
        <v>12852.2</v>
      </c>
      <c r="J61" s="144">
        <f t="shared" si="3"/>
        <v>3466.4367400000046</v>
      </c>
      <c r="K61" s="144">
        <v>21743.063259999995</v>
      </c>
      <c r="L61" s="144">
        <v>859588.8</v>
      </c>
      <c r="M61" s="144">
        <v>286967</v>
      </c>
      <c r="N61" s="144">
        <v>193178.6</v>
      </c>
      <c r="O61" s="144">
        <v>344216.5</v>
      </c>
      <c r="P61" s="144">
        <v>32327.5</v>
      </c>
      <c r="Q61" s="146">
        <f t="shared" si="4"/>
        <v>2899.2000000000698</v>
      </c>
      <c r="R61" s="151">
        <f t="shared" si="5"/>
        <v>1006750.1000000001</v>
      </c>
      <c r="S61" s="148">
        <v>165418.70000000001</v>
      </c>
      <c r="T61" s="148">
        <v>145750.13021999999</v>
      </c>
      <c r="U61" s="145">
        <v>575.70000000000005</v>
      </c>
      <c r="V61" s="145">
        <v>97406.7</v>
      </c>
      <c r="W61" s="145">
        <v>2851</v>
      </c>
      <c r="X61" s="145">
        <v>29644.7</v>
      </c>
      <c r="Y61" s="145">
        <v>11814.2</v>
      </c>
      <c r="Z61" s="144">
        <f t="shared" si="6"/>
        <v>3457.8302199999816</v>
      </c>
      <c r="AA61" s="144">
        <v>19668.56978000002</v>
      </c>
      <c r="AB61" s="149">
        <v>841331.4</v>
      </c>
      <c r="AC61" s="145">
        <v>286967</v>
      </c>
      <c r="AD61" s="144">
        <v>188496.1</v>
      </c>
      <c r="AE61" s="144">
        <v>330868.5</v>
      </c>
      <c r="AF61" s="144">
        <v>32101.5</v>
      </c>
      <c r="AG61" s="146">
        <f t="shared" si="7"/>
        <v>2898.3000000000466</v>
      </c>
    </row>
    <row r="62" spans="1:33" ht="15" hidden="1" customHeight="1" x14ac:dyDescent="0.25">
      <c r="A62" s="5" t="s">
        <v>237</v>
      </c>
      <c r="B62" s="142">
        <v>399944.6</v>
      </c>
      <c r="C62" s="143">
        <f t="shared" si="2"/>
        <v>983602.89999999991</v>
      </c>
      <c r="D62" s="144">
        <v>278603.25</v>
      </c>
      <c r="E62" s="144">
        <v>73420</v>
      </c>
      <c r="F62" s="145">
        <v>156093.1</v>
      </c>
      <c r="G62" s="145">
        <v>2841</v>
      </c>
      <c r="H62" s="145">
        <v>25643.599999999999</v>
      </c>
      <c r="I62" s="145">
        <v>20570.599999999999</v>
      </c>
      <c r="J62" s="144">
        <f t="shared" si="3"/>
        <v>34.950000000011642</v>
      </c>
      <c r="K62" s="144">
        <v>43415.049999999988</v>
      </c>
      <c r="L62" s="144">
        <v>661584.6</v>
      </c>
      <c r="M62" s="144">
        <v>96469.9</v>
      </c>
      <c r="N62" s="144">
        <v>185438.5</v>
      </c>
      <c r="O62" s="144">
        <v>335553.2</v>
      </c>
      <c r="P62" s="144">
        <v>41737.599999999999</v>
      </c>
      <c r="Q62" s="146">
        <f t="shared" si="4"/>
        <v>2385.3999999999069</v>
      </c>
      <c r="R62" s="151">
        <f t="shared" si="5"/>
        <v>981993.7</v>
      </c>
      <c r="S62" s="148">
        <v>327219.09999999998</v>
      </c>
      <c r="T62" s="148">
        <v>283923.78775000002</v>
      </c>
      <c r="U62" s="145">
        <v>73450.100000000006</v>
      </c>
      <c r="V62" s="145">
        <v>161504.29999999999</v>
      </c>
      <c r="W62" s="145">
        <v>2895.7</v>
      </c>
      <c r="X62" s="145">
        <v>25637.8</v>
      </c>
      <c r="Y62" s="145">
        <v>20291.5</v>
      </c>
      <c r="Z62" s="144">
        <f t="shared" si="6"/>
        <v>144.38775000002715</v>
      </c>
      <c r="AA62" s="144">
        <v>43295.312249999959</v>
      </c>
      <c r="AB62" s="149">
        <v>654774.6</v>
      </c>
      <c r="AC62" s="145">
        <v>96469.9</v>
      </c>
      <c r="AD62" s="144">
        <v>180860.9</v>
      </c>
      <c r="AE62" s="144">
        <v>333882.59999999998</v>
      </c>
      <c r="AF62" s="144">
        <v>41175.800000000003</v>
      </c>
      <c r="AG62" s="146">
        <f t="shared" si="7"/>
        <v>2385.4000000000233</v>
      </c>
    </row>
    <row r="63" spans="1:33" ht="15" x14ac:dyDescent="0.25">
      <c r="A63" s="5" t="s">
        <v>7</v>
      </c>
      <c r="B63" s="142">
        <v>199817.1</v>
      </c>
      <c r="C63" s="143">
        <f t="shared" si="2"/>
        <v>1831166.4</v>
      </c>
      <c r="D63" s="144">
        <v>201383.91595000002</v>
      </c>
      <c r="E63" s="144">
        <v>3316.2</v>
      </c>
      <c r="F63" s="145">
        <v>117457.5</v>
      </c>
      <c r="G63" s="145">
        <v>3147.6</v>
      </c>
      <c r="H63" s="145">
        <v>39493.5</v>
      </c>
      <c r="I63" s="145">
        <v>33833.800000000003</v>
      </c>
      <c r="J63" s="144">
        <f t="shared" si="3"/>
        <v>4135.3159500000475</v>
      </c>
      <c r="K63" s="144">
        <v>18357.584049999976</v>
      </c>
      <c r="L63" s="144">
        <v>1611424.9</v>
      </c>
      <c r="M63" s="144">
        <v>666666.19999999995</v>
      </c>
      <c r="N63" s="144">
        <v>334403.90000000002</v>
      </c>
      <c r="O63" s="144">
        <v>547553.80000000005</v>
      </c>
      <c r="P63" s="144">
        <v>62531.1</v>
      </c>
      <c r="Q63" s="146">
        <f t="shared" si="4"/>
        <v>269.89999999990687</v>
      </c>
      <c r="R63" s="151">
        <f t="shared" si="5"/>
        <v>1812042.3</v>
      </c>
      <c r="S63" s="148">
        <v>224391.3</v>
      </c>
      <c r="T63" s="148">
        <v>205089.30177000002</v>
      </c>
      <c r="U63" s="145">
        <v>3503</v>
      </c>
      <c r="V63" s="145">
        <v>121813.9</v>
      </c>
      <c r="W63" s="145">
        <v>3207.9</v>
      </c>
      <c r="X63" s="145">
        <v>40295.800000000003</v>
      </c>
      <c r="Y63" s="145">
        <v>31654</v>
      </c>
      <c r="Z63" s="144">
        <f t="shared" si="6"/>
        <v>4614.7017700000288</v>
      </c>
      <c r="AA63" s="144">
        <v>19301.998229999968</v>
      </c>
      <c r="AB63" s="149">
        <v>1587651</v>
      </c>
      <c r="AC63" s="145">
        <v>666666.19999999995</v>
      </c>
      <c r="AD63" s="144">
        <v>316951.59999999998</v>
      </c>
      <c r="AE63" s="144">
        <v>543147.6</v>
      </c>
      <c r="AF63" s="144">
        <v>60915.8</v>
      </c>
      <c r="AG63" s="146">
        <f t="shared" si="7"/>
        <v>-30.199999999953434</v>
      </c>
    </row>
    <row r="64" spans="1:33" ht="15" hidden="1" x14ac:dyDescent="0.25">
      <c r="A64" s="5" t="s">
        <v>238</v>
      </c>
      <c r="B64" s="158">
        <v>123237.49999999997</v>
      </c>
      <c r="C64" s="143">
        <f t="shared" si="2"/>
        <v>496558.3</v>
      </c>
      <c r="D64" s="144">
        <v>106972.52299</v>
      </c>
      <c r="E64" s="144">
        <v>80</v>
      </c>
      <c r="F64" s="145">
        <v>100925.5</v>
      </c>
      <c r="G64" s="145">
        <v>288.3</v>
      </c>
      <c r="H64" s="145">
        <v>4556.2</v>
      </c>
      <c r="I64" s="145">
        <v>1022</v>
      </c>
      <c r="J64" s="144">
        <f t="shared" si="3"/>
        <v>100.52298999999766</v>
      </c>
      <c r="K64" s="144">
        <v>16292.177009999999</v>
      </c>
      <c r="L64" s="144">
        <v>373293.6</v>
      </c>
      <c r="M64" s="144">
        <v>163937.5</v>
      </c>
      <c r="N64" s="144">
        <v>40725.9</v>
      </c>
      <c r="O64" s="144">
        <v>162128.79999999999</v>
      </c>
      <c r="P64" s="144">
        <v>6485.9</v>
      </c>
      <c r="Q64" s="146">
        <f t="shared" si="4"/>
        <v>15.5</v>
      </c>
      <c r="R64" s="151">
        <f t="shared" si="5"/>
        <v>503309.5</v>
      </c>
      <c r="S64" s="148">
        <v>132082.29999999999</v>
      </c>
      <c r="T64" s="148">
        <v>115882.57716</v>
      </c>
      <c r="U64" s="145">
        <v>83.8</v>
      </c>
      <c r="V64" s="145">
        <v>109397.5</v>
      </c>
      <c r="W64" s="145">
        <v>288.39999999999998</v>
      </c>
      <c r="X64" s="145">
        <v>4987.5</v>
      </c>
      <c r="Y64" s="145">
        <v>1029</v>
      </c>
      <c r="Z64" s="144">
        <f t="shared" si="6"/>
        <v>96.377159999998185</v>
      </c>
      <c r="AA64" s="144">
        <v>16199.722839999988</v>
      </c>
      <c r="AB64" s="149">
        <v>371227.2</v>
      </c>
      <c r="AC64" s="145">
        <v>163937.5</v>
      </c>
      <c r="AD64" s="144">
        <v>39988.9</v>
      </c>
      <c r="AE64" s="144">
        <v>160800.4</v>
      </c>
      <c r="AF64" s="144">
        <v>6484.9</v>
      </c>
      <c r="AG64" s="146">
        <f t="shared" si="7"/>
        <v>15.5</v>
      </c>
    </row>
    <row r="65" spans="1:33" ht="15" hidden="1" x14ac:dyDescent="0.25">
      <c r="A65" s="5" t="s">
        <v>239</v>
      </c>
      <c r="B65" s="158">
        <v>20206.5</v>
      </c>
      <c r="C65" s="143">
        <f t="shared" si="2"/>
        <v>216462.5</v>
      </c>
      <c r="D65" s="144">
        <v>14407.16</v>
      </c>
      <c r="E65" s="144">
        <v>12.4</v>
      </c>
      <c r="F65" s="145">
        <v>10942.7</v>
      </c>
      <c r="G65" s="145">
        <v>315.39999999999998</v>
      </c>
      <c r="H65" s="145">
        <v>1588.7</v>
      </c>
      <c r="I65" s="145">
        <v>1547.9</v>
      </c>
      <c r="J65" s="144">
        <f t="shared" si="3"/>
        <v>5.9999999999490683E-2</v>
      </c>
      <c r="K65" s="144">
        <v>9383.4399999999987</v>
      </c>
      <c r="L65" s="144">
        <v>192671.9</v>
      </c>
      <c r="M65" s="144">
        <v>94368.5</v>
      </c>
      <c r="N65" s="144">
        <v>19135.3</v>
      </c>
      <c r="O65" s="144">
        <v>76137.5</v>
      </c>
      <c r="P65" s="144">
        <v>3341.3</v>
      </c>
      <c r="Q65" s="146">
        <f t="shared" si="4"/>
        <v>-310.69999999998254</v>
      </c>
      <c r="R65" s="151">
        <f t="shared" si="5"/>
        <v>215286.6</v>
      </c>
      <c r="S65" s="148">
        <v>24242.6</v>
      </c>
      <c r="T65" s="148">
        <v>14587.60125</v>
      </c>
      <c r="U65" s="145">
        <v>12.4</v>
      </c>
      <c r="V65" s="145">
        <v>10853.2</v>
      </c>
      <c r="W65" s="145">
        <v>318.89999999999998</v>
      </c>
      <c r="X65" s="145">
        <v>1673.6</v>
      </c>
      <c r="Y65" s="145">
        <v>1728.8</v>
      </c>
      <c r="Z65" s="144">
        <f t="shared" si="6"/>
        <v>0.70124999999939064</v>
      </c>
      <c r="AA65" s="144">
        <v>9654.9987499999988</v>
      </c>
      <c r="AB65" s="149">
        <v>191044</v>
      </c>
      <c r="AC65" s="145">
        <v>94368.5</v>
      </c>
      <c r="AD65" s="144">
        <v>17956.2</v>
      </c>
      <c r="AE65" s="144">
        <v>75688.7</v>
      </c>
      <c r="AF65" s="144">
        <v>3341.3</v>
      </c>
      <c r="AG65" s="146">
        <f t="shared" si="7"/>
        <v>-310.69999999998254</v>
      </c>
    </row>
    <row r="66" spans="1:33" ht="15.6" hidden="1" customHeight="1" x14ac:dyDescent="0.25">
      <c r="A66" s="5" t="s">
        <v>240</v>
      </c>
      <c r="B66" s="158">
        <v>1231830.8999999997</v>
      </c>
      <c r="C66" s="143">
        <f t="shared" si="2"/>
        <v>3832064.8</v>
      </c>
      <c r="D66" s="144">
        <v>1066259.46881</v>
      </c>
      <c r="E66" s="144">
        <v>3594.9</v>
      </c>
      <c r="F66" s="145">
        <v>870951.5</v>
      </c>
      <c r="G66" s="145">
        <v>22562.3</v>
      </c>
      <c r="H66" s="145">
        <v>120461.5</v>
      </c>
      <c r="I66" s="145">
        <v>26645.1</v>
      </c>
      <c r="J66" s="144">
        <f t="shared" si="3"/>
        <v>22044.168809999945</v>
      </c>
      <c r="K66" s="144">
        <v>165682.43118999992</v>
      </c>
      <c r="L66" s="144">
        <v>2600122.9</v>
      </c>
      <c r="M66" s="144">
        <v>959442.4</v>
      </c>
      <c r="N66" s="144">
        <v>339354.9</v>
      </c>
      <c r="O66" s="144">
        <v>1253347.8999999999</v>
      </c>
      <c r="P66" s="144">
        <v>51855.3</v>
      </c>
      <c r="Q66" s="146">
        <f t="shared" si="4"/>
        <v>-3877.6000000000931</v>
      </c>
      <c r="R66" s="151">
        <f t="shared" si="5"/>
        <v>3837155.0999999996</v>
      </c>
      <c r="S66" s="148">
        <v>1245115.8</v>
      </c>
      <c r="T66" s="148">
        <v>1084739.2441400001</v>
      </c>
      <c r="U66" s="145">
        <v>4416.3999999999996</v>
      </c>
      <c r="V66" s="145">
        <v>875930.2</v>
      </c>
      <c r="W66" s="145">
        <v>22996.1</v>
      </c>
      <c r="X66" s="145">
        <v>126450.9</v>
      </c>
      <c r="Y66" s="145">
        <v>31045.4</v>
      </c>
      <c r="Z66" s="144">
        <f t="shared" si="6"/>
        <v>23900.244140000221</v>
      </c>
      <c r="AA66" s="144">
        <v>160376.55585999996</v>
      </c>
      <c r="AB66" s="149">
        <v>2592039.2999999998</v>
      </c>
      <c r="AC66" s="145">
        <v>959442.4</v>
      </c>
      <c r="AD66" s="144">
        <v>335443.09999999998</v>
      </c>
      <c r="AE66" s="144">
        <v>1251667.8999999999</v>
      </c>
      <c r="AF66" s="144">
        <v>49363.4</v>
      </c>
      <c r="AG66" s="146">
        <f t="shared" si="7"/>
        <v>-3877.5</v>
      </c>
    </row>
    <row r="67" spans="1:33" ht="15.6" hidden="1" customHeight="1" x14ac:dyDescent="0.25">
      <c r="A67" s="5" t="s">
        <v>241</v>
      </c>
      <c r="B67" s="158">
        <v>683742.39999999979</v>
      </c>
      <c r="C67" s="143">
        <f t="shared" si="2"/>
        <v>2805445.4</v>
      </c>
      <c r="D67" s="144">
        <v>588261.03</v>
      </c>
      <c r="E67" s="144">
        <v>96465.1</v>
      </c>
      <c r="F67" s="145">
        <v>366196.7</v>
      </c>
      <c r="G67" s="145">
        <v>23217</v>
      </c>
      <c r="H67" s="145">
        <v>65552.3</v>
      </c>
      <c r="I67" s="145">
        <v>27992.3</v>
      </c>
      <c r="J67" s="144">
        <f t="shared" si="3"/>
        <v>8837.6299999998882</v>
      </c>
      <c r="K67" s="144">
        <v>74186.969999999972</v>
      </c>
      <c r="L67" s="144">
        <v>2142997.4</v>
      </c>
      <c r="M67" s="144">
        <v>932621.8</v>
      </c>
      <c r="N67" s="144">
        <v>272177.59999999998</v>
      </c>
      <c r="O67" s="144">
        <v>907839.9</v>
      </c>
      <c r="P67" s="144">
        <v>35909.9</v>
      </c>
      <c r="Q67" s="146">
        <f t="shared" si="4"/>
        <v>-5551.7999999998137</v>
      </c>
      <c r="R67" s="151">
        <f t="shared" si="5"/>
        <v>2816900.7</v>
      </c>
      <c r="S67" s="148">
        <v>684571.8</v>
      </c>
      <c r="T67" s="148">
        <v>603188.7213199999</v>
      </c>
      <c r="U67" s="145">
        <v>96735.4</v>
      </c>
      <c r="V67" s="145">
        <v>373475.1</v>
      </c>
      <c r="W67" s="145">
        <v>23101.8</v>
      </c>
      <c r="X67" s="145">
        <v>71395.600000000006</v>
      </c>
      <c r="Y67" s="145">
        <v>29432.9</v>
      </c>
      <c r="Z67" s="144">
        <f t="shared" si="6"/>
        <v>9047.9213199998849</v>
      </c>
      <c r="AA67" s="144">
        <v>81383.078680000152</v>
      </c>
      <c r="AB67" s="149">
        <v>2132328.9</v>
      </c>
      <c r="AC67" s="145">
        <v>932621.8</v>
      </c>
      <c r="AD67" s="144">
        <v>262326.09999999998</v>
      </c>
      <c r="AE67" s="144">
        <v>907371.8</v>
      </c>
      <c r="AF67" s="144">
        <v>35211.4</v>
      </c>
      <c r="AG67" s="146">
        <f t="shared" si="7"/>
        <v>-5202.2000000001863</v>
      </c>
    </row>
    <row r="68" spans="1:33" ht="14.45" hidden="1" customHeight="1" x14ac:dyDescent="0.2">
      <c r="A68" s="159" t="s">
        <v>242</v>
      </c>
      <c r="B68" s="142">
        <v>2026412.40919</v>
      </c>
      <c r="C68" s="143">
        <f t="shared" si="2"/>
        <v>9553831.5</v>
      </c>
      <c r="D68" s="144">
        <v>1590107.8663899999</v>
      </c>
      <c r="E68" s="144">
        <v>216107.7</v>
      </c>
      <c r="F68" s="145">
        <v>1257880.2</v>
      </c>
      <c r="G68" s="145">
        <v>11653.9</v>
      </c>
      <c r="H68" s="145">
        <v>71523.100000000006</v>
      </c>
      <c r="I68" s="145">
        <v>24859.599999999999</v>
      </c>
      <c r="J68" s="144">
        <f t="shared" si="3"/>
        <v>8083.3663899998646</v>
      </c>
      <c r="K68" s="144">
        <v>395092.63361000014</v>
      </c>
      <c r="L68" s="144">
        <v>7568631</v>
      </c>
      <c r="M68" s="144">
        <v>3106089.2</v>
      </c>
      <c r="N68" s="144">
        <v>299366.09999999998</v>
      </c>
      <c r="O68" s="144">
        <v>4069893.8</v>
      </c>
      <c r="P68" s="144">
        <v>57421.1</v>
      </c>
      <c r="Q68" s="146">
        <f t="shared" si="4"/>
        <v>35860.800000000745</v>
      </c>
      <c r="R68" s="151">
        <f t="shared" si="5"/>
        <v>9412324</v>
      </c>
      <c r="S68" s="148">
        <v>1963188.9</v>
      </c>
      <c r="T68" s="148">
        <v>1515303.7075599998</v>
      </c>
      <c r="U68" s="145">
        <v>262877.59999999998</v>
      </c>
      <c r="V68" s="145">
        <v>1112937.7</v>
      </c>
      <c r="W68" s="145">
        <v>11877.9</v>
      </c>
      <c r="X68" s="145">
        <v>93034.3</v>
      </c>
      <c r="Y68" s="145">
        <v>24190.9</v>
      </c>
      <c r="Z68" s="144">
        <f t="shared" si="6"/>
        <v>10385.307559999965</v>
      </c>
      <c r="AA68" s="144">
        <v>447885.19244000013</v>
      </c>
      <c r="AB68" s="149">
        <v>7449135.0999999996</v>
      </c>
      <c r="AC68" s="145">
        <v>3106089.2</v>
      </c>
      <c r="AD68" s="144">
        <v>233185.4</v>
      </c>
      <c r="AE68" s="144">
        <v>3993361.5</v>
      </c>
      <c r="AF68" s="144">
        <v>56561.2</v>
      </c>
      <c r="AG68" s="146">
        <f t="shared" si="7"/>
        <v>59937.799999999814</v>
      </c>
    </row>
    <row r="69" spans="1:33" ht="15" hidden="1" customHeight="1" x14ac:dyDescent="0.25">
      <c r="A69" s="5" t="s">
        <v>243</v>
      </c>
      <c r="B69" s="142">
        <v>775652.5</v>
      </c>
      <c r="C69" s="143">
        <f t="shared" si="2"/>
        <v>7927119.5</v>
      </c>
      <c r="D69" s="144">
        <v>716867.32352000009</v>
      </c>
      <c r="E69" s="144">
        <v>59000</v>
      </c>
      <c r="F69" s="145">
        <v>570995.5</v>
      </c>
      <c r="G69" s="145">
        <v>21770.5</v>
      </c>
      <c r="H69" s="145">
        <v>54533.3</v>
      </c>
      <c r="I69" s="145">
        <v>7275.4</v>
      </c>
      <c r="J69" s="144">
        <f t="shared" si="3"/>
        <v>3292.6235200000228</v>
      </c>
      <c r="K69" s="144">
        <v>186205.97647999995</v>
      </c>
      <c r="L69" s="144">
        <v>7024046.2000000002</v>
      </c>
      <c r="M69" s="144">
        <v>2690147</v>
      </c>
      <c r="N69" s="144">
        <v>638547.30000000005</v>
      </c>
      <c r="O69" s="144">
        <v>3666885.7</v>
      </c>
      <c r="P69" s="144">
        <v>24449.3</v>
      </c>
      <c r="Q69" s="146">
        <f t="shared" si="4"/>
        <v>4016.9000000003725</v>
      </c>
      <c r="R69" s="151">
        <f t="shared" si="5"/>
        <v>7869169</v>
      </c>
      <c r="S69" s="148">
        <v>901715.1</v>
      </c>
      <c r="T69" s="148">
        <v>719495.95672000002</v>
      </c>
      <c r="U69" s="145">
        <v>63816.5</v>
      </c>
      <c r="V69" s="145">
        <v>564808.19999999995</v>
      </c>
      <c r="W69" s="145">
        <v>22192.7</v>
      </c>
      <c r="X69" s="145">
        <v>55874.400000000001</v>
      </c>
      <c r="Y69" s="145">
        <v>9569.7999999999993</v>
      </c>
      <c r="Z69" s="144">
        <f t="shared" si="6"/>
        <v>3234.3567200000653</v>
      </c>
      <c r="AA69" s="144">
        <v>182219.14327999996</v>
      </c>
      <c r="AB69" s="149">
        <v>6967453.9000000004</v>
      </c>
      <c r="AC69" s="145">
        <v>2690147</v>
      </c>
      <c r="AD69" s="144">
        <v>636681.80000000005</v>
      </c>
      <c r="AE69" s="144">
        <v>3613830.6</v>
      </c>
      <c r="AF69" s="144">
        <v>23274.6</v>
      </c>
      <c r="AG69" s="146">
        <f t="shared" si="7"/>
        <v>3519.9000000003725</v>
      </c>
    </row>
    <row r="70" spans="1:33" s="162" customFormat="1" ht="18" customHeight="1" thickBot="1" x14ac:dyDescent="0.25">
      <c r="A70" s="160" t="s">
        <v>173</v>
      </c>
      <c r="B70" s="161">
        <f>SUM(B9:B69)</f>
        <v>53724175.003634453</v>
      </c>
      <c r="C70" s="287">
        <f>SUM(C9:C69)</f>
        <v>174444159.29999998</v>
      </c>
      <c r="D70" s="282">
        <f>SUM(D9:D69)</f>
        <v>57036985.846660025</v>
      </c>
      <c r="E70" s="282">
        <f t="shared" ref="E70:AG70" si="8">SUM(E9:E69)</f>
        <v>18945583.099999998</v>
      </c>
      <c r="F70" s="282">
        <f t="shared" si="8"/>
        <v>26668542.400000002</v>
      </c>
      <c r="G70" s="282">
        <f t="shared" si="8"/>
        <v>935626.90000000049</v>
      </c>
      <c r="H70" s="282">
        <f t="shared" si="8"/>
        <v>7354235.6999999946</v>
      </c>
      <c r="I70" s="282">
        <f t="shared" si="8"/>
        <v>2528280.7999999998</v>
      </c>
      <c r="J70" s="282">
        <f t="shared" si="8"/>
        <v>604716.94666000013</v>
      </c>
      <c r="K70" s="282">
        <f>SUM(K9:K69)</f>
        <v>8241870.3533399971</v>
      </c>
      <c r="L70" s="282">
        <f>SUM(L9:L69)</f>
        <v>109165303.10000004</v>
      </c>
      <c r="M70" s="282">
        <f>SUM(M9:M69)</f>
        <v>27100417.299999997</v>
      </c>
      <c r="N70" s="282">
        <f>SUM(N9:N69)</f>
        <v>22456339.099999998</v>
      </c>
      <c r="O70" s="282">
        <f>SUM(O9:O69)</f>
        <v>56113568.199999973</v>
      </c>
      <c r="P70" s="282">
        <f t="shared" si="8"/>
        <v>3249435.2999999989</v>
      </c>
      <c r="Q70" s="283">
        <f t="shared" si="8"/>
        <v>245543.20000000219</v>
      </c>
      <c r="R70" s="282">
        <f t="shared" si="8"/>
        <v>176190401.59999996</v>
      </c>
      <c r="S70" s="282">
        <f>SUM(S9:S69)</f>
        <v>69556325.899999976</v>
      </c>
      <c r="T70" s="282">
        <f>SUM(T9:T69)</f>
        <v>61043075.324970022</v>
      </c>
      <c r="U70" s="282">
        <f t="shared" si="8"/>
        <v>21884028.599999998</v>
      </c>
      <c r="V70" s="282">
        <f t="shared" si="8"/>
        <v>27275205.199999988</v>
      </c>
      <c r="W70" s="282">
        <f t="shared" si="8"/>
        <v>951904.50000000012</v>
      </c>
      <c r="X70" s="282">
        <f t="shared" si="8"/>
        <v>7764254.200000002</v>
      </c>
      <c r="Y70" s="282">
        <f t="shared" si="8"/>
        <v>2530728</v>
      </c>
      <c r="Z70" s="282">
        <f>SUM(Z9:Z69)</f>
        <v>636954.82497000054</v>
      </c>
      <c r="AA70" s="282">
        <f t="shared" ref="AA70:AF70" si="9">SUM(AA9:AA69)</f>
        <v>8513250.5750300027</v>
      </c>
      <c r="AB70" s="282">
        <f t="shared" si="9"/>
        <v>106634075.69999997</v>
      </c>
      <c r="AC70" s="282">
        <f t="shared" si="9"/>
        <v>27110274.499999996</v>
      </c>
      <c r="AD70" s="282">
        <f t="shared" si="9"/>
        <v>20473265.599999994</v>
      </c>
      <c r="AE70" s="282">
        <f t="shared" si="9"/>
        <v>55679430.100000001</v>
      </c>
      <c r="AF70" s="282">
        <f t="shared" si="9"/>
        <v>3150801.9999999995</v>
      </c>
      <c r="AG70" s="283">
        <f t="shared" si="8"/>
        <v>220303.50000000061</v>
      </c>
    </row>
    <row r="77" spans="1:33" x14ac:dyDescent="0.2">
      <c r="D77" s="17"/>
    </row>
  </sheetData>
  <mergeCells count="20">
    <mergeCell ref="C1:Q1"/>
    <mergeCell ref="C2:Q2"/>
    <mergeCell ref="A4:A7"/>
    <mergeCell ref="B4:B7"/>
    <mergeCell ref="C4:Q4"/>
    <mergeCell ref="D6:D7"/>
    <mergeCell ref="E6:J6"/>
    <mergeCell ref="K6:K7"/>
    <mergeCell ref="L6:L7"/>
    <mergeCell ref="M6:Q6"/>
    <mergeCell ref="R4:AG4"/>
    <mergeCell ref="C5:C7"/>
    <mergeCell ref="D5:Q5"/>
    <mergeCell ref="R5:R7"/>
    <mergeCell ref="T5:AG5"/>
    <mergeCell ref="U6:Z6"/>
    <mergeCell ref="AA6:AA7"/>
    <mergeCell ref="AB6:AB7"/>
    <mergeCell ref="AC6:AG6"/>
    <mergeCell ref="T6:T7"/>
  </mergeCells>
  <conditionalFormatting sqref="B9:AG69 AI12">
    <cfRule type="cellIs" dxfId="6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01.01.2018_дох</vt:lpstr>
      <vt:lpstr>01.01.2018_расх</vt:lpstr>
      <vt:lpstr>Доходы_01.01.2019</vt:lpstr>
      <vt:lpstr>Расходы_01.01.2019</vt:lpstr>
      <vt:lpstr>Доходы 01.01.2020</vt:lpstr>
      <vt:lpstr>Расходы на 01.01.2020</vt:lpstr>
      <vt:lpstr>Доходы 01.01.2021</vt:lpstr>
      <vt:lpstr>Расходы на 01.01.2021</vt:lpstr>
      <vt:lpstr>Доходы на 01.01.2022</vt:lpstr>
      <vt:lpstr>Расходы на 01.01.2022</vt:lpstr>
      <vt:lpstr>Доходы на 01.01.2023</vt:lpstr>
      <vt:lpstr>Расходы на 01.01.2023</vt:lpstr>
      <vt:lpstr>Доходы на 01.01.2024</vt:lpstr>
      <vt:lpstr>Расходы на 01.01.2024</vt:lpstr>
      <vt:lpstr>'01.01.2018_дох'!Заголовки_для_печати</vt:lpstr>
      <vt:lpstr>'01.01.2018_расх'!Заголовки_для_печати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Budget3</cp:lastModifiedBy>
  <cp:lastPrinted>2017-03-22T08:33:14Z</cp:lastPrinted>
  <dcterms:created xsi:type="dcterms:W3CDTF">1996-10-08T23:32:33Z</dcterms:created>
  <dcterms:modified xsi:type="dcterms:W3CDTF">2024-03-01T04:18:21Z</dcterms:modified>
</cp:coreProperties>
</file>