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ueva\Desktop\отчетность\ОТЧЕТ ОБ ИСПОЛНЕНИИ\отчет 2016\за 2016\1 НАШ отчет за 2016 год\"/>
    </mc:Choice>
  </mc:AlternateContent>
  <bookViews>
    <workbookView xWindow="0" yWindow="0" windowWidth="28500" windowHeight="12660"/>
  </bookViews>
  <sheets>
    <sheet name="доходы" sheetId="2" r:id="rId1"/>
  </sheets>
  <definedNames>
    <definedName name="_xlnm.Print_Area" localSheetId="0">доходы!$A$1:$N$246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5" i="2" l="1"/>
  <c r="A176" i="2"/>
  <c r="A177" i="2"/>
  <c r="A178" i="2"/>
  <c r="A179" i="2" s="1"/>
  <c r="A180" i="2" s="1"/>
  <c r="A181" i="2" s="1"/>
  <c r="A173" i="2"/>
  <c r="A174" i="2"/>
  <c r="L246" i="2"/>
  <c r="M248" i="2"/>
  <c r="M50" i="2"/>
  <c r="A15" i="2"/>
  <c r="A16" i="2"/>
  <c r="A17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3" i="2"/>
  <c r="A14" i="2"/>
  <c r="M126" i="2"/>
  <c r="L115" i="2"/>
  <c r="M115" i="2"/>
  <c r="K115" i="2"/>
  <c r="L69" i="2"/>
  <c r="M69" i="2"/>
  <c r="K69" i="2"/>
  <c r="M42" i="2"/>
  <c r="M41" i="2" s="1"/>
  <c r="L42" i="2"/>
  <c r="L41" i="2" s="1"/>
  <c r="K42" i="2"/>
  <c r="K41" i="2" s="1"/>
  <c r="M36" i="2"/>
  <c r="L38" i="2"/>
  <c r="M38" i="2"/>
  <c r="K38" i="2"/>
  <c r="K186" i="2" l="1"/>
  <c r="N177" i="2"/>
  <c r="K171" i="2"/>
  <c r="K169" i="2"/>
  <c r="L169" i="2"/>
  <c r="L128" i="2"/>
  <c r="M128" i="2"/>
  <c r="K128" i="2"/>
  <c r="L107" i="2"/>
  <c r="M107" i="2"/>
  <c r="K107" i="2"/>
  <c r="N103" i="2"/>
  <c r="L101" i="2"/>
  <c r="M101" i="2"/>
  <c r="K101" i="2"/>
  <c r="L76" i="2"/>
  <c r="L75" i="2" s="1"/>
  <c r="M76" i="2"/>
  <c r="M75" i="2" s="1"/>
  <c r="K76" i="2"/>
  <c r="K75" i="2" s="1"/>
  <c r="N80" i="2"/>
  <c r="N70" i="2"/>
  <c r="L45" i="2"/>
  <c r="M45" i="2"/>
  <c r="K45" i="2"/>
  <c r="N38" i="2"/>
  <c r="N39" i="2"/>
  <c r="N15" i="2" l="1"/>
  <c r="N17" i="2"/>
  <c r="N18" i="2"/>
  <c r="N19" i="2"/>
  <c r="N20" i="2"/>
  <c r="N23" i="2"/>
  <c r="N24" i="2"/>
  <c r="N25" i="2"/>
  <c r="N26" i="2"/>
  <c r="N29" i="2"/>
  <c r="N30" i="2"/>
  <c r="N32" i="2"/>
  <c r="N34" i="2"/>
  <c r="N37" i="2"/>
  <c r="N46" i="2"/>
  <c r="N47" i="2"/>
  <c r="N48" i="2"/>
  <c r="N49" i="2"/>
  <c r="N50" i="2"/>
  <c r="N52" i="2"/>
  <c r="N54" i="2"/>
  <c r="N57" i="2"/>
  <c r="N60" i="2"/>
  <c r="N63" i="2"/>
  <c r="N64" i="2"/>
  <c r="N65" i="2"/>
  <c r="N66" i="2"/>
  <c r="N74" i="2"/>
  <c r="N77" i="2"/>
  <c r="N78" i="2"/>
  <c r="N79" i="2"/>
  <c r="N81" i="2"/>
  <c r="N82" i="2"/>
  <c r="N85" i="2"/>
  <c r="N86" i="2"/>
  <c r="N88" i="2"/>
  <c r="N91" i="2"/>
  <c r="N93" i="2"/>
  <c r="N94" i="2"/>
  <c r="N96" i="2"/>
  <c r="N97" i="2"/>
  <c r="N99" i="2"/>
  <c r="N102" i="2"/>
  <c r="N105" i="2"/>
  <c r="N106" i="2"/>
  <c r="N108" i="2"/>
  <c r="N109" i="2"/>
  <c r="N110" i="2"/>
  <c r="N111" i="2"/>
  <c r="N112" i="2"/>
  <c r="N113" i="2"/>
  <c r="N116" i="2"/>
  <c r="N117" i="2"/>
  <c r="N118" i="2"/>
  <c r="N119" i="2"/>
  <c r="N121" i="2"/>
  <c r="N122" i="2"/>
  <c r="N123" i="2"/>
  <c r="N124" i="2"/>
  <c r="N129" i="2"/>
  <c r="N130" i="2"/>
  <c r="N131" i="2"/>
  <c r="N137" i="2"/>
  <c r="N143" i="2"/>
  <c r="N146" i="2"/>
  <c r="N150" i="2"/>
  <c r="N151" i="2"/>
  <c r="N154" i="2"/>
  <c r="N157" i="2"/>
  <c r="N160" i="2"/>
  <c r="N162" i="2"/>
  <c r="N165" i="2"/>
  <c r="N166" i="2"/>
  <c r="N167" i="2"/>
  <c r="N168" i="2"/>
  <c r="N170" i="2"/>
  <c r="N172" i="2"/>
  <c r="N173" i="2"/>
  <c r="N174" i="2"/>
  <c r="N175" i="2"/>
  <c r="N176" i="2"/>
  <c r="N178" i="2"/>
  <c r="N179" i="2"/>
  <c r="N180" i="2"/>
  <c r="N181" i="2"/>
  <c r="N182" i="2"/>
  <c r="N183" i="2"/>
  <c r="N184" i="2"/>
  <c r="N185" i="2"/>
  <c r="N187" i="2"/>
  <c r="N188" i="2"/>
  <c r="N189" i="2"/>
  <c r="N199" i="2"/>
  <c r="N200" i="2"/>
  <c r="N201" i="2"/>
  <c r="N202" i="2"/>
  <c r="N203" i="2"/>
  <c r="N204" i="2"/>
  <c r="N205" i="2"/>
  <c r="N206" i="2"/>
  <c r="N207" i="2"/>
  <c r="N208" i="2"/>
  <c r="N209" i="2"/>
  <c r="N212" i="2"/>
  <c r="N213" i="2"/>
  <c r="N214" i="2"/>
  <c r="N216" i="2"/>
  <c r="N219" i="2"/>
  <c r="N220" i="2"/>
  <c r="N222" i="2"/>
  <c r="N224" i="2"/>
  <c r="N231" i="2"/>
  <c r="N233" i="2"/>
  <c r="N235" i="2"/>
  <c r="N237" i="2"/>
  <c r="N239" i="2"/>
  <c r="N243" i="2"/>
  <c r="N245" i="2"/>
  <c r="N45" i="2" l="1"/>
  <c r="M215" i="2"/>
  <c r="N211" i="2" l="1"/>
  <c r="L68" i="2"/>
  <c r="L67" i="2" s="1"/>
  <c r="K68" i="2"/>
  <c r="K67" i="2" s="1"/>
  <c r="M35" i="2"/>
  <c r="M33" i="2"/>
  <c r="M192" i="2" l="1"/>
  <c r="M68" i="2"/>
  <c r="N69" i="2"/>
  <c r="L145" i="2"/>
  <c r="L144" i="2" s="1"/>
  <c r="M145" i="2"/>
  <c r="K145" i="2"/>
  <c r="K144" i="2" s="1"/>
  <c r="L171" i="2"/>
  <c r="N171" i="2" s="1"/>
  <c r="L186" i="2"/>
  <c r="N186" i="2" s="1"/>
  <c r="N145" i="2" l="1"/>
  <c r="M191" i="2"/>
  <c r="M67" i="2"/>
  <c r="N67" i="2" s="1"/>
  <c r="N68" i="2"/>
  <c r="M144" i="2"/>
  <c r="N144" i="2" s="1"/>
  <c r="L161" i="2"/>
  <c r="M161" i="2"/>
  <c r="K161" i="2"/>
  <c r="N161" i="2" l="1"/>
  <c r="L59" i="2"/>
  <c r="A234" i="2"/>
  <c r="A12" i="2"/>
  <c r="M164" i="2"/>
  <c r="L58" i="2" l="1"/>
  <c r="L218" i="2"/>
  <c r="M218" i="2"/>
  <c r="K218" i="2"/>
  <c r="L148" i="2"/>
  <c r="M148" i="2"/>
  <c r="K148" i="2"/>
  <c r="N148" i="2" l="1"/>
  <c r="N218" i="2"/>
  <c r="N228" i="2"/>
  <c r="N227" i="2"/>
  <c r="K196" i="2" l="1"/>
  <c r="K195" i="2" s="1"/>
  <c r="K193" i="2"/>
  <c r="K192" i="2" s="1"/>
  <c r="K164" i="2"/>
  <c r="K156" i="2"/>
  <c r="L238" i="2"/>
  <c r="M238" i="2"/>
  <c r="K238" i="2"/>
  <c r="L236" i="2"/>
  <c r="M236" i="2"/>
  <c r="K236" i="2"/>
  <c r="N210" i="2"/>
  <c r="L153" i="2"/>
  <c r="L152" i="2" s="1"/>
  <c r="M153" i="2"/>
  <c r="K153" i="2"/>
  <c r="K152" i="2" s="1"/>
  <c r="N236" i="2" l="1"/>
  <c r="N238" i="2"/>
  <c r="L164" i="2"/>
  <c r="N164" i="2" s="1"/>
  <c r="N169" i="2"/>
  <c r="M152" i="2"/>
  <c r="N152" i="2" s="1"/>
  <c r="N153" i="2"/>
  <c r="L223" i="2"/>
  <c r="M223" i="2"/>
  <c r="N223" i="2" s="1"/>
  <c r="K223" i="2"/>
  <c r="B225" i="2"/>
  <c r="L196" i="2" l="1"/>
  <c r="N196" i="2" s="1"/>
  <c r="M142" i="2"/>
  <c r="L142" i="2"/>
  <c r="L141" i="2" s="1"/>
  <c r="K142" i="2"/>
  <c r="K141" i="2" s="1"/>
  <c r="M147" i="2"/>
  <c r="K147" i="2"/>
  <c r="L193" i="2"/>
  <c r="N193" i="2" s="1"/>
  <c r="N142" i="2" l="1"/>
  <c r="L147" i="2"/>
  <c r="N147" i="2" s="1"/>
  <c r="M141" i="2"/>
  <c r="N141" i="2" s="1"/>
  <c r="K244" i="2" l="1"/>
  <c r="M244" i="2"/>
  <c r="L244" i="2"/>
  <c r="M242" i="2"/>
  <c r="L242" i="2"/>
  <c r="L241" i="2" s="1"/>
  <c r="L240" i="2" s="1"/>
  <c r="K242" i="2"/>
  <c r="K241" i="2" s="1"/>
  <c r="K240" i="2" s="1"/>
  <c r="L159" i="2"/>
  <c r="L158" i="2" s="1"/>
  <c r="M159" i="2"/>
  <c r="K159" i="2"/>
  <c r="K158" i="2" s="1"/>
  <c r="N244" i="2" l="1"/>
  <c r="M158" i="2"/>
  <c r="N158" i="2" s="1"/>
  <c r="N159" i="2"/>
  <c r="M241" i="2"/>
  <c r="N242" i="2"/>
  <c r="L156" i="2"/>
  <c r="L155" i="2" s="1"/>
  <c r="M156" i="2"/>
  <c r="K155" i="2"/>
  <c r="N128" i="2"/>
  <c r="K125" i="2"/>
  <c r="L126" i="2"/>
  <c r="K126" i="2"/>
  <c r="K62" i="2"/>
  <c r="L62" i="2"/>
  <c r="M62" i="2"/>
  <c r="M155" i="2" l="1"/>
  <c r="N155" i="2" s="1"/>
  <c r="N156" i="2"/>
  <c r="M240" i="2"/>
  <c r="N240" i="2" s="1"/>
  <c r="N241" i="2"/>
  <c r="L61" i="2"/>
  <c r="N62" i="2"/>
  <c r="L125" i="2"/>
  <c r="M125" i="2"/>
  <c r="L16" i="2"/>
  <c r="K230" i="2"/>
  <c r="K229" i="2" s="1"/>
  <c r="M230" i="2"/>
  <c r="L230" i="2"/>
  <c r="L229" i="2" s="1"/>
  <c r="L226" i="2"/>
  <c r="L225" i="2" s="1"/>
  <c r="M226" i="2"/>
  <c r="K226" i="2"/>
  <c r="K225" i="2" s="1"/>
  <c r="L217" i="2"/>
  <c r="M217" i="2"/>
  <c r="K217" i="2"/>
  <c r="M195" i="2"/>
  <c r="L195" i="2"/>
  <c r="L192" i="2"/>
  <c r="N192" i="2" s="1"/>
  <c r="A142" i="2" l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N195" i="2"/>
  <c r="N217" i="2"/>
  <c r="M229" i="2"/>
  <c r="N229" i="2" s="1"/>
  <c r="N230" i="2"/>
  <c r="M225" i="2"/>
  <c r="N225" i="2" s="1"/>
  <c r="N226" i="2"/>
  <c r="N125" i="2"/>
  <c r="K104" i="2" l="1"/>
  <c r="N107" i="2"/>
  <c r="L90" i="2"/>
  <c r="M90" i="2"/>
  <c r="K90" i="2"/>
  <c r="M84" i="2"/>
  <c r="L84" i="2"/>
  <c r="K84" i="2"/>
  <c r="K10" i="2"/>
  <c r="L10" i="2" s="1"/>
  <c r="M10" i="2" s="1"/>
  <c r="N84" i="2" l="1"/>
  <c r="N90" i="2"/>
  <c r="N115" i="2"/>
  <c r="N76" i="2"/>
  <c r="L92" i="2"/>
  <c r="M92" i="2"/>
  <c r="K92" i="2"/>
  <c r="L104" i="2"/>
  <c r="M104" i="2"/>
  <c r="K36" i="2"/>
  <c r="K35" i="2" s="1"/>
  <c r="L31" i="2"/>
  <c r="M31" i="2"/>
  <c r="K31" i="2"/>
  <c r="N92" i="2" l="1"/>
  <c r="N104" i="2"/>
  <c r="N31" i="2"/>
  <c r="M114" i="2"/>
  <c r="L114" i="2"/>
  <c r="K114" i="2"/>
  <c r="M100" i="2"/>
  <c r="K100" i="2"/>
  <c r="M98" i="2"/>
  <c r="L98" i="2"/>
  <c r="K98" i="2"/>
  <c r="M95" i="2"/>
  <c r="L95" i="2"/>
  <c r="K95" i="2"/>
  <c r="M87" i="2"/>
  <c r="L87" i="2"/>
  <c r="N87" i="2" s="1"/>
  <c r="K87" i="2"/>
  <c r="M73" i="2"/>
  <c r="M72" i="2" s="1"/>
  <c r="L73" i="2"/>
  <c r="K73" i="2"/>
  <c r="K72" i="2" s="1"/>
  <c r="M61" i="2"/>
  <c r="N61" i="2" s="1"/>
  <c r="K61" i="2"/>
  <c r="M59" i="2"/>
  <c r="K59" i="2"/>
  <c r="K58" i="2" s="1"/>
  <c r="M56" i="2"/>
  <c r="L56" i="2"/>
  <c r="K56" i="2"/>
  <c r="K55" i="2" s="1"/>
  <c r="M53" i="2"/>
  <c r="L53" i="2"/>
  <c r="K53" i="2"/>
  <c r="M51" i="2"/>
  <c r="L51" i="2"/>
  <c r="K51" i="2"/>
  <c r="L36" i="2"/>
  <c r="L33" i="2"/>
  <c r="N33" i="2" s="1"/>
  <c r="K33" i="2"/>
  <c r="M28" i="2"/>
  <c r="L28" i="2"/>
  <c r="K28" i="2"/>
  <c r="M22" i="2"/>
  <c r="L22" i="2"/>
  <c r="K22" i="2"/>
  <c r="K21" i="2" s="1"/>
  <c r="M16" i="2"/>
  <c r="N16" i="2" s="1"/>
  <c r="K16" i="2"/>
  <c r="M14" i="2"/>
  <c r="M13" i="2" s="1"/>
  <c r="L14" i="2"/>
  <c r="K14" i="2"/>
  <c r="K13" i="2" s="1"/>
  <c r="K44" i="2" l="1"/>
  <c r="K40" i="2" s="1"/>
  <c r="N51" i="2"/>
  <c r="N53" i="2"/>
  <c r="N28" i="2"/>
  <c r="N14" i="2"/>
  <c r="N36" i="2"/>
  <c r="L35" i="2"/>
  <c r="N35" i="2" s="1"/>
  <c r="M21" i="2"/>
  <c r="N22" i="2"/>
  <c r="N73" i="2"/>
  <c r="N95" i="2"/>
  <c r="N98" i="2"/>
  <c r="N114" i="2"/>
  <c r="L100" i="2"/>
  <c r="N100" i="2" s="1"/>
  <c r="N101" i="2"/>
  <c r="M58" i="2"/>
  <c r="N58" i="2" s="1"/>
  <c r="N59" i="2"/>
  <c r="M55" i="2"/>
  <c r="N56" i="2"/>
  <c r="K89" i="2"/>
  <c r="K83" i="2" s="1"/>
  <c r="M89" i="2"/>
  <c r="M83" i="2" s="1"/>
  <c r="L89" i="2"/>
  <c r="L13" i="2"/>
  <c r="N13" i="2" s="1"/>
  <c r="L72" i="2"/>
  <c r="N72" i="2" s="1"/>
  <c r="L55" i="2"/>
  <c r="L21" i="2"/>
  <c r="K12" i="2"/>
  <c r="M44" i="2"/>
  <c r="M40" i="2" s="1"/>
  <c r="M11" i="2" s="1"/>
  <c r="K71" i="2"/>
  <c r="L27" i="2"/>
  <c r="M27" i="2"/>
  <c r="M12" i="2"/>
  <c r="K27" i="2"/>
  <c r="L44" i="2"/>
  <c r="L40" i="2" s="1"/>
  <c r="M71" i="2"/>
  <c r="K215" i="2"/>
  <c r="N139" i="2"/>
  <c r="K11" i="2" l="1"/>
  <c r="N75" i="2"/>
  <c r="N27" i="2"/>
  <c r="N21" i="2"/>
  <c r="N55" i="2"/>
  <c r="L83" i="2"/>
  <c r="N83" i="2" s="1"/>
  <c r="N89" i="2"/>
  <c r="N44" i="2"/>
  <c r="L12" i="2"/>
  <c r="N12" i="2" s="1"/>
  <c r="L215" i="2"/>
  <c r="N215" i="2" s="1"/>
  <c r="L71" i="2"/>
  <c r="N71" i="2" s="1"/>
  <c r="M234" i="2"/>
  <c r="L234" i="2"/>
  <c r="K234" i="2"/>
  <c r="M221" i="2"/>
  <c r="K221" i="2"/>
  <c r="M198" i="2"/>
  <c r="L198" i="2"/>
  <c r="K198" i="2"/>
  <c r="K197" i="2" s="1"/>
  <c r="M194" i="2"/>
  <c r="L194" i="2"/>
  <c r="K194" i="2"/>
  <c r="L191" i="2"/>
  <c r="N191" i="2" s="1"/>
  <c r="K191" i="2"/>
  <c r="M163" i="2"/>
  <c r="K163" i="2"/>
  <c r="K140" i="2" s="1"/>
  <c r="M138" i="2"/>
  <c r="L138" i="2"/>
  <c r="K138" i="2"/>
  <c r="M136" i="2"/>
  <c r="L136" i="2"/>
  <c r="K136" i="2"/>
  <c r="K135" i="2" s="1"/>
  <c r="N138" i="2" l="1"/>
  <c r="M135" i="2"/>
  <c r="M134" i="2" s="1"/>
  <c r="N136" i="2"/>
  <c r="M140" i="2"/>
  <c r="M197" i="2"/>
  <c r="N198" i="2"/>
  <c r="N194" i="2"/>
  <c r="N234" i="2"/>
  <c r="N40" i="2"/>
  <c r="L11" i="2"/>
  <c r="N11" i="2" s="1"/>
  <c r="K190" i="2"/>
  <c r="L135" i="2"/>
  <c r="L163" i="2"/>
  <c r="L140" i="2" s="1"/>
  <c r="L221" i="2"/>
  <c r="N221" i="2" s="1"/>
  <c r="L197" i="2"/>
  <c r="K134" i="2"/>
  <c r="N197" i="2" l="1"/>
  <c r="N140" i="2"/>
  <c r="N135" i="2"/>
  <c r="M190" i="2"/>
  <c r="N163" i="2"/>
  <c r="L190" i="2"/>
  <c r="L134" i="2"/>
  <c r="N134" i="2" s="1"/>
  <c r="K133" i="2"/>
  <c r="K132" i="2" s="1"/>
  <c r="N190" i="2" l="1"/>
  <c r="M133" i="2"/>
  <c r="M132" i="2" s="1"/>
  <c r="M246" i="2" s="1"/>
  <c r="L133" i="2"/>
  <c r="L132" i="2" s="1"/>
  <c r="K246" i="2"/>
  <c r="K248" i="2" s="1"/>
  <c r="L248" i="2" l="1"/>
  <c r="N132" i="2"/>
  <c r="N133" i="2"/>
  <c r="N246" i="2" l="1"/>
</calcChain>
</file>

<file path=xl/sharedStrings.xml><?xml version="1.0" encoding="utf-8"?>
<sst xmlns="http://schemas.openxmlformats.org/spreadsheetml/2006/main" count="1921" uniqueCount="354">
  <si>
    <t>2</t>
  </si>
  <si>
    <t>00</t>
  </si>
  <si>
    <t>000</t>
  </si>
  <si>
    <t>0000</t>
  </si>
  <si>
    <t>БЕЗВОЗМЕЗДНЫЕ ПОСТУПЛЕНИЯ</t>
  </si>
  <si>
    <t>02</t>
  </si>
  <si>
    <t>БЕЗВОЗМЕЗДНЫЕ ПОСТУПЛЕНИЯ ОТ ДРУГИХ БЮДЖЕТОВ БЮДЖЕТНОЙ СИСТЕМЫ РОССИЙСКОЙ ФЕДЕРАЦИИ</t>
  </si>
  <si>
    <t>01</t>
  </si>
  <si>
    <t>151</t>
  </si>
  <si>
    <t>Дотации  бюджетам субъектов Российской Федерации и муниципальных образований</t>
  </si>
  <si>
    <t>001</t>
  </si>
  <si>
    <t xml:space="preserve">Дотации на выравнивание  бюджетной обеспеченности </t>
  </si>
  <si>
    <t>05</t>
  </si>
  <si>
    <t>Дотации бюджетам муниципальных районов на выравнивание бюджетной обеспеченности</t>
  </si>
  <si>
    <t>2711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</si>
  <si>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</si>
  <si>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003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</si>
  <si>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</si>
  <si>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</si>
  <si>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</si>
  <si>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9000</t>
  </si>
  <si>
    <t>999</t>
  </si>
  <si>
    <t>Прочие субсидии</t>
  </si>
  <si>
    <t>Прочие субсидии бюджетам муниципальных районов</t>
  </si>
  <si>
    <t>7456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</si>
  <si>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</si>
  <si>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</si>
  <si>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</si>
  <si>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</si>
  <si>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</si>
  <si>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03</t>
  </si>
  <si>
    <t>Субвенции бюджетам субъектов Российской Федерации и муниципальных образований</t>
  </si>
  <si>
    <t>007</t>
  </si>
  <si>
    <t>Субвенции бюджетам 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</si>
  <si>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</si>
  <si>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015</t>
  </si>
  <si>
    <t>Субвенции бюджетам  на осуществление  первичного воинского учета на территориях, где отсутствуют военные комиссариаты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</si>
  <si>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</si>
  <si>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024</t>
  </si>
  <si>
    <t xml:space="preserve">Субвенции   местным   бюджетам   на    выполнение  передаваемых  полномочий   субъектов   Российской
Федерации
</t>
  </si>
  <si>
    <t>0151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</si>
  <si>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10 декабря 2004 года № 12-2705 «О социальном обслуживании населения»), в рамках подпрограммы «Повышение качества и доступности социальных услуг населению» государственной программы Красноярского края «Развитие системы социальной поддержки населения»</t>
  </si>
  <si>
    <t>7429</t>
  </si>
  <si>
    <t>7513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</si>
  <si>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 населения» государственной программы Красноярского края «Развитие системы социальной поддержки населения»</t>
  </si>
  <si>
    <t>7514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</si>
  <si>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</si>
  <si>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7517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</si>
  <si>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</si>
  <si>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7518</t>
  </si>
  <si>
    <t>7519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</si>
  <si>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</si>
  <si>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7552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</si>
  <si>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</si>
  <si>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</si>
  <si>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</si>
  <si>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7564</t>
  </si>
  <si>
    <t>7566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</si>
  <si>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</si>
  <si>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</si>
  <si>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7588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</si>
  <si>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</si>
  <si>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</si>
  <si>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7604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</si>
  <si>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</si>
  <si>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119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</si>
  <si>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</si>
  <si>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</si>
  <si>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</t>
  </si>
  <si>
    <t>Иные межбюджетные трансферты</t>
  </si>
  <si>
    <t>025</t>
  </si>
  <si>
    <t>Межбюджетные трансферты, передаваемые бюджетам  на комплектование книжных фондов библиотек муниципальных образований и государственных библиотек  городов Москвы и Санкт-Петербурга</t>
  </si>
  <si>
    <t xml:space="preserve">Межбюджетные трансферты, передаваемые бюджетам муниципальных районов на комплектование книжных фондов библиотек муниципальных образований </t>
  </si>
  <si>
    <t>010</t>
  </si>
  <si>
    <t>180</t>
  </si>
  <si>
    <t>ВСЕГО ДОХОДОВ</t>
  </si>
  <si>
    <t>07</t>
  </si>
  <si>
    <t>7409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</si>
  <si>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</si>
  <si>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</si>
  <si>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</si>
  <si>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</si>
  <si>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</si>
  <si>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</si>
  <si>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</si>
  <si>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</si>
  <si>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</si>
  <si>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</si>
  <si>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</si>
  <si>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</si>
  <si>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№ строки</t>
  </si>
  <si>
    <t>Код бюджетной классификации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</si>
  <si>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</si>
  <si>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</si>
  <si>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</si>
  <si>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</si>
  <si>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</si>
  <si>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</si>
  <si>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</si>
  <si>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 (подпрограммы)</t>
  </si>
  <si>
    <t>Код экономической классификации</t>
  </si>
  <si>
    <t>1</t>
  </si>
  <si>
    <t>3</t>
  </si>
  <si>
    <t>4</t>
  </si>
  <si>
    <t>5</t>
  </si>
  <si>
    <t>6</t>
  </si>
  <si>
    <t>7</t>
  </si>
  <si>
    <t>8</t>
  </si>
  <si>
    <t>НАЛОГОВЫЕ И НЕНАЛОГОВЫЕ ДОХОДЫ</t>
  </si>
  <si>
    <t>182</t>
  </si>
  <si>
    <t>НАЛОГИ НА ПРИБЫЛЬ, ДОХОДЫ</t>
  </si>
  <si>
    <t>110</t>
  </si>
  <si>
    <t>Налог на прибыль организаций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</si>
  <si>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</si>
  <si>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</si>
  <si>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</si>
  <si>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</si>
  <si>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</si>
  <si>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</si>
  <si>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зерегистрированными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</si>
  <si>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</si>
  <si>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</si>
  <si>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</si>
  <si>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</si>
  <si>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</si>
  <si>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</si>
  <si>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</si>
  <si>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Доходы от уплаты акцизов на дизельное топливо, подлежащие распредилению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</si>
  <si>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240</t>
  </si>
  <si>
    <t xml:space="preserve">Доходы от уплаты акцизов на моторные масла для дизельных и (или) карбюраторных (инжекторных) двигателей, подлежащие распредилению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</si>
  <si>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250</t>
  </si>
  <si>
    <t xml:space="preserve">Доходы от уплаты акцизов на автомобильный бензин, производимый на территории Российской Федерации, подлежащие распредилению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</si>
  <si>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260</t>
  </si>
  <si>
    <t xml:space="preserve">Доходы от уплаты акцизов на прямогонный бензин, производимый на территории Российской Федерации, подлежащие распредилению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</si>
  <si>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НАЛОГИ НА СОВОКУПНЫЙ ДОХОД</t>
  </si>
  <si>
    <t>Единый налог на вмененный доход для отдельных видов деятельности</t>
  </si>
  <si>
    <t xml:space="preserve">Единый налог на вмененный доход для отдельных видов деятельности (за налоговые периоды, истекшие до 1 января 2011 года) 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</si>
  <si>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</si>
  <si>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</si>
  <si>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</si>
  <si>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</si>
  <si>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</si>
  <si>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</si>
  <si>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</si>
  <si>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</si>
  <si>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</si>
  <si>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</si>
  <si>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</si>
  <si>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</si>
  <si>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 </t>
  </si>
  <si>
    <t>013</t>
  </si>
  <si>
    <t>10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</si>
  <si>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 </t>
  </si>
  <si>
    <t>13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</si>
  <si>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</si>
  <si>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</si>
  <si>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</si>
  <si>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</si>
  <si>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 за исключением земельных участков)</t>
  </si>
  <si>
    <t>075</t>
  </si>
  <si>
    <t>Доходы от сдачи в аренду имущества, составляющего казну муниципальных районов ( 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</si>
  <si>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</si>
  <si>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</si>
  <si>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</si>
  <si>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доходы от использования имущества и прав,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</si>
  <si>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</si>
  <si>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</si>
  <si>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унитпрных предприятий, в том числе казенных)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</si>
  <si>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</si>
  <si>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</si>
  <si>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</si>
  <si>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</si>
  <si>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</si>
  <si>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</si>
  <si>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</si>
  <si>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</si>
  <si>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</si>
  <si>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</si>
  <si>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</si>
  <si>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</si>
  <si>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</si>
  <si>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</si>
  <si>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</si>
  <si>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</si>
  <si>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</si>
  <si>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</si>
  <si>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 не разграничена </t>
  </si>
  <si>
    <t>Доходы от продажи земельных участков, государственная собственность на которые  не разграничена и которые расположены в границах сельских поселений</t>
  </si>
  <si>
    <t>16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</si>
  <si>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</si>
  <si>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</si>
  <si>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140</t>
  </si>
  <si>
    <t>Денежные взыскания (штрафы) за нарушение законодательства о налогах и сборах, предусмотренные ст.116, 118, 119.1, пунктами 1 и 2 статьи 120, статьями 125, 126, 128, 129, 129.1, 132,133,134,135,135.1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</si>
  <si>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</si>
  <si>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</si>
  <si>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</si>
  <si>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</si>
  <si>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Денежные взыскания (штрафы) за нарушение законодательства Российской Федерации об охране и использовании животного мира</t>
  </si>
  <si>
    <t>060</t>
  </si>
  <si>
    <t xml:space="preserve">Денежные взыскания (штрафы) за нарушение земельного законодательства </t>
  </si>
  <si>
    <t xml:space="preserve">Денежные взыскания (штрафы) за нарушение лесного законодательства 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</si>
  <si>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</si>
  <si>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</si>
  <si>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30</t>
  </si>
  <si>
    <t>Денежные взыскания (штрафы) за правонарушения в области дорожного движения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</si>
  <si>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 </t>
  </si>
  <si>
    <t>Денежные взыскания (штрафы) за нарушение в области дорожного движения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</si>
  <si>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</si>
  <si>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</si>
  <si>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</si>
  <si>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</si>
  <si>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</si>
  <si>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</si>
  <si>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</si>
  <si>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</si>
  <si>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Субвенции  бюджетам  муниципальных   районов   на выполнение  передаваемых   полномочий   субъектов  Российской Федерации
</t>
  </si>
  <si>
    <t>Утвержденные бюджетные назначения</t>
  </si>
  <si>
    <t>Уточненные бюджетные назначения</t>
  </si>
  <si>
    <t>исполнено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</si>
  <si>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</si>
  <si>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5016</t>
  </si>
  <si>
    <t>Субсидии бюджетам муниципальных образований Красноярского края на мероприятия в области обеспечения капитального ремонта, реконструкции и строительства гидротехнических сооружений в рамках подпрограммы «Использование и охрана водных ресурсов» государственной программы Красноярского края «Охрана окружающей среды, воспроизводство природных ресурсов»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</si>
  <si>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</si>
  <si>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</si>
  <si>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</si>
  <si>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</si>
  <si>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</si>
  <si>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7488</t>
  </si>
  <si>
    <t>115</t>
  </si>
  <si>
    <t>Прочие субвенции</t>
  </si>
  <si>
    <t>Прочие субвенции бюджетам муниципальных районов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</si>
  <si>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</si>
  <si>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</si>
  <si>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</si>
  <si>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17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</si>
  <si>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</si>
  <si>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</si>
  <si>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</si>
  <si>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</si>
  <si>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088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</si>
  <si>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</si>
  <si>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089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</si>
  <si>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</si>
  <si>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</si>
  <si>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0002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</si>
  <si>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хозяйства, в рамках подпрограммы «Переселение граждан из аварийного жилищного фонда в Красноярском крае»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</si>
  <si>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</si>
  <si>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бюджета, направляемых на долевое финансирование, в рамках подпрограммы «Переселение граждан из аварийного жилищного фонда в Красноярском крае»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</si>
  <si>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1043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</si>
  <si>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</si>
  <si>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18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</si>
  <si>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</si>
  <si>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</si>
  <si>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</si>
  <si>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лет, из бюджетов муниципальных районов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</si>
  <si>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</si>
  <si>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</si>
  <si>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</si>
  <si>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051</t>
  </si>
  <si>
    <t>Субсидии бюджетам 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</si>
  <si>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</si>
  <si>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Реализация мероприятий федеральной целевой программы «Устойчивое развитие сельских территорий на 2014-2017 годы и на период до 2020 года» за счет федерального бюджета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</si>
  <si>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Субсидии федерального бюджета бюджетам муниципальных образований на осуществление капитального ремонта гидротехнических сооружений, находящихся в муниципальной собственности, в рамках подпрограммы «Использование и охрана водных ресурсов» государственной программы Красноярского края «Охрана окружающей среды, воспроизводство природных ресурсов»</t>
  </si>
  <si>
    <t>008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</si>
  <si>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</si>
  <si>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</si>
  <si>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«Обеспечение жильем молодых семей в Красноярском крае» </t>
  </si>
  <si>
    <t>121</t>
  </si>
  <si>
    <t>Субвенции бюджетам на проведение Всероссийской сельскохозяйственной переписи в 2016 году</t>
  </si>
  <si>
    <t xml:space="preserve">Субвенции бюджетам муниципальных районов на проведение Всероссийской сельскохозяйственной переписи в 2016 году
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</si>
  <si>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</si>
  <si>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</si>
  <si>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</si>
  <si>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</si>
  <si>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7591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</si>
  <si>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«Стимулирование жилищного строительства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</si>
  <si>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</si>
  <si>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</si>
  <si>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085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</si>
  <si>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</si>
  <si>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образований на осуществление мероприятий по обеспечению жильем граждан Российской Федерации, проживающих в сельской местности</t>
  </si>
  <si>
    <t>Субсидии на софинансирование расходных обязательств муниципальных образований по строительству (приобретению) жилья, предоставляемого молодым семьям и молодым специалистам по договору найма жилого помещения,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</si>
  <si>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052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</si>
  <si>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</si>
  <si>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
</t>
  </si>
  <si>
    <t xml:space="preserve"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
</t>
  </si>
  <si>
    <t xml:space="preserve"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
</t>
  </si>
  <si>
    <t>7397</t>
  </si>
  <si>
    <t>7398</t>
  </si>
  <si>
    <t>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</si>
  <si>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системы»»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</si>
  <si>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</si>
  <si>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</si>
  <si>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</si>
  <si>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</si>
  <si>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</si>
  <si>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1021</t>
  </si>
  <si>
    <t>1031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</si>
  <si>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</si>
  <si>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</si>
  <si>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</si>
  <si>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культуры, спорта, туризма»</t>
  </si>
  <si>
    <t>5020</t>
  </si>
  <si>
    <t>5018</t>
  </si>
  <si>
    <t>7746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</si>
  <si>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«Содействие созданию безопасных и комфортных для населения условий функционирования объектов муниципальной собственности» государственной программы Красноярского края «Содействие развитию местного самоуправления»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</si>
  <si>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</si>
  <si>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</si>
  <si>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8000</t>
  </si>
  <si>
    <t>в том числе:</t>
  </si>
  <si>
    <t>8700</t>
  </si>
  <si>
    <t xml:space="preserve"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 </t>
  </si>
  <si>
    <t>7741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</si>
  <si>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</si>
  <si>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7404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</si>
  <si>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«Готов к труду и обороне» (ГТО) в рамках подпрограммы «Развитие массовой физической культуры и спорта» государственной программы Красноярского края «Развитие физической культуры, спорта, туризма»</t>
  </si>
  <si>
    <t>Субсидии бюджетам муниципальных образований на развитие инфраструктуры общеобразовательных учреждений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</si>
  <si>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7563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</si>
  <si>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</si>
  <si>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 Красноярского края» государственной программы Красноярского края «Молодежь Красноярского края в XXI веке»</t>
  </si>
  <si>
    <t>7457</t>
  </si>
  <si>
    <t>Субсидии бюджетам муниципальных образований на реализацию муниципальных программ молодежной политики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</si>
  <si>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207</t>
  </si>
  <si>
    <t xml:space="preserve">Субсидии бюджетам на реализацию мероприятий государственной программы Российской Федерации "Доступная среда" на 2011 - 2020 годы
</t>
  </si>
  <si>
    <t xml:space="preserve">Субсидии бюджетам муниципальных районов на реализацию мероприятий государственной программы Российской Федерации "Доступная среда" на 2011 - 2020 годы
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</si>
  <si>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«Доступная среда» государственной программы Красноярского края «Развитие системы социальной поддержки граждан»</t>
  </si>
  <si>
    <t>1099</t>
  </si>
  <si>
    <t>Реализация мероприятия по обеспечению жильем молодых семей федеральной целевой программы «Жилище» на 2011 – 2015 годы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</si>
  <si>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009</t>
  </si>
  <si>
    <t xml:space="preserve">Субсидии бюджетам на государственную поддержку малого и среднего предпринимательства, включая крестьянские (фермерские) хозяйства
</t>
  </si>
  <si>
    <t xml:space="preserve"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
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</si>
  <si>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</si>
  <si>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150</t>
  </si>
  <si>
    <t>Государственная пошлина за выдачу разрешения на установку рекламной продукции</t>
  </si>
  <si>
    <t>Доходы от оказания платных услуг (работ) и компенсации затрат государства</t>
  </si>
  <si>
    <t>130</t>
  </si>
  <si>
    <t>Доходы от компенсации затрат государства</t>
  </si>
  <si>
    <t>990</t>
  </si>
  <si>
    <t>995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</si>
  <si>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</si>
  <si>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</si>
  <si>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Приложение № 4</t>
  </si>
  <si>
    <t>к Решению Шушенского районного Совета депутатов</t>
  </si>
  <si>
    <t xml:space="preserve">от                     № </t>
  </si>
  <si>
    <t>(тыс. рублей)</t>
  </si>
  <si>
    <t>Процент исполнения</t>
  </si>
  <si>
    <t>Государственная пошлина за государственную регистрацию, а также за совершение прочих юридически значимых действий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</si>
  <si>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</si>
  <si>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</si>
  <si>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</si>
  <si>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</si>
  <si>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0200</t>
  </si>
  <si>
    <t>Проценты, полученные от предоставления бюджетных кредитов поселениям</t>
  </si>
  <si>
    <t>Доходы районного бюджета по кодам видов доходов, подвидов доходов, классификации операций сектора государственного управления, относящихся к доходам районного бюджета, в 2016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</si>
</sst>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00"/>
    <numFmt numFmtId="165" formatCode="0.000"/>
    <numFmt numFmtId="166" formatCode="#,##0.000_ ;[Red]\-#,##0.000\ "/>
    <numFmt numFmtId="167" formatCode="#,##0.000"/>
    <numFmt numFmtId="168" formatCode="#,##0_ ;[Red]\-#,##0\ "/>
    <numFmt numFmtId="169" formatCode="#,##0.00_ ;[Red]\-#,##0.0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charset val="204"/>
    </font>
    <font>
      <sz val="14"/>
      <name val="Times New Roman Cyr"/>
      <charset val="204"/>
    </font>
    <font>
      <i/>
      <sz val="14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</cellStyleXfs>
  <cellXfs count="121">
    <xf numFmtId="0" fontId="0" fillId="0" borderId="0" xfId="0"/>
    <xf numFmtId="165" fontId="0" fillId="0" borderId="0" xfId="0" applyNumberFormat="1"/>
    <xf numFmtId="0" fontId="5" fillId="2" borderId="0" xfId="0" applyFont="1" applyFill="1" applyAlignment="1">
      <alignment horizontal="center" vertical="center"/>
    </xf>
    <xf numFmtId="164" fontId="5" fillId="2" borderId="0" xfId="1" applyNumberFormat="1" applyFont="1" applyFill="1" applyAlignment="1">
      <alignment horizontal="center" vertical="center"/>
    </xf>
    <xf numFmtId="49" fontId="5" fillId="2" borderId="0" xfId="1" applyNumberFormat="1" applyFont="1" applyFill="1" applyAlignment="1">
      <alignment horizontal="center" vertical="center"/>
    </xf>
    <xf numFmtId="0" fontId="6" fillId="0" borderId="0" xfId="0" applyFont="1"/>
    <xf numFmtId="0" fontId="6" fillId="2" borderId="0" xfId="0" applyFont="1" applyFill="1"/>
    <xf numFmtId="164" fontId="6" fillId="2" borderId="0" xfId="0" applyNumberFormat="1" applyFont="1" applyFill="1"/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textRotation="90" wrapText="1"/>
    </xf>
    <xf numFmtId="49" fontId="5" fillId="0" borderId="1" xfId="1" applyNumberFormat="1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164" fontId="4" fillId="2" borderId="1" xfId="1" applyNumberFormat="1" applyFont="1" applyFill="1" applyBorder="1" applyAlignment="1">
      <alignment horizontal="center" vertical="top"/>
    </xf>
    <xf numFmtId="49" fontId="4" fillId="2" borderId="1" xfId="1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/>
    </xf>
    <xf numFmtId="166" fontId="4" fillId="2" borderId="1" xfId="0" applyNumberFormat="1" applyFont="1" applyFill="1" applyBorder="1" applyAlignment="1">
      <alignment horizontal="right" vertical="top" wrapText="1"/>
    </xf>
    <xf numFmtId="169" fontId="4" fillId="2" borderId="1" xfId="0" applyNumberFormat="1" applyFont="1" applyFill="1" applyBorder="1"/>
    <xf numFmtId="164" fontId="4" fillId="0" borderId="1" xfId="1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/>
    </xf>
    <xf numFmtId="166" fontId="4" fillId="0" borderId="1" xfId="0" applyNumberFormat="1" applyFont="1" applyFill="1" applyBorder="1" applyAlignment="1">
      <alignment horizontal="right" vertical="top" wrapText="1"/>
    </xf>
    <xf numFmtId="164" fontId="5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 vertical="top" wrapText="1"/>
    </xf>
    <xf numFmtId="164" fontId="7" fillId="2" borderId="1" xfId="1" applyNumberFormat="1" applyFont="1" applyFill="1" applyBorder="1" applyAlignment="1">
      <alignment horizontal="center" vertical="top"/>
    </xf>
    <xf numFmtId="49" fontId="7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/>
    </xf>
    <xf numFmtId="166" fontId="5" fillId="3" borderId="5" xfId="0" applyNumberFormat="1" applyFont="1" applyFill="1" applyBorder="1" applyAlignment="1">
      <alignment horizontal="right" vertical="top" wrapText="1"/>
    </xf>
    <xf numFmtId="166" fontId="5" fillId="3" borderId="5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164" fontId="5" fillId="2" borderId="1" xfId="1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horizontal="right" vertical="top" wrapText="1"/>
    </xf>
    <xf numFmtId="167" fontId="7" fillId="3" borderId="5" xfId="0" applyNumberFormat="1" applyFont="1" applyFill="1" applyBorder="1" applyAlignment="1">
      <alignment horizontal="right" vertical="top" wrapText="1"/>
    </xf>
    <xf numFmtId="167" fontId="7" fillId="3" borderId="5" xfId="0" applyNumberFormat="1" applyFont="1" applyFill="1" applyBorder="1" applyAlignment="1">
      <alignment vertical="top"/>
    </xf>
    <xf numFmtId="167" fontId="5" fillId="2" borderId="1" xfId="0" applyNumberFormat="1" applyFont="1" applyFill="1" applyBorder="1" applyAlignment="1">
      <alignment horizontal="right"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165" fontId="5" fillId="2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 applyAlignment="1">
      <alignment horizontal="right" wrapText="1"/>
    </xf>
    <xf numFmtId="164" fontId="7" fillId="0" borderId="1" xfId="1" applyNumberFormat="1" applyFont="1" applyFill="1" applyBorder="1" applyAlignment="1">
      <alignment horizontal="center" vertical="top"/>
    </xf>
    <xf numFmtId="49" fontId="7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right" wrapText="1"/>
    </xf>
    <xf numFmtId="166" fontId="7" fillId="4" borderId="5" xfId="0" applyNumberFormat="1" applyFont="1" applyFill="1" applyBorder="1" applyAlignment="1">
      <alignment horizontal="right" vertical="top" wrapText="1"/>
    </xf>
    <xf numFmtId="166" fontId="7" fillId="4" borderId="5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horizontal="right" vertical="top" wrapText="1"/>
    </xf>
    <xf numFmtId="165" fontId="4" fillId="2" borderId="1" xfId="0" applyNumberFormat="1" applyFont="1" applyFill="1" applyBorder="1" applyAlignment="1">
      <alignment horizontal="right" vertical="top" wrapText="1"/>
    </xf>
    <xf numFmtId="166" fontId="5" fillId="2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/>
    </xf>
    <xf numFmtId="165" fontId="5" fillId="2" borderId="1" xfId="0" applyNumberFormat="1" applyFont="1" applyFill="1" applyBorder="1" applyAlignment="1">
      <alignment horizontal="right" vertical="justify" wrapText="1"/>
    </xf>
    <xf numFmtId="165" fontId="7" fillId="2" borderId="1" xfId="0" applyNumberFormat="1" applyFont="1" applyFill="1" applyBorder="1" applyAlignment="1">
      <alignment horizontal="right" vertical="justify" wrapText="1"/>
    </xf>
    <xf numFmtId="167" fontId="5" fillId="2" borderId="1" xfId="0" applyNumberFormat="1" applyFont="1" applyFill="1" applyBorder="1" applyAlignment="1">
      <alignment horizontal="right" vertical="justify" wrapText="1"/>
    </xf>
    <xf numFmtId="167" fontId="7" fillId="2" borderId="1" xfId="0" applyNumberFormat="1" applyFont="1" applyFill="1" applyBorder="1" applyAlignment="1">
      <alignment horizontal="right" vertical="justify" wrapText="1"/>
    </xf>
    <xf numFmtId="165" fontId="7" fillId="2" borderId="1" xfId="0" applyNumberFormat="1" applyFont="1" applyFill="1" applyBorder="1" applyAlignment="1">
      <alignment horizontal="right" vertical="top" wrapText="1"/>
    </xf>
    <xf numFmtId="0" fontId="7" fillId="0" borderId="1" xfId="3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right" vertical="top" wrapText="1"/>
    </xf>
    <xf numFmtId="0" fontId="7" fillId="0" borderId="1" xfId="2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right" vertical="top" wrapText="1"/>
    </xf>
    <xf numFmtId="0" fontId="5" fillId="2" borderId="1" xfId="2" applyNumberFormat="1" applyFont="1" applyFill="1" applyBorder="1" applyAlignment="1">
      <alignment vertical="top" wrapText="1"/>
    </xf>
    <xf numFmtId="0" fontId="7" fillId="2" borderId="2" xfId="2" applyNumberFormat="1" applyFont="1" applyFill="1" applyBorder="1" applyAlignment="1">
      <alignment vertical="top" wrapText="1"/>
    </xf>
    <xf numFmtId="164" fontId="8" fillId="2" borderId="1" xfId="1" applyNumberFormat="1" applyFont="1" applyFill="1" applyBorder="1" applyAlignment="1">
      <alignment horizontal="center" vertical="top"/>
    </xf>
    <xf numFmtId="49" fontId="8" fillId="2" borderId="1" xfId="1" applyNumberFormat="1" applyFont="1" applyFill="1" applyBorder="1" applyAlignment="1">
      <alignment horizontal="center" vertical="top"/>
    </xf>
    <xf numFmtId="0" fontId="9" fillId="2" borderId="2" xfId="0" applyNumberFormat="1" applyFont="1" applyFill="1" applyBorder="1" applyAlignment="1">
      <alignment vertical="top" wrapText="1"/>
    </xf>
    <xf numFmtId="166" fontId="8" fillId="2" borderId="1" xfId="0" applyNumberFormat="1" applyFont="1" applyFill="1" applyBorder="1" applyAlignment="1">
      <alignment horizontal="right" vertical="top" wrapText="1"/>
    </xf>
    <xf numFmtId="0" fontId="10" fillId="2" borderId="2" xfId="0" applyNumberFormat="1" applyFont="1" applyFill="1" applyBorder="1" applyAlignment="1">
      <alignment vertical="top" wrapText="1"/>
    </xf>
    <xf numFmtId="0" fontId="7" fillId="2" borderId="2" xfId="0" applyNumberFormat="1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 applyProtection="1">
      <alignment vertical="top" wrapText="1"/>
      <protection locked="0"/>
    </xf>
    <xf numFmtId="165" fontId="7" fillId="2" borderId="1" xfId="0" applyNumberFormat="1" applyFont="1" applyFill="1" applyBorder="1" applyAlignment="1">
      <alignment vertical="top"/>
    </xf>
    <xf numFmtId="0" fontId="7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2" fontId="11" fillId="2" borderId="1" xfId="0" applyNumberFormat="1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 applyProtection="1">
      <alignment vertical="top" wrapText="1"/>
      <protection locked="0"/>
    </xf>
    <xf numFmtId="0" fontId="5" fillId="2" borderId="1" xfId="0" applyNumberFormat="1" applyFont="1" applyFill="1" applyBorder="1" applyAlignment="1" applyProtection="1">
      <alignment vertical="top" wrapText="1"/>
      <protection locked="0"/>
    </xf>
    <xf numFmtId="0" fontId="7" fillId="2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166" fontId="5" fillId="2" borderId="6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right" wrapText="1"/>
    </xf>
    <xf numFmtId="0" fontId="6" fillId="0" borderId="0" xfId="0" applyFont="1" applyAlignment="1"/>
    <xf numFmtId="166" fontId="6" fillId="0" borderId="0" xfId="0" applyNumberFormat="1" applyFont="1" applyAlignment="1"/>
    <xf numFmtId="168" fontId="5" fillId="0" borderId="6" xfId="0" applyNumberFormat="1" applyFont="1" applyFill="1" applyBorder="1" applyAlignment="1">
      <alignment horizontal="center" vertical="center" wrapText="1"/>
    </xf>
    <xf numFmtId="168" fontId="5" fillId="0" borderId="7" xfId="0" applyNumberFormat="1" applyFont="1" applyFill="1" applyBorder="1" applyAlignment="1">
      <alignment horizontal="center" vertical="center" wrapText="1"/>
    </xf>
    <xf numFmtId="168" fontId="5" fillId="2" borderId="6" xfId="0" applyNumberFormat="1" applyFont="1" applyFill="1" applyBorder="1" applyAlignment="1">
      <alignment horizontal="center" vertical="center" wrapText="1"/>
    </xf>
    <xf numFmtId="168" fontId="5" fillId="2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/>
    </xf>
    <xf numFmtId="49" fontId="5" fillId="0" borderId="3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5" fillId="0" borderId="0" xfId="0" applyFont="1" applyAlignment="1">
      <alignment horizontal="right"/>
    </xf>
    <xf numFmtId="168" fontId="5" fillId="2" borderId="0" xfId="0" applyNumberFormat="1" applyFont="1" applyFill="1" applyAlignment="1">
      <alignment horizontal="right" vertical="center"/>
    </xf>
    <xf numFmtId="49" fontId="5" fillId="2" borderId="8" xfId="0" applyNumberFormat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/>
    </xf>
    <xf numFmtId="0" fontId="4" fillId="2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Обычный_Приложение №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1"/>
  <sheetViews>
    <sheetView tabSelected="1" zoomScaleNormal="100" workbookViewId="0">
      <selection activeCell="A8" sqref="A8:N246"/>
    </sheetView>
  </sheetViews>
  <sheetFormatPr defaultRowHeight="18.75" x14ac:dyDescent="0.3"/>
  <cols>
    <col min="1" max="1" width="6.5703125" style="5" customWidth="1"/>
    <col min="2" max="3" width="6.42578125" style="5" customWidth="1"/>
    <col min="4" max="4" width="5" style="5" customWidth="1"/>
    <col min="5" max="5" width="5.5703125" style="5" customWidth="1"/>
    <col min="6" max="7" width="5.28515625" style="5" customWidth="1"/>
    <col min="8" max="8" width="6.85546875" style="5" customWidth="1"/>
    <col min="9" max="9" width="5.140625" style="5" customWidth="1"/>
    <col min="10" max="10" width="59" style="5" customWidth="1"/>
    <col min="11" max="11" width="20.42578125" style="5" customWidth="1"/>
    <col min="12" max="12" width="18.85546875" style="5" customWidth="1"/>
    <col min="13" max="13" width="19.140625" style="5" customWidth="1"/>
    <col min="14" max="14" width="15.140625" style="5" customWidth="1"/>
    <col min="15" max="15" width="15.7109375" customWidth="1"/>
    <col min="16" max="16" width="14.42578125" customWidth="1"/>
  </cols>
  <sheetData>
    <row r="1" spans="1:14" x14ac:dyDescent="0.3">
      <c r="A1" s="116" t="s">
        <v>341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x14ac:dyDescent="0.25">
      <c r="A2" s="117" t="s">
        <v>342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</row>
    <row r="3" spans="1:14" x14ac:dyDescent="0.3">
      <c r="A3" s="2"/>
      <c r="B3" s="3"/>
      <c r="C3" s="4"/>
      <c r="D3" s="4"/>
      <c r="E3" s="4"/>
      <c r="F3" s="4"/>
      <c r="G3" s="4"/>
      <c r="H3" s="4"/>
      <c r="I3" s="4"/>
      <c r="J3" s="117" t="s">
        <v>343</v>
      </c>
      <c r="K3" s="117"/>
      <c r="L3" s="117"/>
      <c r="M3" s="117"/>
    </row>
    <row r="4" spans="1:14" x14ac:dyDescent="0.3">
      <c r="A4" s="6"/>
      <c r="B4" s="7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4" ht="44.25" customHeight="1" x14ac:dyDescent="0.25">
      <c r="A5" s="120" t="s">
        <v>353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6" spans="1:14" x14ac:dyDescent="0.3">
      <c r="A6" s="118"/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9" t="s">
        <v>344</v>
      </c>
      <c r="M6" s="119"/>
    </row>
    <row r="7" spans="1:14" hidden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9"/>
      <c r="M7" s="9"/>
      <c r="N7" s="9"/>
    </row>
    <row r="8" spans="1:14" ht="15" customHeight="1" x14ac:dyDescent="0.25">
      <c r="A8" s="108" t="s">
        <v>90</v>
      </c>
      <c r="B8" s="110" t="s">
        <v>91</v>
      </c>
      <c r="C8" s="111"/>
      <c r="D8" s="111"/>
      <c r="E8" s="111"/>
      <c r="F8" s="111"/>
      <c r="G8" s="111"/>
      <c r="H8" s="111"/>
      <c r="I8" s="112"/>
      <c r="J8" s="108" t="s">
        <v>92</v>
      </c>
      <c r="K8" s="101" t="s">
        <v>216</v>
      </c>
      <c r="L8" s="101" t="s">
        <v>217</v>
      </c>
      <c r="M8" s="101" t="s">
        <v>218</v>
      </c>
      <c r="N8" s="103" t="s">
        <v>345</v>
      </c>
    </row>
    <row r="9" spans="1:14" ht="231" x14ac:dyDescent="0.25">
      <c r="A9" s="109"/>
      <c r="B9" s="10" t="s">
        <v>93</v>
      </c>
      <c r="C9" s="11" t="s">
        <v>94</v>
      </c>
      <c r="D9" s="11" t="s">
        <v>95</v>
      </c>
      <c r="E9" s="11" t="s">
        <v>96</v>
      </c>
      <c r="F9" s="11" t="s">
        <v>97</v>
      </c>
      <c r="G9" s="11" t="s">
        <v>98</v>
      </c>
      <c r="H9" s="11" t="s">
        <v>99</v>
      </c>
      <c r="I9" s="11" t="s">
        <v>100</v>
      </c>
      <c r="J9" s="109"/>
      <c r="K9" s="102"/>
      <c r="L9" s="102"/>
      <c r="M9" s="102"/>
      <c r="N9" s="104"/>
    </row>
    <row r="10" spans="1:14" x14ac:dyDescent="0.3">
      <c r="A10" s="12"/>
      <c r="B10" s="13" t="s">
        <v>101</v>
      </c>
      <c r="C10" s="14" t="s">
        <v>0</v>
      </c>
      <c r="D10" s="14" t="s">
        <v>102</v>
      </c>
      <c r="E10" s="14" t="s">
        <v>103</v>
      </c>
      <c r="F10" s="14" t="s">
        <v>104</v>
      </c>
      <c r="G10" s="14" t="s">
        <v>105</v>
      </c>
      <c r="H10" s="14" t="s">
        <v>106</v>
      </c>
      <c r="I10" s="14" t="s">
        <v>107</v>
      </c>
      <c r="J10" s="15">
        <v>9</v>
      </c>
      <c r="K10" s="16">
        <f>J10+1</f>
        <v>10</v>
      </c>
      <c r="L10" s="16">
        <f>K10+1</f>
        <v>11</v>
      </c>
      <c r="M10" s="16">
        <f>L10+1</f>
        <v>12</v>
      </c>
      <c r="N10" s="17">
        <v>13</v>
      </c>
    </row>
    <row r="11" spans="1:14" x14ac:dyDescent="0.3">
      <c r="A11" s="18">
        <v>1</v>
      </c>
      <c r="B11" s="19" t="s">
        <v>2</v>
      </c>
      <c r="C11" s="20" t="s">
        <v>101</v>
      </c>
      <c r="D11" s="20" t="s">
        <v>1</v>
      </c>
      <c r="E11" s="20" t="s">
        <v>1</v>
      </c>
      <c r="F11" s="20" t="s">
        <v>2</v>
      </c>
      <c r="G11" s="20" t="s">
        <v>1</v>
      </c>
      <c r="H11" s="20" t="s">
        <v>3</v>
      </c>
      <c r="I11" s="20" t="s">
        <v>2</v>
      </c>
      <c r="J11" s="21" t="s">
        <v>108</v>
      </c>
      <c r="K11" s="22">
        <f>K12+K21+K27+K35+K40+K61+K71+K83+K125+K67</f>
        <v>88198.690030000012</v>
      </c>
      <c r="L11" s="22">
        <f>L12+L21+L27+L35+L40+L61+L71+L83+L125+L67</f>
        <v>88198.690030000012</v>
      </c>
      <c r="M11" s="22">
        <f>M12+M21+M27+M35+M40+M61+M71+M83+M125+M67</f>
        <v>87329.005340000018</v>
      </c>
      <c r="N11" s="23">
        <f>M11/L11*100</f>
        <v>99.013948291404134</v>
      </c>
    </row>
    <row r="12" spans="1:14" ht="15" customHeight="1" x14ac:dyDescent="0.3">
      <c r="A12" s="18">
        <f>A11+1</f>
        <v>2</v>
      </c>
      <c r="B12" s="24" t="s">
        <v>109</v>
      </c>
      <c r="C12" s="25" t="s">
        <v>101</v>
      </c>
      <c r="D12" s="25" t="s">
        <v>7</v>
      </c>
      <c r="E12" s="25" t="s">
        <v>1</v>
      </c>
      <c r="F12" s="25" t="s">
        <v>2</v>
      </c>
      <c r="G12" s="25" t="s">
        <v>1</v>
      </c>
      <c r="H12" s="25" t="s">
        <v>3</v>
      </c>
      <c r="I12" s="25" t="s">
        <v>2</v>
      </c>
      <c r="J12" s="26" t="s">
        <v>110</v>
      </c>
      <c r="K12" s="27">
        <f>K13+K16</f>
        <v>55331.979999999996</v>
      </c>
      <c r="L12" s="27">
        <f>L13+L16</f>
        <v>55331.979999999996</v>
      </c>
      <c r="M12" s="27">
        <f>M13+M16</f>
        <v>54097.031670000011</v>
      </c>
      <c r="N12" s="23">
        <f t="shared" ref="N12:N80" si="0">M12/L12*100</f>
        <v>97.768111081512018</v>
      </c>
    </row>
    <row r="13" spans="1:14" x14ac:dyDescent="0.3">
      <c r="A13" s="18">
        <f t="shared" ref="A13:A76" si="1">A12+1</f>
        <v>3</v>
      </c>
      <c r="B13" s="24" t="s">
        <v>109</v>
      </c>
      <c r="C13" s="25" t="s">
        <v>101</v>
      </c>
      <c r="D13" s="25" t="s">
        <v>7</v>
      </c>
      <c r="E13" s="25" t="s">
        <v>7</v>
      </c>
      <c r="F13" s="25" t="s">
        <v>2</v>
      </c>
      <c r="G13" s="25" t="s">
        <v>1</v>
      </c>
      <c r="H13" s="25" t="s">
        <v>3</v>
      </c>
      <c r="I13" s="25" t="s">
        <v>111</v>
      </c>
      <c r="J13" s="26" t="s">
        <v>112</v>
      </c>
      <c r="K13" s="27">
        <f t="shared" ref="K13:M14" si="2">K14</f>
        <v>1300</v>
      </c>
      <c r="L13" s="27">
        <f t="shared" si="2"/>
        <v>1300</v>
      </c>
      <c r="M13" s="27">
        <f t="shared" si="2"/>
        <v>1358.605</v>
      </c>
      <c r="N13" s="23">
        <f t="shared" si="0"/>
        <v>104.50807692307693</v>
      </c>
    </row>
    <row r="14" spans="1:14" ht="56.25" x14ac:dyDescent="0.3">
      <c r="A14" s="18">
        <f t="shared" si="1"/>
        <v>4</v>
      </c>
      <c r="B14" s="28" t="s">
        <v>109</v>
      </c>
      <c r="C14" s="29" t="s">
        <v>101</v>
      </c>
      <c r="D14" s="29" t="s">
        <v>7</v>
      </c>
      <c r="E14" s="29" t="s">
        <v>7</v>
      </c>
      <c r="F14" s="29" t="s">
        <v>73</v>
      </c>
      <c r="G14" s="29" t="s">
        <v>1</v>
      </c>
      <c r="H14" s="29" t="s">
        <v>3</v>
      </c>
      <c r="I14" s="29" t="s">
        <v>111</v>
      </c>
      <c r="J14" s="30" t="s">
        <v>113</v>
      </c>
      <c r="K14" s="31">
        <f t="shared" si="2"/>
        <v>1300</v>
      </c>
      <c r="L14" s="31">
        <f t="shared" si="2"/>
        <v>1300</v>
      </c>
      <c r="M14" s="31">
        <f t="shared" si="2"/>
        <v>1358.605</v>
      </c>
      <c r="N14" s="23">
        <f t="shared" si="0"/>
        <v>104.50807692307693</v>
      </c>
    </row>
    <row r="15" spans="1:14" ht="75" x14ac:dyDescent="0.3">
      <c r="A15" s="18">
        <f t="shared" si="1"/>
        <v>5</v>
      </c>
      <c r="B15" s="32" t="s">
        <v>109</v>
      </c>
      <c r="C15" s="33" t="s">
        <v>101</v>
      </c>
      <c r="D15" s="33" t="s">
        <v>7</v>
      </c>
      <c r="E15" s="33" t="s">
        <v>7</v>
      </c>
      <c r="F15" s="33" t="s">
        <v>114</v>
      </c>
      <c r="G15" s="33" t="s">
        <v>5</v>
      </c>
      <c r="H15" s="33" t="s">
        <v>3</v>
      </c>
      <c r="I15" s="33" t="s">
        <v>111</v>
      </c>
      <c r="J15" s="34" t="s">
        <v>115</v>
      </c>
      <c r="K15" s="35">
        <v>1300</v>
      </c>
      <c r="L15" s="35">
        <v>1300</v>
      </c>
      <c r="M15" s="35">
        <v>1358.605</v>
      </c>
      <c r="N15" s="23">
        <f t="shared" si="0"/>
        <v>104.50807692307693</v>
      </c>
    </row>
    <row r="16" spans="1:14" x14ac:dyDescent="0.3">
      <c r="A16" s="18">
        <f t="shared" si="1"/>
        <v>6</v>
      </c>
      <c r="B16" s="19" t="s">
        <v>109</v>
      </c>
      <c r="C16" s="20" t="s">
        <v>101</v>
      </c>
      <c r="D16" s="20" t="s">
        <v>7</v>
      </c>
      <c r="E16" s="20" t="s">
        <v>5</v>
      </c>
      <c r="F16" s="20" t="s">
        <v>2</v>
      </c>
      <c r="G16" s="20" t="s">
        <v>7</v>
      </c>
      <c r="H16" s="20" t="s">
        <v>3</v>
      </c>
      <c r="I16" s="20" t="s">
        <v>111</v>
      </c>
      <c r="J16" s="36" t="s">
        <v>116</v>
      </c>
      <c r="K16" s="22">
        <f>K17+K18+K19+K20</f>
        <v>54031.979999999996</v>
      </c>
      <c r="L16" s="22">
        <f>L17+L18+L19+L20</f>
        <v>54031.979999999996</v>
      </c>
      <c r="M16" s="22">
        <f>M17+M18+M19+M20</f>
        <v>52738.426670000008</v>
      </c>
      <c r="N16" s="23">
        <f t="shared" si="0"/>
        <v>97.605948680762793</v>
      </c>
    </row>
    <row r="17" spans="1:14" ht="105" customHeight="1" x14ac:dyDescent="0.3">
      <c r="A17" s="18">
        <f t="shared" si="1"/>
        <v>7</v>
      </c>
      <c r="B17" s="32">
        <v>182</v>
      </c>
      <c r="C17" s="33" t="s">
        <v>101</v>
      </c>
      <c r="D17" s="33" t="s">
        <v>7</v>
      </c>
      <c r="E17" s="33" t="s">
        <v>5</v>
      </c>
      <c r="F17" s="33" t="s">
        <v>73</v>
      </c>
      <c r="G17" s="33" t="s">
        <v>7</v>
      </c>
      <c r="H17" s="33" t="s">
        <v>3</v>
      </c>
      <c r="I17" s="33" t="s">
        <v>111</v>
      </c>
      <c r="J17" s="34" t="s">
        <v>117</v>
      </c>
      <c r="K17" s="37">
        <v>53385.38</v>
      </c>
      <c r="L17" s="37">
        <v>53385.38</v>
      </c>
      <c r="M17" s="38">
        <v>52129.118000000002</v>
      </c>
      <c r="N17" s="23">
        <f t="shared" si="0"/>
        <v>97.646805174000832</v>
      </c>
    </row>
    <row r="18" spans="1:14" ht="138" customHeight="1" x14ac:dyDescent="0.3">
      <c r="A18" s="18">
        <f t="shared" si="1"/>
        <v>8</v>
      </c>
      <c r="B18" s="32" t="s">
        <v>109</v>
      </c>
      <c r="C18" s="33" t="s">
        <v>101</v>
      </c>
      <c r="D18" s="33" t="s">
        <v>7</v>
      </c>
      <c r="E18" s="33" t="s">
        <v>5</v>
      </c>
      <c r="F18" s="33" t="s">
        <v>118</v>
      </c>
      <c r="G18" s="33" t="s">
        <v>7</v>
      </c>
      <c r="H18" s="33" t="s">
        <v>3</v>
      </c>
      <c r="I18" s="33" t="s">
        <v>111</v>
      </c>
      <c r="J18" s="34" t="s">
        <v>119</v>
      </c>
      <c r="K18" s="37">
        <v>227</v>
      </c>
      <c r="L18" s="37">
        <v>227</v>
      </c>
      <c r="M18" s="38">
        <v>183.41967</v>
      </c>
      <c r="N18" s="23">
        <f t="shared" si="0"/>
        <v>80.801616740088093</v>
      </c>
    </row>
    <row r="19" spans="1:14" ht="75" x14ac:dyDescent="0.3">
      <c r="A19" s="18">
        <f t="shared" si="1"/>
        <v>9</v>
      </c>
      <c r="B19" s="32" t="s">
        <v>109</v>
      </c>
      <c r="C19" s="33" t="s">
        <v>101</v>
      </c>
      <c r="D19" s="33" t="s">
        <v>7</v>
      </c>
      <c r="E19" s="33" t="s">
        <v>5</v>
      </c>
      <c r="F19" s="33" t="s">
        <v>120</v>
      </c>
      <c r="G19" s="33" t="s">
        <v>7</v>
      </c>
      <c r="H19" s="33" t="s">
        <v>3</v>
      </c>
      <c r="I19" s="33" t="s">
        <v>111</v>
      </c>
      <c r="J19" s="34" t="s">
        <v>121</v>
      </c>
      <c r="K19" s="37">
        <v>325</v>
      </c>
      <c r="L19" s="37">
        <v>325</v>
      </c>
      <c r="M19" s="38">
        <v>340.78399999999999</v>
      </c>
      <c r="N19" s="23">
        <f t="shared" si="0"/>
        <v>104.8566153846154</v>
      </c>
    </row>
    <row r="20" spans="1:14" ht="114" customHeight="1" x14ac:dyDescent="0.3">
      <c r="A20" s="18">
        <f t="shared" si="1"/>
        <v>10</v>
      </c>
      <c r="B20" s="32" t="s">
        <v>109</v>
      </c>
      <c r="C20" s="33" t="s">
        <v>101</v>
      </c>
      <c r="D20" s="33" t="s">
        <v>7</v>
      </c>
      <c r="E20" s="33" t="s">
        <v>5</v>
      </c>
      <c r="F20" s="33" t="s">
        <v>122</v>
      </c>
      <c r="G20" s="33" t="s">
        <v>7</v>
      </c>
      <c r="H20" s="33" t="s">
        <v>3</v>
      </c>
      <c r="I20" s="33" t="s">
        <v>111</v>
      </c>
      <c r="J20" s="34" t="s">
        <v>123</v>
      </c>
      <c r="K20" s="37">
        <v>94.6</v>
      </c>
      <c r="L20" s="37">
        <v>94.6</v>
      </c>
      <c r="M20" s="38">
        <v>85.105000000000004</v>
      </c>
      <c r="N20" s="23">
        <f t="shared" si="0"/>
        <v>89.963002114164908</v>
      </c>
    </row>
    <row r="21" spans="1:14" ht="43.5" customHeight="1" x14ac:dyDescent="0.3">
      <c r="A21" s="18">
        <f t="shared" si="1"/>
        <v>11</v>
      </c>
      <c r="B21" s="19">
        <v>0</v>
      </c>
      <c r="C21" s="20" t="s">
        <v>101</v>
      </c>
      <c r="D21" s="20" t="s">
        <v>30</v>
      </c>
      <c r="E21" s="20" t="s">
        <v>1</v>
      </c>
      <c r="F21" s="20" t="s">
        <v>2</v>
      </c>
      <c r="G21" s="20" t="s">
        <v>1</v>
      </c>
      <c r="H21" s="20" t="s">
        <v>3</v>
      </c>
      <c r="I21" s="20" t="s">
        <v>2</v>
      </c>
      <c r="J21" s="39" t="s">
        <v>124</v>
      </c>
      <c r="K21" s="22">
        <f>K22</f>
        <v>31.299999999999997</v>
      </c>
      <c r="L21" s="22">
        <f>L22</f>
        <v>31.299999999999997</v>
      </c>
      <c r="M21" s="22">
        <f>M22</f>
        <v>32.844580000000008</v>
      </c>
      <c r="N21" s="23">
        <f t="shared" si="0"/>
        <v>104.9347603833866</v>
      </c>
    </row>
    <row r="22" spans="1:14" ht="56.25" x14ac:dyDescent="0.3">
      <c r="A22" s="18">
        <f t="shared" si="1"/>
        <v>12</v>
      </c>
      <c r="B22" s="19">
        <v>0</v>
      </c>
      <c r="C22" s="20" t="s">
        <v>101</v>
      </c>
      <c r="D22" s="20" t="s">
        <v>30</v>
      </c>
      <c r="E22" s="20" t="s">
        <v>5</v>
      </c>
      <c r="F22" s="20" t="s">
        <v>2</v>
      </c>
      <c r="G22" s="20" t="s">
        <v>7</v>
      </c>
      <c r="H22" s="20" t="s">
        <v>3</v>
      </c>
      <c r="I22" s="20" t="s">
        <v>111</v>
      </c>
      <c r="J22" s="39" t="s">
        <v>125</v>
      </c>
      <c r="K22" s="22">
        <f>K23+K24+K25+K26</f>
        <v>31.299999999999997</v>
      </c>
      <c r="L22" s="22">
        <f>L23+L24+L25+L26</f>
        <v>31.299999999999997</v>
      </c>
      <c r="M22" s="22">
        <f>M23+M24+M25+M26</f>
        <v>32.844580000000008</v>
      </c>
      <c r="N22" s="23">
        <f t="shared" si="0"/>
        <v>104.9347603833866</v>
      </c>
    </row>
    <row r="23" spans="1:14" ht="102.75" customHeight="1" x14ac:dyDescent="0.3">
      <c r="A23" s="18">
        <f t="shared" si="1"/>
        <v>13</v>
      </c>
      <c r="B23" s="32">
        <v>100</v>
      </c>
      <c r="C23" s="33" t="s">
        <v>101</v>
      </c>
      <c r="D23" s="33" t="s">
        <v>30</v>
      </c>
      <c r="E23" s="33" t="s">
        <v>5</v>
      </c>
      <c r="F23" s="33" t="s">
        <v>126</v>
      </c>
      <c r="G23" s="33" t="s">
        <v>7</v>
      </c>
      <c r="H23" s="33" t="s">
        <v>3</v>
      </c>
      <c r="I23" s="33" t="s">
        <v>111</v>
      </c>
      <c r="J23" s="34" t="s">
        <v>127</v>
      </c>
      <c r="K23" s="37">
        <v>10</v>
      </c>
      <c r="L23" s="37">
        <v>10</v>
      </c>
      <c r="M23" s="38">
        <v>11.22824</v>
      </c>
      <c r="N23" s="23">
        <f t="shared" si="0"/>
        <v>112.28240000000001</v>
      </c>
    </row>
    <row r="24" spans="1:14" ht="117.75" customHeight="1" x14ac:dyDescent="0.3">
      <c r="A24" s="18">
        <f t="shared" si="1"/>
        <v>14</v>
      </c>
      <c r="B24" s="32">
        <v>100</v>
      </c>
      <c r="C24" s="33" t="s">
        <v>101</v>
      </c>
      <c r="D24" s="33" t="s">
        <v>30</v>
      </c>
      <c r="E24" s="33" t="s">
        <v>5</v>
      </c>
      <c r="F24" s="33" t="s">
        <v>128</v>
      </c>
      <c r="G24" s="33" t="s">
        <v>7</v>
      </c>
      <c r="H24" s="33" t="s">
        <v>3</v>
      </c>
      <c r="I24" s="33" t="s">
        <v>111</v>
      </c>
      <c r="J24" s="34" t="s">
        <v>129</v>
      </c>
      <c r="K24" s="37">
        <v>0.2</v>
      </c>
      <c r="L24" s="38">
        <v>0.2</v>
      </c>
      <c r="M24" s="38">
        <v>0.17133999999999999</v>
      </c>
      <c r="N24" s="23">
        <f t="shared" si="0"/>
        <v>85.669999999999987</v>
      </c>
    </row>
    <row r="25" spans="1:14" ht="111.75" customHeight="1" x14ac:dyDescent="0.3">
      <c r="A25" s="18">
        <f t="shared" si="1"/>
        <v>15</v>
      </c>
      <c r="B25" s="32">
        <v>100</v>
      </c>
      <c r="C25" s="33" t="s">
        <v>101</v>
      </c>
      <c r="D25" s="33" t="s">
        <v>30</v>
      </c>
      <c r="E25" s="33" t="s">
        <v>5</v>
      </c>
      <c r="F25" s="33" t="s">
        <v>130</v>
      </c>
      <c r="G25" s="33" t="s">
        <v>7</v>
      </c>
      <c r="H25" s="33" t="s">
        <v>3</v>
      </c>
      <c r="I25" s="33" t="s">
        <v>111</v>
      </c>
      <c r="J25" s="34" t="s">
        <v>131</v>
      </c>
      <c r="K25" s="37">
        <v>23.1</v>
      </c>
      <c r="L25" s="37">
        <v>23.1</v>
      </c>
      <c r="M25" s="38">
        <v>23.108000000000001</v>
      </c>
      <c r="N25" s="23">
        <f t="shared" si="0"/>
        <v>100.03463203463203</v>
      </c>
    </row>
    <row r="26" spans="1:14" ht="111.75" customHeight="1" x14ac:dyDescent="0.3">
      <c r="A26" s="18">
        <f t="shared" si="1"/>
        <v>16</v>
      </c>
      <c r="B26" s="32">
        <v>100</v>
      </c>
      <c r="C26" s="33" t="s">
        <v>101</v>
      </c>
      <c r="D26" s="33" t="s">
        <v>30</v>
      </c>
      <c r="E26" s="33" t="s">
        <v>5</v>
      </c>
      <c r="F26" s="33" t="s">
        <v>132</v>
      </c>
      <c r="G26" s="33" t="s">
        <v>7</v>
      </c>
      <c r="H26" s="33" t="s">
        <v>3</v>
      </c>
      <c r="I26" s="33" t="s">
        <v>111</v>
      </c>
      <c r="J26" s="34" t="s">
        <v>133</v>
      </c>
      <c r="K26" s="37">
        <v>-2</v>
      </c>
      <c r="L26" s="37">
        <v>-2</v>
      </c>
      <c r="M26" s="38">
        <v>-1.663</v>
      </c>
      <c r="N26" s="23">
        <f t="shared" si="0"/>
        <v>83.15</v>
      </c>
    </row>
    <row r="27" spans="1:14" x14ac:dyDescent="0.3">
      <c r="A27" s="18">
        <f t="shared" si="1"/>
        <v>17</v>
      </c>
      <c r="B27" s="19" t="s">
        <v>109</v>
      </c>
      <c r="C27" s="20" t="s">
        <v>101</v>
      </c>
      <c r="D27" s="20" t="s">
        <v>12</v>
      </c>
      <c r="E27" s="20" t="s">
        <v>1</v>
      </c>
      <c r="F27" s="20" t="s">
        <v>2</v>
      </c>
      <c r="G27" s="20" t="s">
        <v>1</v>
      </c>
      <c r="H27" s="20" t="s">
        <v>3</v>
      </c>
      <c r="I27" s="20" t="s">
        <v>2</v>
      </c>
      <c r="J27" s="36" t="s">
        <v>134</v>
      </c>
      <c r="K27" s="22">
        <f>K28+K31+K33</f>
        <v>14128</v>
      </c>
      <c r="L27" s="22">
        <f>L28+L31+L33</f>
        <v>14128</v>
      </c>
      <c r="M27" s="22">
        <f>M28+M31+M33</f>
        <v>14114.197000000002</v>
      </c>
      <c r="N27" s="23">
        <f t="shared" si="0"/>
        <v>99.902300396376006</v>
      </c>
    </row>
    <row r="28" spans="1:14" ht="37.5" x14ac:dyDescent="0.3">
      <c r="A28" s="18">
        <f t="shared" si="1"/>
        <v>18</v>
      </c>
      <c r="B28" s="40" t="s">
        <v>109</v>
      </c>
      <c r="C28" s="41" t="s">
        <v>101</v>
      </c>
      <c r="D28" s="41" t="s">
        <v>12</v>
      </c>
      <c r="E28" s="41" t="s">
        <v>5</v>
      </c>
      <c r="F28" s="41" t="s">
        <v>2</v>
      </c>
      <c r="G28" s="41" t="s">
        <v>5</v>
      </c>
      <c r="H28" s="41" t="s">
        <v>3</v>
      </c>
      <c r="I28" s="41" t="s">
        <v>111</v>
      </c>
      <c r="J28" s="42" t="s">
        <v>135</v>
      </c>
      <c r="K28" s="43">
        <f>K29+K30</f>
        <v>13450</v>
      </c>
      <c r="L28" s="43">
        <f>L29+L30</f>
        <v>13450</v>
      </c>
      <c r="M28" s="43">
        <f>M29+M30</f>
        <v>13405.481000000002</v>
      </c>
      <c r="N28" s="23">
        <f t="shared" si="0"/>
        <v>99.669003717472123</v>
      </c>
    </row>
    <row r="29" spans="1:14" ht="37.5" x14ac:dyDescent="0.3">
      <c r="A29" s="18">
        <f t="shared" si="1"/>
        <v>19</v>
      </c>
      <c r="B29" s="32" t="s">
        <v>109</v>
      </c>
      <c r="C29" s="33" t="s">
        <v>101</v>
      </c>
      <c r="D29" s="33" t="s">
        <v>12</v>
      </c>
      <c r="E29" s="33" t="s">
        <v>5</v>
      </c>
      <c r="F29" s="33" t="s">
        <v>73</v>
      </c>
      <c r="G29" s="33" t="s">
        <v>5</v>
      </c>
      <c r="H29" s="33" t="s">
        <v>3</v>
      </c>
      <c r="I29" s="33" t="s">
        <v>111</v>
      </c>
      <c r="J29" s="34" t="s">
        <v>135</v>
      </c>
      <c r="K29" s="44">
        <v>13395</v>
      </c>
      <c r="L29" s="44">
        <v>13395</v>
      </c>
      <c r="M29" s="45">
        <v>13360.727000000001</v>
      </c>
      <c r="N29" s="23">
        <f t="shared" si="0"/>
        <v>99.744135871593883</v>
      </c>
    </row>
    <row r="30" spans="1:14" ht="56.25" x14ac:dyDescent="0.3">
      <c r="A30" s="18">
        <f t="shared" si="1"/>
        <v>20</v>
      </c>
      <c r="B30" s="32" t="s">
        <v>109</v>
      </c>
      <c r="C30" s="33" t="s">
        <v>101</v>
      </c>
      <c r="D30" s="33" t="s">
        <v>12</v>
      </c>
      <c r="E30" s="33" t="s">
        <v>5</v>
      </c>
      <c r="F30" s="33" t="s">
        <v>118</v>
      </c>
      <c r="G30" s="33" t="s">
        <v>5</v>
      </c>
      <c r="H30" s="33" t="s">
        <v>3</v>
      </c>
      <c r="I30" s="33" t="s">
        <v>111</v>
      </c>
      <c r="J30" s="34" t="s">
        <v>136</v>
      </c>
      <c r="K30" s="44">
        <v>55</v>
      </c>
      <c r="L30" s="44">
        <v>55</v>
      </c>
      <c r="M30" s="45">
        <v>44.753999999999998</v>
      </c>
      <c r="N30" s="23">
        <f t="shared" si="0"/>
        <v>81.37090909090908</v>
      </c>
    </row>
    <row r="31" spans="1:14" x14ac:dyDescent="0.3">
      <c r="A31" s="18">
        <f t="shared" si="1"/>
        <v>21</v>
      </c>
      <c r="B31" s="40" t="s">
        <v>109</v>
      </c>
      <c r="C31" s="41" t="s">
        <v>101</v>
      </c>
      <c r="D31" s="41" t="s">
        <v>12</v>
      </c>
      <c r="E31" s="41" t="s">
        <v>30</v>
      </c>
      <c r="F31" s="41" t="s">
        <v>2</v>
      </c>
      <c r="G31" s="41" t="s">
        <v>7</v>
      </c>
      <c r="H31" s="41" t="s">
        <v>3</v>
      </c>
      <c r="I31" s="41" t="s">
        <v>111</v>
      </c>
      <c r="J31" s="42" t="s">
        <v>137</v>
      </c>
      <c r="K31" s="46">
        <f>K32</f>
        <v>573.29999999999995</v>
      </c>
      <c r="L31" s="46">
        <f t="shared" ref="L31:M31" si="3">L32</f>
        <v>573.29999999999995</v>
      </c>
      <c r="M31" s="46">
        <f t="shared" si="3"/>
        <v>563.47299999999996</v>
      </c>
      <c r="N31" s="23">
        <f t="shared" si="0"/>
        <v>98.285888714460143</v>
      </c>
    </row>
    <row r="32" spans="1:14" x14ac:dyDescent="0.3">
      <c r="A32" s="18">
        <f t="shared" si="1"/>
        <v>22</v>
      </c>
      <c r="B32" s="32" t="s">
        <v>109</v>
      </c>
      <c r="C32" s="33" t="s">
        <v>101</v>
      </c>
      <c r="D32" s="33" t="s">
        <v>12</v>
      </c>
      <c r="E32" s="33" t="s">
        <v>30</v>
      </c>
      <c r="F32" s="33" t="s">
        <v>73</v>
      </c>
      <c r="G32" s="33" t="s">
        <v>7</v>
      </c>
      <c r="H32" s="33" t="s">
        <v>3</v>
      </c>
      <c r="I32" s="33" t="s">
        <v>111</v>
      </c>
      <c r="J32" s="34" t="s">
        <v>137</v>
      </c>
      <c r="K32" s="47">
        <v>573.29999999999995</v>
      </c>
      <c r="L32" s="47">
        <v>573.29999999999995</v>
      </c>
      <c r="M32" s="47">
        <v>563.47299999999996</v>
      </c>
      <c r="N32" s="23">
        <f t="shared" si="0"/>
        <v>98.285888714460143</v>
      </c>
    </row>
    <row r="33" spans="1:14" ht="37.5" x14ac:dyDescent="0.3">
      <c r="A33" s="18">
        <f t="shared" si="1"/>
        <v>23</v>
      </c>
      <c r="B33" s="40">
        <v>182</v>
      </c>
      <c r="C33" s="41" t="s">
        <v>101</v>
      </c>
      <c r="D33" s="41" t="s">
        <v>12</v>
      </c>
      <c r="E33" s="41" t="s">
        <v>68</v>
      </c>
      <c r="F33" s="41" t="s">
        <v>2</v>
      </c>
      <c r="G33" s="41" t="s">
        <v>5</v>
      </c>
      <c r="H33" s="41" t="s">
        <v>3</v>
      </c>
      <c r="I33" s="41" t="s">
        <v>111</v>
      </c>
      <c r="J33" s="42" t="s">
        <v>138</v>
      </c>
      <c r="K33" s="46">
        <f>K34</f>
        <v>104.7</v>
      </c>
      <c r="L33" s="46">
        <f>L34</f>
        <v>104.7</v>
      </c>
      <c r="M33" s="46">
        <f>M34</f>
        <v>145.24299999999999</v>
      </c>
      <c r="N33" s="23">
        <f t="shared" si="0"/>
        <v>138.72301814708689</v>
      </c>
    </row>
    <row r="34" spans="1:14" ht="47.25" customHeight="1" x14ac:dyDescent="0.3">
      <c r="A34" s="18">
        <f t="shared" si="1"/>
        <v>24</v>
      </c>
      <c r="B34" s="32">
        <v>182</v>
      </c>
      <c r="C34" s="33" t="s">
        <v>101</v>
      </c>
      <c r="D34" s="33" t="s">
        <v>12</v>
      </c>
      <c r="E34" s="33" t="s">
        <v>68</v>
      </c>
      <c r="F34" s="33" t="s">
        <v>118</v>
      </c>
      <c r="G34" s="33" t="s">
        <v>5</v>
      </c>
      <c r="H34" s="33" t="s">
        <v>3</v>
      </c>
      <c r="I34" s="33" t="s">
        <v>111</v>
      </c>
      <c r="J34" s="34" t="s">
        <v>139</v>
      </c>
      <c r="K34" s="47">
        <v>104.7</v>
      </c>
      <c r="L34" s="47">
        <v>104.7</v>
      </c>
      <c r="M34" s="47">
        <v>145.24299999999999</v>
      </c>
      <c r="N34" s="23">
        <f t="shared" si="0"/>
        <v>138.72301814708689</v>
      </c>
    </row>
    <row r="35" spans="1:14" x14ac:dyDescent="0.3">
      <c r="A35" s="18">
        <f t="shared" si="1"/>
        <v>25</v>
      </c>
      <c r="B35" s="19" t="s">
        <v>2</v>
      </c>
      <c r="C35" s="20" t="s">
        <v>101</v>
      </c>
      <c r="D35" s="20" t="s">
        <v>140</v>
      </c>
      <c r="E35" s="20" t="s">
        <v>1</v>
      </c>
      <c r="F35" s="20" t="s">
        <v>2</v>
      </c>
      <c r="G35" s="20" t="s">
        <v>1</v>
      </c>
      <c r="H35" s="20" t="s">
        <v>3</v>
      </c>
      <c r="I35" s="20" t="s">
        <v>2</v>
      </c>
      <c r="J35" s="39" t="s">
        <v>141</v>
      </c>
      <c r="K35" s="22">
        <f>K36+K38</f>
        <v>3536</v>
      </c>
      <c r="L35" s="22">
        <f t="shared" ref="L35:M35" si="4">L36+L38</f>
        <v>3536</v>
      </c>
      <c r="M35" s="22">
        <f t="shared" si="4"/>
        <v>3534.2959999999998</v>
      </c>
      <c r="N35" s="23">
        <f t="shared" si="0"/>
        <v>99.951809954751127</v>
      </c>
    </row>
    <row r="36" spans="1:14" ht="56.25" x14ac:dyDescent="0.3">
      <c r="A36" s="18">
        <f t="shared" si="1"/>
        <v>26</v>
      </c>
      <c r="B36" s="40">
        <v>0</v>
      </c>
      <c r="C36" s="41" t="s">
        <v>101</v>
      </c>
      <c r="D36" s="41" t="s">
        <v>140</v>
      </c>
      <c r="E36" s="41" t="s">
        <v>30</v>
      </c>
      <c r="F36" s="41" t="s">
        <v>2</v>
      </c>
      <c r="G36" s="41" t="s">
        <v>7</v>
      </c>
      <c r="H36" s="41" t="s">
        <v>3</v>
      </c>
      <c r="I36" s="41" t="s">
        <v>111</v>
      </c>
      <c r="J36" s="42" t="s">
        <v>142</v>
      </c>
      <c r="K36" s="43">
        <f>K37</f>
        <v>3497</v>
      </c>
      <c r="L36" s="43">
        <f>L37</f>
        <v>3497</v>
      </c>
      <c r="M36" s="43">
        <f>M37</f>
        <v>3495.2959999999998</v>
      </c>
      <c r="N36" s="23">
        <f t="shared" si="0"/>
        <v>99.951272519302265</v>
      </c>
    </row>
    <row r="37" spans="1:14" ht="62.25" customHeight="1" x14ac:dyDescent="0.3">
      <c r="A37" s="18">
        <f t="shared" si="1"/>
        <v>27</v>
      </c>
      <c r="B37" s="32">
        <v>182</v>
      </c>
      <c r="C37" s="33" t="s">
        <v>101</v>
      </c>
      <c r="D37" s="33" t="s">
        <v>140</v>
      </c>
      <c r="E37" s="33" t="s">
        <v>30</v>
      </c>
      <c r="F37" s="33" t="s">
        <v>73</v>
      </c>
      <c r="G37" s="33" t="s">
        <v>7</v>
      </c>
      <c r="H37" s="33" t="s">
        <v>3</v>
      </c>
      <c r="I37" s="33" t="s">
        <v>111</v>
      </c>
      <c r="J37" s="34" t="s">
        <v>143</v>
      </c>
      <c r="K37" s="47">
        <v>3497</v>
      </c>
      <c r="L37" s="47">
        <v>3497</v>
      </c>
      <c r="M37" s="47">
        <v>3495.2959999999998</v>
      </c>
      <c r="N37" s="23">
        <f t="shared" si="0"/>
        <v>99.951272519302265</v>
      </c>
    </row>
    <row r="38" spans="1:14" ht="62.25" customHeight="1" x14ac:dyDescent="0.3">
      <c r="A38" s="18">
        <f t="shared" si="1"/>
        <v>28</v>
      </c>
      <c r="B38" s="40">
        <v>182</v>
      </c>
      <c r="C38" s="41" t="s">
        <v>101</v>
      </c>
      <c r="D38" s="41" t="s">
        <v>140</v>
      </c>
      <c r="E38" s="41" t="s">
        <v>76</v>
      </c>
      <c r="F38" s="41" t="s">
        <v>2</v>
      </c>
      <c r="G38" s="41" t="s">
        <v>7</v>
      </c>
      <c r="H38" s="41" t="s">
        <v>3</v>
      </c>
      <c r="I38" s="41" t="s">
        <v>111</v>
      </c>
      <c r="J38" s="42" t="s">
        <v>346</v>
      </c>
      <c r="K38" s="48">
        <f>+K39</f>
        <v>39</v>
      </c>
      <c r="L38" s="48">
        <f t="shared" ref="L38:M38" si="5">+L39</f>
        <v>39</v>
      </c>
      <c r="M38" s="48">
        <f t="shared" si="5"/>
        <v>39</v>
      </c>
      <c r="N38" s="23">
        <f t="shared" si="0"/>
        <v>100</v>
      </c>
    </row>
    <row r="39" spans="1:14" ht="62.25" customHeight="1" x14ac:dyDescent="0.3">
      <c r="A39" s="18">
        <f t="shared" si="1"/>
        <v>29</v>
      </c>
      <c r="B39" s="32">
        <v>9</v>
      </c>
      <c r="C39" s="33" t="s">
        <v>101</v>
      </c>
      <c r="D39" s="33" t="s">
        <v>140</v>
      </c>
      <c r="E39" s="33" t="s">
        <v>76</v>
      </c>
      <c r="F39" s="33" t="s">
        <v>332</v>
      </c>
      <c r="G39" s="33" t="s">
        <v>7</v>
      </c>
      <c r="H39" s="33" t="s">
        <v>3</v>
      </c>
      <c r="I39" s="33" t="s">
        <v>111</v>
      </c>
      <c r="J39" s="34" t="s">
        <v>333</v>
      </c>
      <c r="K39" s="47">
        <v>39</v>
      </c>
      <c r="L39" s="47">
        <v>39</v>
      </c>
      <c r="M39" s="47">
        <v>39</v>
      </c>
      <c r="N39" s="23">
        <f t="shared" si="0"/>
        <v>100</v>
      </c>
    </row>
    <row r="40" spans="1:14" ht="75" x14ac:dyDescent="0.3">
      <c r="A40" s="18">
        <f t="shared" si="1"/>
        <v>30</v>
      </c>
      <c r="B40" s="19" t="s">
        <v>2</v>
      </c>
      <c r="C40" s="20" t="s">
        <v>101</v>
      </c>
      <c r="D40" s="20" t="s">
        <v>145</v>
      </c>
      <c r="E40" s="20" t="s">
        <v>1</v>
      </c>
      <c r="F40" s="20" t="s">
        <v>2</v>
      </c>
      <c r="G40" s="20" t="s">
        <v>1</v>
      </c>
      <c r="H40" s="20" t="s">
        <v>3</v>
      </c>
      <c r="I40" s="20" t="s">
        <v>2</v>
      </c>
      <c r="J40" s="39" t="s">
        <v>146</v>
      </c>
      <c r="K40" s="22">
        <f>K44+K56+K58+K41</f>
        <v>6607.3499999999995</v>
      </c>
      <c r="L40" s="22">
        <f t="shared" ref="L40:M40" si="6">L44+L56+L58+L41</f>
        <v>6607.3499999999995</v>
      </c>
      <c r="M40" s="22">
        <f t="shared" si="6"/>
        <v>6920.3649400000004</v>
      </c>
      <c r="N40" s="23">
        <f t="shared" si="0"/>
        <v>104.73737489311148</v>
      </c>
    </row>
    <row r="41" spans="1:14" ht="37.5" x14ac:dyDescent="0.3">
      <c r="A41" s="18">
        <f t="shared" si="1"/>
        <v>31</v>
      </c>
      <c r="B41" s="28">
        <v>0</v>
      </c>
      <c r="C41" s="29" t="s">
        <v>101</v>
      </c>
      <c r="D41" s="29" t="s">
        <v>145</v>
      </c>
      <c r="E41" s="29" t="s">
        <v>30</v>
      </c>
      <c r="F41" s="29" t="s">
        <v>2</v>
      </c>
      <c r="G41" s="29" t="s">
        <v>1</v>
      </c>
      <c r="H41" s="29" t="s">
        <v>3</v>
      </c>
      <c r="I41" s="29" t="s">
        <v>147</v>
      </c>
      <c r="J41" s="30" t="s">
        <v>349</v>
      </c>
      <c r="K41" s="49">
        <f t="shared" ref="K41:M42" si="7">K42</f>
        <v>0</v>
      </c>
      <c r="L41" s="49">
        <f t="shared" si="7"/>
        <v>0</v>
      </c>
      <c r="M41" s="49">
        <f t="shared" si="7"/>
        <v>6.4920000000000005E-2</v>
      </c>
      <c r="N41" s="23"/>
    </row>
    <row r="42" spans="1:14" ht="56.25" x14ac:dyDescent="0.3">
      <c r="A42" s="18">
        <f t="shared" si="1"/>
        <v>32</v>
      </c>
      <c r="B42" s="28">
        <v>0</v>
      </c>
      <c r="C42" s="29" t="s">
        <v>101</v>
      </c>
      <c r="D42" s="29" t="s">
        <v>145</v>
      </c>
      <c r="E42" s="29" t="s">
        <v>30</v>
      </c>
      <c r="F42" s="29" t="s">
        <v>178</v>
      </c>
      <c r="G42" s="29" t="s">
        <v>12</v>
      </c>
      <c r="H42" s="29" t="s">
        <v>3</v>
      </c>
      <c r="I42" s="29" t="s">
        <v>147</v>
      </c>
      <c r="J42" s="30" t="s">
        <v>350</v>
      </c>
      <c r="K42" s="50">
        <f t="shared" si="7"/>
        <v>0</v>
      </c>
      <c r="L42" s="50">
        <f t="shared" si="7"/>
        <v>0</v>
      </c>
      <c r="M42" s="50">
        <f t="shared" si="7"/>
        <v>6.4920000000000005E-2</v>
      </c>
      <c r="N42" s="23"/>
    </row>
    <row r="43" spans="1:14" ht="37.5" x14ac:dyDescent="0.3">
      <c r="A43" s="18">
        <f t="shared" si="1"/>
        <v>33</v>
      </c>
      <c r="B43" s="51">
        <v>90</v>
      </c>
      <c r="C43" s="52" t="s">
        <v>101</v>
      </c>
      <c r="D43" s="52" t="s">
        <v>145</v>
      </c>
      <c r="E43" s="52" t="s">
        <v>30</v>
      </c>
      <c r="F43" s="52" t="s">
        <v>178</v>
      </c>
      <c r="G43" s="52" t="s">
        <v>12</v>
      </c>
      <c r="H43" s="52" t="s">
        <v>351</v>
      </c>
      <c r="I43" s="52" t="s">
        <v>147</v>
      </c>
      <c r="J43" s="53" t="s">
        <v>352</v>
      </c>
      <c r="K43" s="54">
        <v>0</v>
      </c>
      <c r="L43" s="54">
        <v>0</v>
      </c>
      <c r="M43" s="54">
        <v>6.4920000000000005E-2</v>
      </c>
      <c r="N43" s="23"/>
    </row>
    <row r="44" spans="1:14" ht="104.25" customHeight="1" x14ac:dyDescent="0.3">
      <c r="A44" s="18">
        <f t="shared" si="1"/>
        <v>34</v>
      </c>
      <c r="B44" s="40" t="s">
        <v>2</v>
      </c>
      <c r="C44" s="41" t="s">
        <v>101</v>
      </c>
      <c r="D44" s="41" t="s">
        <v>145</v>
      </c>
      <c r="E44" s="41" t="s">
        <v>12</v>
      </c>
      <c r="F44" s="41" t="s">
        <v>2</v>
      </c>
      <c r="G44" s="41" t="s">
        <v>1</v>
      </c>
      <c r="H44" s="41" t="s">
        <v>3</v>
      </c>
      <c r="I44" s="41" t="s">
        <v>147</v>
      </c>
      <c r="J44" s="42" t="s">
        <v>148</v>
      </c>
      <c r="K44" s="43">
        <f>K45+K51+K53</f>
        <v>5316.5999999999995</v>
      </c>
      <c r="L44" s="43">
        <f>L45+L51+L53</f>
        <v>5316.5999999999995</v>
      </c>
      <c r="M44" s="43">
        <f>M45+M51+M53</f>
        <v>5622.5490200000004</v>
      </c>
      <c r="N44" s="23">
        <f t="shared" si="0"/>
        <v>105.75459917992704</v>
      </c>
    </row>
    <row r="45" spans="1:14" ht="84.75" customHeight="1" x14ac:dyDescent="0.3">
      <c r="A45" s="18">
        <f t="shared" si="1"/>
        <v>35</v>
      </c>
      <c r="B45" s="40">
        <v>0</v>
      </c>
      <c r="C45" s="41" t="s">
        <v>101</v>
      </c>
      <c r="D45" s="41" t="s">
        <v>145</v>
      </c>
      <c r="E45" s="41" t="s">
        <v>12</v>
      </c>
      <c r="F45" s="41" t="s">
        <v>73</v>
      </c>
      <c r="G45" s="41" t="s">
        <v>1</v>
      </c>
      <c r="H45" s="41" t="s">
        <v>3</v>
      </c>
      <c r="I45" s="41" t="s">
        <v>147</v>
      </c>
      <c r="J45" s="42" t="s">
        <v>149</v>
      </c>
      <c r="K45" s="43">
        <f>K46+K49+K47+K48+K50</f>
        <v>3782.7999999999997</v>
      </c>
      <c r="L45" s="43">
        <f t="shared" ref="L45:M45" si="8">L46+L49+L47+L48+L50</f>
        <v>3782.7999999999997</v>
      </c>
      <c r="M45" s="43">
        <f t="shared" si="8"/>
        <v>4080.17202</v>
      </c>
      <c r="N45" s="23">
        <f t="shared" si="0"/>
        <v>107.86116157343768</v>
      </c>
    </row>
    <row r="46" spans="1:14" ht="104.25" customHeight="1" x14ac:dyDescent="0.3">
      <c r="A46" s="18">
        <f t="shared" si="1"/>
        <v>36</v>
      </c>
      <c r="B46" s="32">
        <v>163</v>
      </c>
      <c r="C46" s="33" t="s">
        <v>101</v>
      </c>
      <c r="D46" s="33" t="s">
        <v>145</v>
      </c>
      <c r="E46" s="33" t="s">
        <v>12</v>
      </c>
      <c r="F46" s="33" t="s">
        <v>150</v>
      </c>
      <c r="G46" s="33" t="s">
        <v>151</v>
      </c>
      <c r="H46" s="33" t="s">
        <v>3</v>
      </c>
      <c r="I46" s="33" t="s">
        <v>147</v>
      </c>
      <c r="J46" s="34" t="s">
        <v>152</v>
      </c>
      <c r="K46" s="35">
        <v>1627.6</v>
      </c>
      <c r="L46" s="35">
        <v>1627.6</v>
      </c>
      <c r="M46" s="35">
        <v>1912.818</v>
      </c>
      <c r="N46" s="23">
        <f t="shared" si="0"/>
        <v>117.52383878102728</v>
      </c>
    </row>
    <row r="47" spans="1:14" ht="104.25" customHeight="1" x14ac:dyDescent="0.3">
      <c r="A47" s="18">
        <f t="shared" si="1"/>
        <v>37</v>
      </c>
      <c r="B47" s="32">
        <v>814</v>
      </c>
      <c r="C47" s="33" t="s">
        <v>101</v>
      </c>
      <c r="D47" s="33" t="s">
        <v>145</v>
      </c>
      <c r="E47" s="33" t="s">
        <v>12</v>
      </c>
      <c r="F47" s="33" t="s">
        <v>150</v>
      </c>
      <c r="G47" s="33" t="s">
        <v>151</v>
      </c>
      <c r="H47" s="33" t="s">
        <v>3</v>
      </c>
      <c r="I47" s="33" t="s">
        <v>147</v>
      </c>
      <c r="J47" s="34" t="s">
        <v>152</v>
      </c>
      <c r="K47" s="35">
        <v>17.100000000000001</v>
      </c>
      <c r="L47" s="35">
        <v>17.100000000000001</v>
      </c>
      <c r="M47" s="35">
        <v>17.11</v>
      </c>
      <c r="N47" s="23">
        <f t="shared" si="0"/>
        <v>100.05847953216373</v>
      </c>
    </row>
    <row r="48" spans="1:14" ht="104.25" customHeight="1" x14ac:dyDescent="0.3">
      <c r="A48" s="18">
        <f t="shared" si="1"/>
        <v>38</v>
      </c>
      <c r="B48" s="32">
        <v>816</v>
      </c>
      <c r="C48" s="33" t="s">
        <v>101</v>
      </c>
      <c r="D48" s="33" t="s">
        <v>145</v>
      </c>
      <c r="E48" s="33" t="s">
        <v>12</v>
      </c>
      <c r="F48" s="33" t="s">
        <v>150</v>
      </c>
      <c r="G48" s="33" t="s">
        <v>151</v>
      </c>
      <c r="H48" s="33" t="s">
        <v>3</v>
      </c>
      <c r="I48" s="33" t="s">
        <v>147</v>
      </c>
      <c r="J48" s="34" t="s">
        <v>152</v>
      </c>
      <c r="K48" s="35">
        <v>124</v>
      </c>
      <c r="L48" s="35">
        <v>124</v>
      </c>
      <c r="M48" s="35">
        <v>128.39699999999999</v>
      </c>
      <c r="N48" s="23">
        <f t="shared" si="0"/>
        <v>103.54596774193547</v>
      </c>
    </row>
    <row r="49" spans="1:14" ht="103.5" customHeight="1" x14ac:dyDescent="0.3">
      <c r="A49" s="18">
        <f t="shared" si="1"/>
        <v>39</v>
      </c>
      <c r="B49" s="32">
        <v>163</v>
      </c>
      <c r="C49" s="33" t="s">
        <v>101</v>
      </c>
      <c r="D49" s="33" t="s">
        <v>145</v>
      </c>
      <c r="E49" s="33" t="s">
        <v>12</v>
      </c>
      <c r="F49" s="33" t="s">
        <v>150</v>
      </c>
      <c r="G49" s="33" t="s">
        <v>153</v>
      </c>
      <c r="H49" s="33" t="s">
        <v>3</v>
      </c>
      <c r="I49" s="33" t="s">
        <v>147</v>
      </c>
      <c r="J49" s="34" t="s">
        <v>154</v>
      </c>
      <c r="K49" s="35">
        <v>20.100000000000001</v>
      </c>
      <c r="L49" s="35">
        <v>20.100000000000001</v>
      </c>
      <c r="M49" s="35">
        <v>20.120999999999999</v>
      </c>
      <c r="N49" s="23">
        <f t="shared" si="0"/>
        <v>100.10447761194028</v>
      </c>
    </row>
    <row r="50" spans="1:14" ht="100.5" customHeight="1" x14ac:dyDescent="0.3">
      <c r="A50" s="18">
        <f t="shared" si="1"/>
        <v>40</v>
      </c>
      <c r="B50" s="32">
        <v>551</v>
      </c>
      <c r="C50" s="33" t="s">
        <v>101</v>
      </c>
      <c r="D50" s="33" t="s">
        <v>145</v>
      </c>
      <c r="E50" s="33" t="s">
        <v>12</v>
      </c>
      <c r="F50" s="33" t="s">
        <v>150</v>
      </c>
      <c r="G50" s="33" t="s">
        <v>153</v>
      </c>
      <c r="H50" s="33" t="s">
        <v>3</v>
      </c>
      <c r="I50" s="33" t="s">
        <v>147</v>
      </c>
      <c r="J50" s="34" t="s">
        <v>154</v>
      </c>
      <c r="K50" s="35">
        <v>1994</v>
      </c>
      <c r="L50" s="35">
        <v>1994</v>
      </c>
      <c r="M50" s="35">
        <f>2001.69441+0.03161</f>
        <v>2001.7260200000001</v>
      </c>
      <c r="N50" s="23">
        <f t="shared" si="0"/>
        <v>100.38746339017051</v>
      </c>
    </row>
    <row r="51" spans="1:14" ht="104.25" customHeight="1" x14ac:dyDescent="0.3">
      <c r="A51" s="18">
        <f t="shared" si="1"/>
        <v>41</v>
      </c>
      <c r="B51" s="40">
        <v>0</v>
      </c>
      <c r="C51" s="41" t="s">
        <v>101</v>
      </c>
      <c r="D51" s="41" t="s">
        <v>145</v>
      </c>
      <c r="E51" s="41" t="s">
        <v>12</v>
      </c>
      <c r="F51" s="41" t="s">
        <v>118</v>
      </c>
      <c r="G51" s="41" t="s">
        <v>1</v>
      </c>
      <c r="H51" s="41" t="s">
        <v>3</v>
      </c>
      <c r="I51" s="41" t="s">
        <v>147</v>
      </c>
      <c r="J51" s="42" t="s">
        <v>155</v>
      </c>
      <c r="K51" s="43">
        <f>K52</f>
        <v>587.5</v>
      </c>
      <c r="L51" s="43">
        <f>L52</f>
        <v>587.5</v>
      </c>
      <c r="M51" s="43">
        <f>M52</f>
        <v>572.08000000000004</v>
      </c>
      <c r="N51" s="23">
        <f t="shared" si="0"/>
        <v>97.375319148936185</v>
      </c>
    </row>
    <row r="52" spans="1:14" ht="99.75" customHeight="1" x14ac:dyDescent="0.3">
      <c r="A52" s="18">
        <f t="shared" si="1"/>
        <v>42</v>
      </c>
      <c r="B52" s="32">
        <v>163</v>
      </c>
      <c r="C52" s="33" t="s">
        <v>101</v>
      </c>
      <c r="D52" s="33" t="s">
        <v>145</v>
      </c>
      <c r="E52" s="33" t="s">
        <v>12</v>
      </c>
      <c r="F52" s="33" t="s">
        <v>70</v>
      </c>
      <c r="G52" s="33" t="s">
        <v>12</v>
      </c>
      <c r="H52" s="33" t="s">
        <v>3</v>
      </c>
      <c r="I52" s="33" t="s">
        <v>147</v>
      </c>
      <c r="J52" s="34" t="s">
        <v>156</v>
      </c>
      <c r="K52" s="35">
        <v>587.5</v>
      </c>
      <c r="L52" s="35">
        <v>587.5</v>
      </c>
      <c r="M52" s="35">
        <v>572.08000000000004</v>
      </c>
      <c r="N52" s="23">
        <f t="shared" si="0"/>
        <v>97.375319148936185</v>
      </c>
    </row>
    <row r="53" spans="1:14" ht="56.25" customHeight="1" x14ac:dyDescent="0.3">
      <c r="A53" s="18">
        <f t="shared" si="1"/>
        <v>43</v>
      </c>
      <c r="B53" s="40">
        <v>0</v>
      </c>
      <c r="C53" s="41" t="s">
        <v>101</v>
      </c>
      <c r="D53" s="41" t="s">
        <v>145</v>
      </c>
      <c r="E53" s="41" t="s">
        <v>12</v>
      </c>
      <c r="F53" s="41" t="s">
        <v>157</v>
      </c>
      <c r="G53" s="41" t="s">
        <v>1</v>
      </c>
      <c r="H53" s="41" t="s">
        <v>3</v>
      </c>
      <c r="I53" s="41" t="s">
        <v>147</v>
      </c>
      <c r="J53" s="42" t="s">
        <v>158</v>
      </c>
      <c r="K53" s="43">
        <f>K54</f>
        <v>946.3</v>
      </c>
      <c r="L53" s="43">
        <f>L54</f>
        <v>946.3</v>
      </c>
      <c r="M53" s="43">
        <f>M54</f>
        <v>970.29700000000003</v>
      </c>
      <c r="N53" s="23">
        <f t="shared" si="0"/>
        <v>102.53587657191166</v>
      </c>
    </row>
    <row r="54" spans="1:14" ht="52.5" customHeight="1" x14ac:dyDescent="0.3">
      <c r="A54" s="18">
        <f t="shared" si="1"/>
        <v>44</v>
      </c>
      <c r="B54" s="32">
        <v>163</v>
      </c>
      <c r="C54" s="33" t="s">
        <v>101</v>
      </c>
      <c r="D54" s="33" t="s">
        <v>145</v>
      </c>
      <c r="E54" s="33" t="s">
        <v>12</v>
      </c>
      <c r="F54" s="33" t="s">
        <v>159</v>
      </c>
      <c r="G54" s="33" t="s">
        <v>12</v>
      </c>
      <c r="H54" s="33" t="s">
        <v>3</v>
      </c>
      <c r="I54" s="33" t="s">
        <v>147</v>
      </c>
      <c r="J54" s="34" t="s">
        <v>160</v>
      </c>
      <c r="K54" s="35">
        <v>946.3</v>
      </c>
      <c r="L54" s="35">
        <v>946.3</v>
      </c>
      <c r="M54" s="35">
        <v>970.29700000000003</v>
      </c>
      <c r="N54" s="23">
        <f t="shared" si="0"/>
        <v>102.53587657191166</v>
      </c>
    </row>
    <row r="55" spans="1:14" ht="37.5" x14ac:dyDescent="0.3">
      <c r="A55" s="18">
        <f t="shared" si="1"/>
        <v>45</v>
      </c>
      <c r="B55" s="40">
        <v>0</v>
      </c>
      <c r="C55" s="41" t="s">
        <v>101</v>
      </c>
      <c r="D55" s="41" t="s">
        <v>145</v>
      </c>
      <c r="E55" s="41" t="s">
        <v>76</v>
      </c>
      <c r="F55" s="41" t="s">
        <v>2</v>
      </c>
      <c r="G55" s="41" t="s">
        <v>1</v>
      </c>
      <c r="H55" s="41" t="s">
        <v>3</v>
      </c>
      <c r="I55" s="41" t="s">
        <v>147</v>
      </c>
      <c r="J55" s="42" t="s">
        <v>161</v>
      </c>
      <c r="K55" s="43">
        <f t="shared" ref="K55:M56" si="9">K56</f>
        <v>1015.35</v>
      </c>
      <c r="L55" s="43">
        <f t="shared" si="9"/>
        <v>1015.35</v>
      </c>
      <c r="M55" s="43">
        <f t="shared" si="9"/>
        <v>1015.35</v>
      </c>
      <c r="N55" s="23">
        <f t="shared" si="0"/>
        <v>100</v>
      </c>
    </row>
    <row r="56" spans="1:14" ht="66.75" customHeight="1" x14ac:dyDescent="0.3">
      <c r="A56" s="18">
        <f t="shared" si="1"/>
        <v>46</v>
      </c>
      <c r="B56" s="40">
        <v>0</v>
      </c>
      <c r="C56" s="41" t="s">
        <v>101</v>
      </c>
      <c r="D56" s="41" t="s">
        <v>145</v>
      </c>
      <c r="E56" s="41" t="s">
        <v>76</v>
      </c>
      <c r="F56" s="41" t="s">
        <v>73</v>
      </c>
      <c r="G56" s="41" t="s">
        <v>1</v>
      </c>
      <c r="H56" s="41" t="s">
        <v>3</v>
      </c>
      <c r="I56" s="41" t="s">
        <v>147</v>
      </c>
      <c r="J56" s="42" t="s">
        <v>162</v>
      </c>
      <c r="K56" s="43">
        <f t="shared" si="9"/>
        <v>1015.35</v>
      </c>
      <c r="L56" s="43">
        <f t="shared" si="9"/>
        <v>1015.35</v>
      </c>
      <c r="M56" s="43">
        <f t="shared" si="9"/>
        <v>1015.35</v>
      </c>
      <c r="N56" s="23">
        <f t="shared" si="0"/>
        <v>100</v>
      </c>
    </row>
    <row r="57" spans="1:14" ht="78" customHeight="1" x14ac:dyDescent="0.3">
      <c r="A57" s="18">
        <f t="shared" si="1"/>
        <v>47</v>
      </c>
      <c r="B57" s="32">
        <v>163</v>
      </c>
      <c r="C57" s="33" t="s">
        <v>101</v>
      </c>
      <c r="D57" s="33" t="s">
        <v>145</v>
      </c>
      <c r="E57" s="33" t="s">
        <v>76</v>
      </c>
      <c r="F57" s="33" t="s">
        <v>35</v>
      </c>
      <c r="G57" s="33" t="s">
        <v>12</v>
      </c>
      <c r="H57" s="33" t="s">
        <v>3</v>
      </c>
      <c r="I57" s="33" t="s">
        <v>147</v>
      </c>
      <c r="J57" s="34" t="s">
        <v>163</v>
      </c>
      <c r="K57" s="35">
        <v>1015.35</v>
      </c>
      <c r="L57" s="35">
        <v>1015.35</v>
      </c>
      <c r="M57" s="35">
        <v>1015.35</v>
      </c>
      <c r="N57" s="23">
        <f t="shared" si="0"/>
        <v>100</v>
      </c>
    </row>
    <row r="58" spans="1:14" ht="100.5" customHeight="1" x14ac:dyDescent="0.3">
      <c r="A58" s="18">
        <f t="shared" si="1"/>
        <v>48</v>
      </c>
      <c r="B58" s="40">
        <v>0</v>
      </c>
      <c r="C58" s="41" t="s">
        <v>101</v>
      </c>
      <c r="D58" s="41" t="s">
        <v>145</v>
      </c>
      <c r="E58" s="41" t="s">
        <v>144</v>
      </c>
      <c r="F58" s="41" t="s">
        <v>2</v>
      </c>
      <c r="G58" s="41" t="s">
        <v>1</v>
      </c>
      <c r="H58" s="41" t="s">
        <v>3</v>
      </c>
      <c r="I58" s="41" t="s">
        <v>147</v>
      </c>
      <c r="J58" s="42" t="s">
        <v>164</v>
      </c>
      <c r="K58" s="43">
        <f t="shared" ref="K58:M59" si="10">K59</f>
        <v>275.39999999999998</v>
      </c>
      <c r="L58" s="43">
        <f t="shared" si="10"/>
        <v>275.39999999999998</v>
      </c>
      <c r="M58" s="43">
        <f t="shared" si="10"/>
        <v>282.40100000000001</v>
      </c>
      <c r="N58" s="23">
        <f t="shared" si="0"/>
        <v>102.54212055192448</v>
      </c>
    </row>
    <row r="59" spans="1:14" ht="99.75" customHeight="1" x14ac:dyDescent="0.3">
      <c r="A59" s="18">
        <f t="shared" si="1"/>
        <v>49</v>
      </c>
      <c r="B59" s="40">
        <v>0</v>
      </c>
      <c r="C59" s="41" t="s">
        <v>101</v>
      </c>
      <c r="D59" s="41" t="s">
        <v>145</v>
      </c>
      <c r="E59" s="41" t="s">
        <v>144</v>
      </c>
      <c r="F59" s="41" t="s">
        <v>122</v>
      </c>
      <c r="G59" s="41" t="s">
        <v>1</v>
      </c>
      <c r="H59" s="41" t="s">
        <v>3</v>
      </c>
      <c r="I59" s="41" t="s">
        <v>147</v>
      </c>
      <c r="J59" s="42" t="s">
        <v>165</v>
      </c>
      <c r="K59" s="43">
        <f t="shared" si="10"/>
        <v>275.39999999999998</v>
      </c>
      <c r="L59" s="43">
        <f t="shared" si="10"/>
        <v>275.39999999999998</v>
      </c>
      <c r="M59" s="43">
        <f t="shared" si="10"/>
        <v>282.40100000000001</v>
      </c>
      <c r="N59" s="23">
        <f t="shared" si="0"/>
        <v>102.54212055192448</v>
      </c>
    </row>
    <row r="60" spans="1:14" ht="103.5" customHeight="1" x14ac:dyDescent="0.3">
      <c r="A60" s="18">
        <f t="shared" si="1"/>
        <v>50</v>
      </c>
      <c r="B60" s="32">
        <v>163</v>
      </c>
      <c r="C60" s="33" t="s">
        <v>101</v>
      </c>
      <c r="D60" s="33" t="s">
        <v>145</v>
      </c>
      <c r="E60" s="33" t="s">
        <v>144</v>
      </c>
      <c r="F60" s="33" t="s">
        <v>166</v>
      </c>
      <c r="G60" s="33" t="s">
        <v>12</v>
      </c>
      <c r="H60" s="33" t="s">
        <v>3</v>
      </c>
      <c r="I60" s="33" t="s">
        <v>147</v>
      </c>
      <c r="J60" s="34" t="s">
        <v>167</v>
      </c>
      <c r="K60" s="35">
        <v>275.39999999999998</v>
      </c>
      <c r="L60" s="35">
        <v>275.39999999999998</v>
      </c>
      <c r="M60" s="35">
        <v>282.40100000000001</v>
      </c>
      <c r="N60" s="23">
        <f t="shared" si="0"/>
        <v>102.54212055192448</v>
      </c>
    </row>
    <row r="61" spans="1:14" ht="37.5" x14ac:dyDescent="0.3">
      <c r="A61" s="18">
        <f t="shared" si="1"/>
        <v>51</v>
      </c>
      <c r="B61" s="19" t="s">
        <v>2</v>
      </c>
      <c r="C61" s="20" t="s">
        <v>101</v>
      </c>
      <c r="D61" s="20" t="s">
        <v>168</v>
      </c>
      <c r="E61" s="20" t="s">
        <v>1</v>
      </c>
      <c r="F61" s="20" t="s">
        <v>2</v>
      </c>
      <c r="G61" s="20" t="s">
        <v>1</v>
      </c>
      <c r="H61" s="20" t="s">
        <v>3</v>
      </c>
      <c r="I61" s="20" t="s">
        <v>2</v>
      </c>
      <c r="J61" s="39" t="s">
        <v>169</v>
      </c>
      <c r="K61" s="22">
        <f>K62</f>
        <v>404.1</v>
      </c>
      <c r="L61" s="22">
        <f>L62</f>
        <v>404.1</v>
      </c>
      <c r="M61" s="22">
        <f>M62</f>
        <v>428.27099999999996</v>
      </c>
      <c r="N61" s="23">
        <f t="shared" si="0"/>
        <v>105.98144023756495</v>
      </c>
    </row>
    <row r="62" spans="1:14" ht="37.5" x14ac:dyDescent="0.3">
      <c r="A62" s="18">
        <f t="shared" si="1"/>
        <v>52</v>
      </c>
      <c r="B62" s="40">
        <v>48</v>
      </c>
      <c r="C62" s="41" t="s">
        <v>101</v>
      </c>
      <c r="D62" s="41" t="s">
        <v>168</v>
      </c>
      <c r="E62" s="41" t="s">
        <v>7</v>
      </c>
      <c r="F62" s="41" t="s">
        <v>2</v>
      </c>
      <c r="G62" s="41" t="s">
        <v>7</v>
      </c>
      <c r="H62" s="41" t="s">
        <v>3</v>
      </c>
      <c r="I62" s="41" t="s">
        <v>147</v>
      </c>
      <c r="J62" s="42" t="s">
        <v>170</v>
      </c>
      <c r="K62" s="43">
        <f>K63+K64+K65+K66</f>
        <v>404.1</v>
      </c>
      <c r="L62" s="43">
        <f>L63+L64+L65+L66</f>
        <v>404.1</v>
      </c>
      <c r="M62" s="43">
        <f>M63+M64+M65+M66</f>
        <v>428.27099999999996</v>
      </c>
      <c r="N62" s="23">
        <f t="shared" si="0"/>
        <v>105.98144023756495</v>
      </c>
    </row>
    <row r="63" spans="1:14" ht="34.5" customHeight="1" x14ac:dyDescent="0.3">
      <c r="A63" s="18">
        <f t="shared" si="1"/>
        <v>53</v>
      </c>
      <c r="B63" s="32">
        <v>48</v>
      </c>
      <c r="C63" s="33" t="s">
        <v>101</v>
      </c>
      <c r="D63" s="33" t="s">
        <v>168</v>
      </c>
      <c r="E63" s="33" t="s">
        <v>7</v>
      </c>
      <c r="F63" s="33" t="s">
        <v>73</v>
      </c>
      <c r="G63" s="33" t="s">
        <v>7</v>
      </c>
      <c r="H63" s="33" t="s">
        <v>3</v>
      </c>
      <c r="I63" s="33" t="s">
        <v>147</v>
      </c>
      <c r="J63" s="34" t="s">
        <v>171</v>
      </c>
      <c r="K63" s="55">
        <v>68.400000000000006</v>
      </c>
      <c r="L63" s="55">
        <v>68.400000000000006</v>
      </c>
      <c r="M63" s="56">
        <v>73.269000000000005</v>
      </c>
      <c r="N63" s="23">
        <f t="shared" si="0"/>
        <v>107.11842105263159</v>
      </c>
    </row>
    <row r="64" spans="1:14" ht="31.5" customHeight="1" x14ac:dyDescent="0.3">
      <c r="A64" s="18">
        <f t="shared" si="1"/>
        <v>54</v>
      </c>
      <c r="B64" s="32">
        <v>48</v>
      </c>
      <c r="C64" s="33" t="s">
        <v>101</v>
      </c>
      <c r="D64" s="33" t="s">
        <v>168</v>
      </c>
      <c r="E64" s="33" t="s">
        <v>7</v>
      </c>
      <c r="F64" s="33" t="s">
        <v>118</v>
      </c>
      <c r="G64" s="33" t="s">
        <v>7</v>
      </c>
      <c r="H64" s="33" t="s">
        <v>3</v>
      </c>
      <c r="I64" s="33" t="s">
        <v>147</v>
      </c>
      <c r="J64" s="34" t="s">
        <v>172</v>
      </c>
      <c r="K64" s="55">
        <v>0</v>
      </c>
      <c r="L64" s="55">
        <v>0</v>
      </c>
      <c r="M64" s="56">
        <v>5.7370000000000001</v>
      </c>
      <c r="N64" s="23" t="e">
        <f t="shared" si="0"/>
        <v>#DIV/0!</v>
      </c>
    </row>
    <row r="65" spans="1:14" ht="37.5" x14ac:dyDescent="0.3">
      <c r="A65" s="18">
        <f t="shared" si="1"/>
        <v>55</v>
      </c>
      <c r="B65" s="32">
        <v>48</v>
      </c>
      <c r="C65" s="33" t="s">
        <v>101</v>
      </c>
      <c r="D65" s="33" t="s">
        <v>168</v>
      </c>
      <c r="E65" s="33" t="s">
        <v>7</v>
      </c>
      <c r="F65" s="33" t="s">
        <v>120</v>
      </c>
      <c r="G65" s="33" t="s">
        <v>7</v>
      </c>
      <c r="H65" s="33" t="s">
        <v>3</v>
      </c>
      <c r="I65" s="33" t="s">
        <v>147</v>
      </c>
      <c r="J65" s="34" t="s">
        <v>173</v>
      </c>
      <c r="K65" s="55">
        <v>84.9</v>
      </c>
      <c r="L65" s="55">
        <v>84.9</v>
      </c>
      <c r="M65" s="56">
        <v>81.346000000000004</v>
      </c>
      <c r="N65" s="23">
        <f t="shared" si="0"/>
        <v>95.813898704358067</v>
      </c>
    </row>
    <row r="66" spans="1:14" ht="37.5" x14ac:dyDescent="0.3">
      <c r="A66" s="18">
        <f t="shared" si="1"/>
        <v>56</v>
      </c>
      <c r="B66" s="32">
        <v>48</v>
      </c>
      <c r="C66" s="33" t="s">
        <v>101</v>
      </c>
      <c r="D66" s="33" t="s">
        <v>168</v>
      </c>
      <c r="E66" s="33" t="s">
        <v>7</v>
      </c>
      <c r="F66" s="33" t="s">
        <v>122</v>
      </c>
      <c r="G66" s="33" t="s">
        <v>7</v>
      </c>
      <c r="H66" s="33" t="s">
        <v>3</v>
      </c>
      <c r="I66" s="33" t="s">
        <v>147</v>
      </c>
      <c r="J66" s="34" t="s">
        <v>174</v>
      </c>
      <c r="K66" s="55">
        <v>250.8</v>
      </c>
      <c r="L66" s="55">
        <v>250.8</v>
      </c>
      <c r="M66" s="56">
        <v>267.91899999999998</v>
      </c>
      <c r="N66" s="23">
        <f t="shared" si="0"/>
        <v>106.82575757575756</v>
      </c>
    </row>
    <row r="67" spans="1:14" ht="37.5" x14ac:dyDescent="0.3">
      <c r="A67" s="18">
        <f t="shared" si="1"/>
        <v>57</v>
      </c>
      <c r="B67" s="19">
        <v>0</v>
      </c>
      <c r="C67" s="20" t="s">
        <v>101</v>
      </c>
      <c r="D67" s="20" t="s">
        <v>153</v>
      </c>
      <c r="E67" s="20" t="s">
        <v>1</v>
      </c>
      <c r="F67" s="20" t="s">
        <v>2</v>
      </c>
      <c r="G67" s="20" t="s">
        <v>1</v>
      </c>
      <c r="H67" s="20" t="s">
        <v>3</v>
      </c>
      <c r="I67" s="20" t="s">
        <v>2</v>
      </c>
      <c r="J67" s="39" t="s">
        <v>334</v>
      </c>
      <c r="K67" s="22">
        <f t="shared" ref="K67:M69" si="11">K68</f>
        <v>250</v>
      </c>
      <c r="L67" s="22">
        <f t="shared" si="11"/>
        <v>250</v>
      </c>
      <c r="M67" s="22">
        <f t="shared" si="11"/>
        <v>163.524</v>
      </c>
      <c r="N67" s="23">
        <f t="shared" si="0"/>
        <v>65.409599999999998</v>
      </c>
    </row>
    <row r="68" spans="1:14" x14ac:dyDescent="0.3">
      <c r="A68" s="18">
        <f t="shared" si="1"/>
        <v>58</v>
      </c>
      <c r="B68" s="40">
        <v>0</v>
      </c>
      <c r="C68" s="41" t="s">
        <v>101</v>
      </c>
      <c r="D68" s="41" t="s">
        <v>153</v>
      </c>
      <c r="E68" s="41" t="s">
        <v>5</v>
      </c>
      <c r="F68" s="41" t="s">
        <v>2</v>
      </c>
      <c r="G68" s="41" t="s">
        <v>1</v>
      </c>
      <c r="H68" s="41" t="s">
        <v>3</v>
      </c>
      <c r="I68" s="41" t="s">
        <v>335</v>
      </c>
      <c r="J68" s="42" t="s">
        <v>336</v>
      </c>
      <c r="K68" s="43">
        <f t="shared" si="11"/>
        <v>250</v>
      </c>
      <c r="L68" s="43">
        <f t="shared" si="11"/>
        <v>250</v>
      </c>
      <c r="M68" s="43">
        <f t="shared" si="11"/>
        <v>163.524</v>
      </c>
      <c r="N68" s="23">
        <f t="shared" si="0"/>
        <v>65.409599999999998</v>
      </c>
    </row>
    <row r="69" spans="1:14" ht="37.5" x14ac:dyDescent="0.3">
      <c r="A69" s="18">
        <f t="shared" si="1"/>
        <v>59</v>
      </c>
      <c r="B69" s="40">
        <v>0</v>
      </c>
      <c r="C69" s="41" t="s">
        <v>101</v>
      </c>
      <c r="D69" s="41" t="s">
        <v>153</v>
      </c>
      <c r="E69" s="41" t="s">
        <v>5</v>
      </c>
      <c r="F69" s="41" t="s">
        <v>337</v>
      </c>
      <c r="G69" s="41" t="s">
        <v>1</v>
      </c>
      <c r="H69" s="41" t="s">
        <v>3</v>
      </c>
      <c r="I69" s="41" t="s">
        <v>335</v>
      </c>
      <c r="J69" s="42" t="s">
        <v>340</v>
      </c>
      <c r="K69" s="43">
        <f>K70</f>
        <v>250</v>
      </c>
      <c r="L69" s="43">
        <f t="shared" si="11"/>
        <v>250</v>
      </c>
      <c r="M69" s="43">
        <f t="shared" si="11"/>
        <v>163.524</v>
      </c>
      <c r="N69" s="23">
        <f t="shared" si="0"/>
        <v>65.409599999999998</v>
      </c>
    </row>
    <row r="70" spans="1:14" ht="56.25" x14ac:dyDescent="0.3">
      <c r="A70" s="18">
        <f t="shared" si="1"/>
        <v>60</v>
      </c>
      <c r="B70" s="32">
        <v>58</v>
      </c>
      <c r="C70" s="33" t="s">
        <v>101</v>
      </c>
      <c r="D70" s="33" t="s">
        <v>153</v>
      </c>
      <c r="E70" s="33" t="s">
        <v>5</v>
      </c>
      <c r="F70" s="33" t="s">
        <v>338</v>
      </c>
      <c r="G70" s="33" t="s">
        <v>12</v>
      </c>
      <c r="H70" s="33" t="s">
        <v>3</v>
      </c>
      <c r="I70" s="33" t="s">
        <v>335</v>
      </c>
      <c r="J70" s="34" t="s">
        <v>339</v>
      </c>
      <c r="K70" s="35">
        <v>250</v>
      </c>
      <c r="L70" s="35">
        <v>250</v>
      </c>
      <c r="M70" s="35">
        <v>163.524</v>
      </c>
      <c r="N70" s="23">
        <f t="shared" si="0"/>
        <v>65.409599999999998</v>
      </c>
    </row>
    <row r="71" spans="1:14" ht="37.5" customHeight="1" x14ac:dyDescent="0.3">
      <c r="A71" s="18">
        <f t="shared" si="1"/>
        <v>61</v>
      </c>
      <c r="B71" s="19">
        <v>0</v>
      </c>
      <c r="C71" s="20" t="s">
        <v>101</v>
      </c>
      <c r="D71" s="20" t="s">
        <v>175</v>
      </c>
      <c r="E71" s="20" t="s">
        <v>1</v>
      </c>
      <c r="F71" s="20" t="s">
        <v>2</v>
      </c>
      <c r="G71" s="20" t="s">
        <v>1</v>
      </c>
      <c r="H71" s="20" t="s">
        <v>3</v>
      </c>
      <c r="I71" s="20" t="s">
        <v>2</v>
      </c>
      <c r="J71" s="39" t="s">
        <v>176</v>
      </c>
      <c r="K71" s="22">
        <f>K72+K75</f>
        <v>3353.73</v>
      </c>
      <c r="L71" s="22">
        <f t="shared" ref="L71:M71" si="12">L72+L75</f>
        <v>3353.73</v>
      </c>
      <c r="M71" s="22">
        <f t="shared" si="12"/>
        <v>3520.6490000000003</v>
      </c>
      <c r="N71" s="23">
        <f t="shared" si="0"/>
        <v>104.9771150331124</v>
      </c>
    </row>
    <row r="72" spans="1:14" ht="116.25" customHeight="1" x14ac:dyDescent="0.3">
      <c r="A72" s="18">
        <f t="shared" si="1"/>
        <v>62</v>
      </c>
      <c r="B72" s="40">
        <v>0</v>
      </c>
      <c r="C72" s="41" t="s">
        <v>101</v>
      </c>
      <c r="D72" s="41" t="s">
        <v>175</v>
      </c>
      <c r="E72" s="41" t="s">
        <v>5</v>
      </c>
      <c r="F72" s="41" t="s">
        <v>2</v>
      </c>
      <c r="G72" s="41" t="s">
        <v>1</v>
      </c>
      <c r="H72" s="41" t="s">
        <v>3</v>
      </c>
      <c r="I72" s="41" t="s">
        <v>2</v>
      </c>
      <c r="J72" s="42" t="s">
        <v>177</v>
      </c>
      <c r="K72" s="43">
        <f t="shared" ref="K72:M73" si="13">K73</f>
        <v>1508</v>
      </c>
      <c r="L72" s="43">
        <f t="shared" si="13"/>
        <v>1508</v>
      </c>
      <c r="M72" s="43">
        <f t="shared" si="13"/>
        <v>1508.0250000000001</v>
      </c>
      <c r="N72" s="23">
        <f t="shared" si="0"/>
        <v>100.00165782493369</v>
      </c>
    </row>
    <row r="73" spans="1:14" ht="135" customHeight="1" x14ac:dyDescent="0.3">
      <c r="A73" s="18">
        <f t="shared" si="1"/>
        <v>63</v>
      </c>
      <c r="B73" s="40">
        <v>0</v>
      </c>
      <c r="C73" s="41" t="s">
        <v>101</v>
      </c>
      <c r="D73" s="41" t="s">
        <v>175</v>
      </c>
      <c r="E73" s="41" t="s">
        <v>5</v>
      </c>
      <c r="F73" s="41" t="s">
        <v>178</v>
      </c>
      <c r="G73" s="41" t="s">
        <v>12</v>
      </c>
      <c r="H73" s="41" t="s">
        <v>3</v>
      </c>
      <c r="I73" s="41" t="s">
        <v>179</v>
      </c>
      <c r="J73" s="42" t="s">
        <v>180</v>
      </c>
      <c r="K73" s="43">
        <f t="shared" si="13"/>
        <v>1508</v>
      </c>
      <c r="L73" s="43">
        <f t="shared" si="13"/>
        <v>1508</v>
      </c>
      <c r="M73" s="43">
        <f t="shared" si="13"/>
        <v>1508.0250000000001</v>
      </c>
      <c r="N73" s="23">
        <f t="shared" si="0"/>
        <v>100.00165782493369</v>
      </c>
    </row>
    <row r="74" spans="1:14" ht="123" customHeight="1" x14ac:dyDescent="0.3">
      <c r="A74" s="18">
        <f t="shared" si="1"/>
        <v>64</v>
      </c>
      <c r="B74" s="32">
        <v>163</v>
      </c>
      <c r="C74" s="33" t="s">
        <v>101</v>
      </c>
      <c r="D74" s="33" t="s">
        <v>175</v>
      </c>
      <c r="E74" s="33" t="s">
        <v>5</v>
      </c>
      <c r="F74" s="33" t="s">
        <v>181</v>
      </c>
      <c r="G74" s="33" t="s">
        <v>12</v>
      </c>
      <c r="H74" s="33" t="s">
        <v>3</v>
      </c>
      <c r="I74" s="33" t="s">
        <v>179</v>
      </c>
      <c r="J74" s="34" t="s">
        <v>182</v>
      </c>
      <c r="K74" s="35">
        <v>1508</v>
      </c>
      <c r="L74" s="35">
        <v>1508</v>
      </c>
      <c r="M74" s="35">
        <v>1508.0250000000001</v>
      </c>
      <c r="N74" s="23">
        <f t="shared" si="0"/>
        <v>100.00165782493369</v>
      </c>
    </row>
    <row r="75" spans="1:14" ht="56.25" x14ac:dyDescent="0.3">
      <c r="A75" s="18">
        <f t="shared" si="1"/>
        <v>65</v>
      </c>
      <c r="B75" s="40">
        <v>0</v>
      </c>
      <c r="C75" s="41" t="s">
        <v>101</v>
      </c>
      <c r="D75" s="41" t="s">
        <v>175</v>
      </c>
      <c r="E75" s="41" t="s">
        <v>183</v>
      </c>
      <c r="F75" s="41" t="s">
        <v>2</v>
      </c>
      <c r="G75" s="41" t="s">
        <v>1</v>
      </c>
      <c r="H75" s="41" t="s">
        <v>3</v>
      </c>
      <c r="I75" s="41" t="s">
        <v>184</v>
      </c>
      <c r="J75" s="42" t="s">
        <v>185</v>
      </c>
      <c r="K75" s="43">
        <f>K76</f>
        <v>1845.73</v>
      </c>
      <c r="L75" s="43">
        <f t="shared" ref="L75:M75" si="14">L76</f>
        <v>1845.73</v>
      </c>
      <c r="M75" s="43">
        <f t="shared" si="14"/>
        <v>2012.624</v>
      </c>
      <c r="N75" s="23">
        <f t="shared" si="0"/>
        <v>109.04216759764429</v>
      </c>
    </row>
    <row r="76" spans="1:14" ht="56.25" x14ac:dyDescent="0.3">
      <c r="A76" s="18">
        <f t="shared" si="1"/>
        <v>66</v>
      </c>
      <c r="B76" s="40">
        <v>0</v>
      </c>
      <c r="C76" s="41" t="s">
        <v>101</v>
      </c>
      <c r="D76" s="41" t="s">
        <v>175</v>
      </c>
      <c r="E76" s="41" t="s">
        <v>183</v>
      </c>
      <c r="F76" s="41" t="s">
        <v>73</v>
      </c>
      <c r="G76" s="41" t="s">
        <v>1</v>
      </c>
      <c r="H76" s="41" t="s">
        <v>3</v>
      </c>
      <c r="I76" s="41" t="s">
        <v>184</v>
      </c>
      <c r="J76" s="42" t="s">
        <v>186</v>
      </c>
      <c r="K76" s="43">
        <f>K77+K81+K78+K79+K80+K82</f>
        <v>1845.73</v>
      </c>
      <c r="L76" s="43">
        <f t="shared" ref="L76:M76" si="15">L77+L81+L78+L79+L80+L82</f>
        <v>1845.73</v>
      </c>
      <c r="M76" s="43">
        <f t="shared" si="15"/>
        <v>2012.624</v>
      </c>
      <c r="N76" s="23">
        <f t="shared" si="0"/>
        <v>109.04216759764429</v>
      </c>
    </row>
    <row r="77" spans="1:14" ht="68.25" customHeight="1" x14ac:dyDescent="0.3">
      <c r="A77" s="18">
        <f t="shared" ref="A77:A140" si="16">A76+1</f>
        <v>67</v>
      </c>
      <c r="B77" s="32">
        <v>163</v>
      </c>
      <c r="C77" s="33" t="s">
        <v>101</v>
      </c>
      <c r="D77" s="33" t="s">
        <v>175</v>
      </c>
      <c r="E77" s="33" t="s">
        <v>183</v>
      </c>
      <c r="F77" s="33" t="s">
        <v>150</v>
      </c>
      <c r="G77" s="33" t="s">
        <v>151</v>
      </c>
      <c r="H77" s="33" t="s">
        <v>3</v>
      </c>
      <c r="I77" s="33" t="s">
        <v>184</v>
      </c>
      <c r="J77" s="34" t="s">
        <v>187</v>
      </c>
      <c r="K77" s="35">
        <v>571</v>
      </c>
      <c r="L77" s="35">
        <v>571</v>
      </c>
      <c r="M77" s="35">
        <v>579.90700000000004</v>
      </c>
      <c r="N77" s="23">
        <f t="shared" si="0"/>
        <v>101.5598949211909</v>
      </c>
    </row>
    <row r="78" spans="1:14" ht="68.25" customHeight="1" x14ac:dyDescent="0.3">
      <c r="A78" s="18">
        <f t="shared" si="16"/>
        <v>68</v>
      </c>
      <c r="B78" s="32">
        <v>803</v>
      </c>
      <c r="C78" s="33" t="s">
        <v>101</v>
      </c>
      <c r="D78" s="33" t="s">
        <v>175</v>
      </c>
      <c r="E78" s="33" t="s">
        <v>183</v>
      </c>
      <c r="F78" s="33" t="s">
        <v>150</v>
      </c>
      <c r="G78" s="33" t="s">
        <v>151</v>
      </c>
      <c r="H78" s="33" t="s">
        <v>3</v>
      </c>
      <c r="I78" s="33" t="s">
        <v>184</v>
      </c>
      <c r="J78" s="34" t="s">
        <v>187</v>
      </c>
      <c r="K78" s="35">
        <v>6.8</v>
      </c>
      <c r="L78" s="35">
        <v>6.8</v>
      </c>
      <c r="M78" s="35">
        <v>6.7560000000000002</v>
      </c>
      <c r="N78" s="23">
        <f t="shared" si="0"/>
        <v>99.352941176470594</v>
      </c>
    </row>
    <row r="79" spans="1:14" ht="68.25" customHeight="1" x14ac:dyDescent="0.3">
      <c r="A79" s="18">
        <f t="shared" si="16"/>
        <v>69</v>
      </c>
      <c r="B79" s="32">
        <v>814</v>
      </c>
      <c r="C79" s="33" t="s">
        <v>101</v>
      </c>
      <c r="D79" s="33" t="s">
        <v>175</v>
      </c>
      <c r="E79" s="33" t="s">
        <v>183</v>
      </c>
      <c r="F79" s="33" t="s">
        <v>150</v>
      </c>
      <c r="G79" s="33" t="s">
        <v>151</v>
      </c>
      <c r="H79" s="33" t="s">
        <v>3</v>
      </c>
      <c r="I79" s="33" t="s">
        <v>184</v>
      </c>
      <c r="J79" s="34" t="s">
        <v>187</v>
      </c>
      <c r="K79" s="35">
        <v>427.93</v>
      </c>
      <c r="L79" s="35">
        <v>427.93</v>
      </c>
      <c r="M79" s="35">
        <v>431.08800000000002</v>
      </c>
      <c r="N79" s="23">
        <f t="shared" si="0"/>
        <v>100.73797116350805</v>
      </c>
    </row>
    <row r="80" spans="1:14" ht="68.25" customHeight="1" x14ac:dyDescent="0.3">
      <c r="A80" s="18">
        <f t="shared" si="16"/>
        <v>70</v>
      </c>
      <c r="B80" s="32">
        <v>816</v>
      </c>
      <c r="C80" s="33" t="s">
        <v>101</v>
      </c>
      <c r="D80" s="33" t="s">
        <v>175</v>
      </c>
      <c r="E80" s="33" t="s">
        <v>183</v>
      </c>
      <c r="F80" s="33" t="s">
        <v>150</v>
      </c>
      <c r="G80" s="33" t="s">
        <v>151</v>
      </c>
      <c r="H80" s="33" t="s">
        <v>3</v>
      </c>
      <c r="I80" s="33" t="s">
        <v>184</v>
      </c>
      <c r="J80" s="34" t="s">
        <v>187</v>
      </c>
      <c r="K80" s="35">
        <v>114</v>
      </c>
      <c r="L80" s="35">
        <v>114</v>
      </c>
      <c r="M80" s="35">
        <v>122.017</v>
      </c>
      <c r="N80" s="23">
        <f t="shared" si="0"/>
        <v>107.03245614035089</v>
      </c>
    </row>
    <row r="81" spans="1:14" ht="79.5" customHeight="1" x14ac:dyDescent="0.3">
      <c r="A81" s="18">
        <f t="shared" si="16"/>
        <v>71</v>
      </c>
      <c r="B81" s="32">
        <v>163</v>
      </c>
      <c r="C81" s="33" t="s">
        <v>101</v>
      </c>
      <c r="D81" s="33" t="s">
        <v>175</v>
      </c>
      <c r="E81" s="33" t="s">
        <v>183</v>
      </c>
      <c r="F81" s="33" t="s">
        <v>150</v>
      </c>
      <c r="G81" s="33" t="s">
        <v>153</v>
      </c>
      <c r="H81" s="33" t="s">
        <v>3</v>
      </c>
      <c r="I81" s="33" t="s">
        <v>184</v>
      </c>
      <c r="J81" s="34" t="s">
        <v>187</v>
      </c>
      <c r="K81" s="35">
        <v>0</v>
      </c>
      <c r="L81" s="35">
        <v>0</v>
      </c>
      <c r="M81" s="35"/>
      <c r="N81" s="23" t="e">
        <f t="shared" ref="N81:N140" si="17">M81/L81*100</f>
        <v>#DIV/0!</v>
      </c>
    </row>
    <row r="82" spans="1:14" ht="79.5" customHeight="1" x14ac:dyDescent="0.3">
      <c r="A82" s="18">
        <f t="shared" si="16"/>
        <v>72</v>
      </c>
      <c r="B82" s="32">
        <v>551</v>
      </c>
      <c r="C82" s="33" t="s">
        <v>101</v>
      </c>
      <c r="D82" s="33" t="s">
        <v>175</v>
      </c>
      <c r="E82" s="33" t="s">
        <v>183</v>
      </c>
      <c r="F82" s="33" t="s">
        <v>150</v>
      </c>
      <c r="G82" s="33" t="s">
        <v>153</v>
      </c>
      <c r="H82" s="33" t="s">
        <v>3</v>
      </c>
      <c r="I82" s="33" t="s">
        <v>184</v>
      </c>
      <c r="J82" s="34" t="s">
        <v>187</v>
      </c>
      <c r="K82" s="35">
        <v>726</v>
      </c>
      <c r="L82" s="35">
        <v>726</v>
      </c>
      <c r="M82" s="35">
        <v>872.85599999999999</v>
      </c>
      <c r="N82" s="23">
        <f t="shared" si="17"/>
        <v>120.22809917355373</v>
      </c>
    </row>
    <row r="83" spans="1:14" ht="37.5" x14ac:dyDescent="0.3">
      <c r="A83" s="18">
        <f t="shared" si="16"/>
        <v>73</v>
      </c>
      <c r="B83" s="19">
        <v>0</v>
      </c>
      <c r="C83" s="20" t="s">
        <v>101</v>
      </c>
      <c r="D83" s="20" t="s">
        <v>188</v>
      </c>
      <c r="E83" s="20" t="s">
        <v>1</v>
      </c>
      <c r="F83" s="20" t="s">
        <v>2</v>
      </c>
      <c r="G83" s="20" t="s">
        <v>1</v>
      </c>
      <c r="H83" s="20" t="s">
        <v>3</v>
      </c>
      <c r="I83" s="20" t="s">
        <v>2</v>
      </c>
      <c r="J83" s="39" t="s">
        <v>189</v>
      </c>
      <c r="K83" s="22">
        <f>K84+K87+K89+K114+K104+K107+K100</f>
        <v>3590</v>
      </c>
      <c r="L83" s="22">
        <f t="shared" ref="L83:M83" si="18">L84+L87+L89+L114+L104+L107+L100</f>
        <v>3590</v>
      </c>
      <c r="M83" s="22">
        <f t="shared" si="18"/>
        <v>3545.6409399999998</v>
      </c>
      <c r="N83" s="23">
        <f t="shared" si="17"/>
        <v>98.764371587743724</v>
      </c>
    </row>
    <row r="84" spans="1:14" ht="37.5" x14ac:dyDescent="0.3">
      <c r="A84" s="18">
        <f t="shared" si="16"/>
        <v>74</v>
      </c>
      <c r="B84" s="40">
        <v>0</v>
      </c>
      <c r="C84" s="41" t="s">
        <v>101</v>
      </c>
      <c r="D84" s="41" t="s">
        <v>188</v>
      </c>
      <c r="E84" s="41" t="s">
        <v>30</v>
      </c>
      <c r="F84" s="41" t="s">
        <v>2</v>
      </c>
      <c r="G84" s="41" t="s">
        <v>1</v>
      </c>
      <c r="H84" s="41" t="s">
        <v>3</v>
      </c>
      <c r="I84" s="41" t="s">
        <v>2</v>
      </c>
      <c r="J84" s="42" t="s">
        <v>190</v>
      </c>
      <c r="K84" s="43">
        <f>K85+K86</f>
        <v>6</v>
      </c>
      <c r="L84" s="43">
        <f>L85+L86</f>
        <v>6</v>
      </c>
      <c r="M84" s="43">
        <f>M85+M86</f>
        <v>1.978</v>
      </c>
      <c r="N84" s="23">
        <f t="shared" si="17"/>
        <v>32.966666666666669</v>
      </c>
    </row>
    <row r="85" spans="1:14" ht="87" customHeight="1" x14ac:dyDescent="0.3">
      <c r="A85" s="18">
        <f t="shared" si="16"/>
        <v>75</v>
      </c>
      <c r="B85" s="32">
        <v>182</v>
      </c>
      <c r="C85" s="33" t="s">
        <v>101</v>
      </c>
      <c r="D85" s="33" t="s">
        <v>188</v>
      </c>
      <c r="E85" s="33" t="s">
        <v>30</v>
      </c>
      <c r="F85" s="33" t="s">
        <v>73</v>
      </c>
      <c r="G85" s="33" t="s">
        <v>7</v>
      </c>
      <c r="H85" s="33" t="s">
        <v>3</v>
      </c>
      <c r="I85" s="33" t="s">
        <v>191</v>
      </c>
      <c r="J85" s="34" t="s">
        <v>192</v>
      </c>
      <c r="K85" s="35">
        <v>5</v>
      </c>
      <c r="L85" s="35">
        <v>5</v>
      </c>
      <c r="M85" s="35">
        <v>2.028</v>
      </c>
      <c r="N85" s="23">
        <f t="shared" si="17"/>
        <v>40.56</v>
      </c>
    </row>
    <row r="86" spans="1:14" ht="73.5" customHeight="1" x14ac:dyDescent="0.3">
      <c r="A86" s="18">
        <f t="shared" si="16"/>
        <v>76</v>
      </c>
      <c r="B86" s="32">
        <v>182</v>
      </c>
      <c r="C86" s="33" t="s">
        <v>101</v>
      </c>
      <c r="D86" s="33" t="s">
        <v>188</v>
      </c>
      <c r="E86" s="33" t="s">
        <v>30</v>
      </c>
      <c r="F86" s="33" t="s">
        <v>120</v>
      </c>
      <c r="G86" s="33" t="s">
        <v>7</v>
      </c>
      <c r="H86" s="33" t="s">
        <v>3</v>
      </c>
      <c r="I86" s="33" t="s">
        <v>191</v>
      </c>
      <c r="J86" s="34" t="s">
        <v>219</v>
      </c>
      <c r="K86" s="35">
        <v>1</v>
      </c>
      <c r="L86" s="35">
        <v>1</v>
      </c>
      <c r="M86" s="35">
        <v>-0.05</v>
      </c>
      <c r="N86" s="23">
        <f t="shared" si="17"/>
        <v>-5</v>
      </c>
    </row>
    <row r="87" spans="1:14" ht="69" customHeight="1" x14ac:dyDescent="0.3">
      <c r="A87" s="18">
        <f t="shared" si="16"/>
        <v>77</v>
      </c>
      <c r="B87" s="40">
        <v>0</v>
      </c>
      <c r="C87" s="41" t="s">
        <v>101</v>
      </c>
      <c r="D87" s="41" t="s">
        <v>188</v>
      </c>
      <c r="E87" s="41" t="s">
        <v>140</v>
      </c>
      <c r="F87" s="41" t="s">
        <v>2</v>
      </c>
      <c r="G87" s="41" t="s">
        <v>7</v>
      </c>
      <c r="H87" s="41" t="s">
        <v>3</v>
      </c>
      <c r="I87" s="41" t="s">
        <v>191</v>
      </c>
      <c r="J87" s="42" t="s">
        <v>193</v>
      </c>
      <c r="K87" s="43">
        <f>K88</f>
        <v>120</v>
      </c>
      <c r="L87" s="43">
        <f>L88</f>
        <v>120</v>
      </c>
      <c r="M87" s="43">
        <f>M88</f>
        <v>105.836</v>
      </c>
      <c r="N87" s="23">
        <f t="shared" si="17"/>
        <v>88.196666666666673</v>
      </c>
    </row>
    <row r="88" spans="1:14" ht="72" customHeight="1" x14ac:dyDescent="0.3">
      <c r="A88" s="18">
        <f t="shared" si="16"/>
        <v>78</v>
      </c>
      <c r="B88" s="32">
        <v>188</v>
      </c>
      <c r="C88" s="33" t="s">
        <v>101</v>
      </c>
      <c r="D88" s="33" t="s">
        <v>188</v>
      </c>
      <c r="E88" s="33" t="s">
        <v>140</v>
      </c>
      <c r="F88" s="33" t="s">
        <v>73</v>
      </c>
      <c r="G88" s="33" t="s">
        <v>7</v>
      </c>
      <c r="H88" s="33" t="s">
        <v>3</v>
      </c>
      <c r="I88" s="33" t="s">
        <v>191</v>
      </c>
      <c r="J88" s="34" t="s">
        <v>193</v>
      </c>
      <c r="K88" s="35">
        <v>120</v>
      </c>
      <c r="L88" s="35">
        <v>120</v>
      </c>
      <c r="M88" s="35">
        <v>105.836</v>
      </c>
      <c r="N88" s="23">
        <f t="shared" si="17"/>
        <v>88.196666666666673</v>
      </c>
    </row>
    <row r="89" spans="1:14" ht="135.75" customHeight="1" x14ac:dyDescent="0.3">
      <c r="A89" s="18">
        <f t="shared" si="16"/>
        <v>79</v>
      </c>
      <c r="B89" s="40">
        <v>0</v>
      </c>
      <c r="C89" s="41" t="s">
        <v>101</v>
      </c>
      <c r="D89" s="41" t="s">
        <v>188</v>
      </c>
      <c r="E89" s="41" t="s">
        <v>194</v>
      </c>
      <c r="F89" s="41" t="s">
        <v>2</v>
      </c>
      <c r="G89" s="41" t="s">
        <v>1</v>
      </c>
      <c r="H89" s="41" t="s">
        <v>3</v>
      </c>
      <c r="I89" s="41" t="s">
        <v>191</v>
      </c>
      <c r="J89" s="42" t="s">
        <v>195</v>
      </c>
      <c r="K89" s="43">
        <f>K90+K92+K95+K98</f>
        <v>443.3</v>
      </c>
      <c r="L89" s="43">
        <f t="shared" ref="L89:M89" si="19">L90+L92+L95+L98</f>
        <v>443.3</v>
      </c>
      <c r="M89" s="43">
        <f t="shared" si="19"/>
        <v>388.19542000000001</v>
      </c>
      <c r="N89" s="23">
        <f t="shared" si="17"/>
        <v>87.569460861718923</v>
      </c>
    </row>
    <row r="90" spans="1:14" ht="47.25" customHeight="1" x14ac:dyDescent="0.3">
      <c r="A90" s="18">
        <f t="shared" si="16"/>
        <v>80</v>
      </c>
      <c r="B90" s="40">
        <v>0</v>
      </c>
      <c r="C90" s="41" t="s">
        <v>101</v>
      </c>
      <c r="D90" s="41" t="s">
        <v>188</v>
      </c>
      <c r="E90" s="41" t="s">
        <v>194</v>
      </c>
      <c r="F90" s="41" t="s">
        <v>118</v>
      </c>
      <c r="G90" s="41" t="s">
        <v>7</v>
      </c>
      <c r="H90" s="41" t="s">
        <v>3</v>
      </c>
      <c r="I90" s="41" t="s">
        <v>191</v>
      </c>
      <c r="J90" s="42" t="s">
        <v>196</v>
      </c>
      <c r="K90" s="43">
        <f>K91</f>
        <v>25</v>
      </c>
      <c r="L90" s="43">
        <f t="shared" ref="L90:M90" si="20">L91</f>
        <v>25</v>
      </c>
      <c r="M90" s="43">
        <f t="shared" si="20"/>
        <v>10</v>
      </c>
      <c r="N90" s="23">
        <f t="shared" si="17"/>
        <v>40</v>
      </c>
    </row>
    <row r="91" spans="1:14" ht="46.5" customHeight="1" x14ac:dyDescent="0.3">
      <c r="A91" s="18">
        <f t="shared" si="16"/>
        <v>81</v>
      </c>
      <c r="B91" s="32">
        <v>48</v>
      </c>
      <c r="C91" s="33" t="s">
        <v>101</v>
      </c>
      <c r="D91" s="33" t="s">
        <v>188</v>
      </c>
      <c r="E91" s="33" t="s">
        <v>194</v>
      </c>
      <c r="F91" s="33" t="s">
        <v>118</v>
      </c>
      <c r="G91" s="33" t="s">
        <v>7</v>
      </c>
      <c r="H91" s="33" t="s">
        <v>3</v>
      </c>
      <c r="I91" s="33" t="s">
        <v>191</v>
      </c>
      <c r="J91" s="34" t="s">
        <v>196</v>
      </c>
      <c r="K91" s="35">
        <v>25</v>
      </c>
      <c r="L91" s="35">
        <v>25</v>
      </c>
      <c r="M91" s="35">
        <v>10</v>
      </c>
      <c r="N91" s="23">
        <f t="shared" si="17"/>
        <v>40</v>
      </c>
    </row>
    <row r="92" spans="1:14" ht="56.25" x14ac:dyDescent="0.3">
      <c r="A92" s="18">
        <f t="shared" si="16"/>
        <v>82</v>
      </c>
      <c r="B92" s="40">
        <v>0</v>
      </c>
      <c r="C92" s="41" t="s">
        <v>101</v>
      </c>
      <c r="D92" s="41" t="s">
        <v>188</v>
      </c>
      <c r="E92" s="41" t="s">
        <v>194</v>
      </c>
      <c r="F92" s="41" t="s">
        <v>120</v>
      </c>
      <c r="G92" s="41" t="s">
        <v>7</v>
      </c>
      <c r="H92" s="41" t="s">
        <v>3</v>
      </c>
      <c r="I92" s="41" t="s">
        <v>191</v>
      </c>
      <c r="J92" s="42" t="s">
        <v>197</v>
      </c>
      <c r="K92" s="43">
        <f>K93+K94</f>
        <v>90.3</v>
      </c>
      <c r="L92" s="43">
        <f t="shared" ref="L92:M92" si="21">L93+L94</f>
        <v>90.3</v>
      </c>
      <c r="M92" s="43">
        <f t="shared" si="21"/>
        <v>44.5655</v>
      </c>
      <c r="N92" s="23">
        <f t="shared" si="17"/>
        <v>49.352713178294579</v>
      </c>
    </row>
    <row r="93" spans="1:14" ht="46.5" customHeight="1" x14ac:dyDescent="0.3">
      <c r="A93" s="18">
        <f t="shared" si="16"/>
        <v>83</v>
      </c>
      <c r="B93" s="32">
        <v>30</v>
      </c>
      <c r="C93" s="33" t="s">
        <v>101</v>
      </c>
      <c r="D93" s="33" t="s">
        <v>188</v>
      </c>
      <c r="E93" s="33" t="s">
        <v>194</v>
      </c>
      <c r="F93" s="33" t="s">
        <v>120</v>
      </c>
      <c r="G93" s="33" t="s">
        <v>7</v>
      </c>
      <c r="H93" s="33" t="s">
        <v>3</v>
      </c>
      <c r="I93" s="33" t="s">
        <v>191</v>
      </c>
      <c r="J93" s="34" t="s">
        <v>197</v>
      </c>
      <c r="K93" s="35">
        <v>1</v>
      </c>
      <c r="L93" s="35">
        <v>1</v>
      </c>
      <c r="M93" s="35">
        <v>0</v>
      </c>
      <c r="N93" s="23">
        <f t="shared" si="17"/>
        <v>0</v>
      </c>
    </row>
    <row r="94" spans="1:14" ht="47.25" customHeight="1" x14ac:dyDescent="0.3">
      <c r="A94" s="18">
        <f t="shared" si="16"/>
        <v>84</v>
      </c>
      <c r="B94" s="32">
        <v>76</v>
      </c>
      <c r="C94" s="33" t="s">
        <v>101</v>
      </c>
      <c r="D94" s="33" t="s">
        <v>188</v>
      </c>
      <c r="E94" s="33" t="s">
        <v>194</v>
      </c>
      <c r="F94" s="33" t="s">
        <v>120</v>
      </c>
      <c r="G94" s="33" t="s">
        <v>7</v>
      </c>
      <c r="H94" s="33" t="s">
        <v>3</v>
      </c>
      <c r="I94" s="33" t="s">
        <v>191</v>
      </c>
      <c r="J94" s="34" t="s">
        <v>197</v>
      </c>
      <c r="K94" s="35">
        <v>89.3</v>
      </c>
      <c r="L94" s="35">
        <v>89.3</v>
      </c>
      <c r="M94" s="35">
        <v>44.5655</v>
      </c>
      <c r="N94" s="23">
        <f t="shared" si="17"/>
        <v>49.9053751399776</v>
      </c>
    </row>
    <row r="95" spans="1:14" ht="37.5" x14ac:dyDescent="0.3">
      <c r="A95" s="18">
        <f t="shared" si="16"/>
        <v>85</v>
      </c>
      <c r="B95" s="40">
        <v>0</v>
      </c>
      <c r="C95" s="41" t="s">
        <v>101</v>
      </c>
      <c r="D95" s="41" t="s">
        <v>188</v>
      </c>
      <c r="E95" s="41" t="s">
        <v>194</v>
      </c>
      <c r="F95" s="41" t="s">
        <v>198</v>
      </c>
      <c r="G95" s="41" t="s">
        <v>7</v>
      </c>
      <c r="H95" s="41" t="s">
        <v>3</v>
      </c>
      <c r="I95" s="41" t="s">
        <v>191</v>
      </c>
      <c r="J95" s="42" t="s">
        <v>199</v>
      </c>
      <c r="K95" s="43">
        <f>K96+K97</f>
        <v>325</v>
      </c>
      <c r="L95" s="43">
        <f>L96+L97</f>
        <v>325</v>
      </c>
      <c r="M95" s="43">
        <f>M96+M97</f>
        <v>333.60741000000002</v>
      </c>
      <c r="N95" s="23">
        <f t="shared" si="17"/>
        <v>102.64843384615385</v>
      </c>
    </row>
    <row r="96" spans="1:14" ht="37.5" x14ac:dyDescent="0.3">
      <c r="A96" s="18">
        <f t="shared" si="16"/>
        <v>86</v>
      </c>
      <c r="B96" s="32">
        <v>81</v>
      </c>
      <c r="C96" s="33" t="s">
        <v>101</v>
      </c>
      <c r="D96" s="33" t="s">
        <v>188</v>
      </c>
      <c r="E96" s="33" t="s">
        <v>194</v>
      </c>
      <c r="F96" s="33" t="s">
        <v>198</v>
      </c>
      <c r="G96" s="33" t="s">
        <v>7</v>
      </c>
      <c r="H96" s="33" t="s">
        <v>3</v>
      </c>
      <c r="I96" s="33" t="s">
        <v>191</v>
      </c>
      <c r="J96" s="34" t="s">
        <v>199</v>
      </c>
      <c r="K96" s="35">
        <v>55</v>
      </c>
      <c r="L96" s="35">
        <v>55</v>
      </c>
      <c r="M96" s="35">
        <v>55</v>
      </c>
      <c r="N96" s="23">
        <f t="shared" si="17"/>
        <v>100</v>
      </c>
    </row>
    <row r="97" spans="1:14" ht="37.5" x14ac:dyDescent="0.3">
      <c r="A97" s="18">
        <f t="shared" si="16"/>
        <v>87</v>
      </c>
      <c r="B97" s="32">
        <v>321</v>
      </c>
      <c r="C97" s="33" t="s">
        <v>101</v>
      </c>
      <c r="D97" s="33" t="s">
        <v>188</v>
      </c>
      <c r="E97" s="33" t="s">
        <v>194</v>
      </c>
      <c r="F97" s="33" t="s">
        <v>198</v>
      </c>
      <c r="G97" s="33" t="s">
        <v>7</v>
      </c>
      <c r="H97" s="33" t="s">
        <v>3</v>
      </c>
      <c r="I97" s="33" t="s">
        <v>191</v>
      </c>
      <c r="J97" s="34" t="s">
        <v>199</v>
      </c>
      <c r="K97" s="35">
        <v>270</v>
      </c>
      <c r="L97" s="35">
        <v>270</v>
      </c>
      <c r="M97" s="35">
        <v>278.60741000000002</v>
      </c>
      <c r="N97" s="23">
        <f t="shared" si="17"/>
        <v>103.18792962962964</v>
      </c>
    </row>
    <row r="98" spans="1:14" ht="37.5" x14ac:dyDescent="0.3">
      <c r="A98" s="18">
        <f t="shared" si="16"/>
        <v>88</v>
      </c>
      <c r="B98" s="40">
        <v>0</v>
      </c>
      <c r="C98" s="41" t="s">
        <v>101</v>
      </c>
      <c r="D98" s="41" t="s">
        <v>188</v>
      </c>
      <c r="E98" s="41" t="s">
        <v>194</v>
      </c>
      <c r="F98" s="41" t="s">
        <v>157</v>
      </c>
      <c r="G98" s="41" t="s">
        <v>1</v>
      </c>
      <c r="H98" s="41" t="s">
        <v>3</v>
      </c>
      <c r="I98" s="41" t="s">
        <v>191</v>
      </c>
      <c r="J98" s="30" t="s">
        <v>200</v>
      </c>
      <c r="K98" s="31">
        <f>K99</f>
        <v>3</v>
      </c>
      <c r="L98" s="31">
        <f>L99</f>
        <v>3</v>
      </c>
      <c r="M98" s="31">
        <f>M99</f>
        <v>2.2509999999999999E-2</v>
      </c>
      <c r="N98" s="23">
        <f t="shared" si="17"/>
        <v>0.7503333333333333</v>
      </c>
    </row>
    <row r="99" spans="1:14" ht="75" x14ac:dyDescent="0.3">
      <c r="A99" s="18">
        <f t="shared" si="16"/>
        <v>89</v>
      </c>
      <c r="B99" s="32">
        <v>188</v>
      </c>
      <c r="C99" s="33" t="s">
        <v>101</v>
      </c>
      <c r="D99" s="33" t="s">
        <v>188</v>
      </c>
      <c r="E99" s="33" t="s">
        <v>194</v>
      </c>
      <c r="F99" s="33" t="s">
        <v>201</v>
      </c>
      <c r="G99" s="33" t="s">
        <v>12</v>
      </c>
      <c r="H99" s="33" t="s">
        <v>3</v>
      </c>
      <c r="I99" s="33" t="s">
        <v>191</v>
      </c>
      <c r="J99" s="53" t="s">
        <v>202</v>
      </c>
      <c r="K99" s="57">
        <v>3</v>
      </c>
      <c r="L99" s="57">
        <v>3</v>
      </c>
      <c r="M99" s="57">
        <v>2.2509999999999999E-2</v>
      </c>
      <c r="N99" s="23">
        <f t="shared" si="17"/>
        <v>0.7503333333333333</v>
      </c>
    </row>
    <row r="100" spans="1:14" ht="56.25" x14ac:dyDescent="0.3">
      <c r="A100" s="18">
        <f t="shared" si="16"/>
        <v>90</v>
      </c>
      <c r="B100" s="40">
        <v>0</v>
      </c>
      <c r="C100" s="41" t="s">
        <v>101</v>
      </c>
      <c r="D100" s="41" t="s">
        <v>188</v>
      </c>
      <c r="E100" s="41" t="s">
        <v>203</v>
      </c>
      <c r="F100" s="41" t="s">
        <v>2</v>
      </c>
      <c r="G100" s="41" t="s">
        <v>7</v>
      </c>
      <c r="H100" s="41" t="s">
        <v>3</v>
      </c>
      <c r="I100" s="41" t="s">
        <v>191</v>
      </c>
      <c r="J100" s="30" t="s">
        <v>204</v>
      </c>
      <c r="K100" s="43">
        <f t="shared" ref="K100:M100" si="22">K101</f>
        <v>162.5</v>
      </c>
      <c r="L100" s="43">
        <f t="shared" si="22"/>
        <v>162.5</v>
      </c>
      <c r="M100" s="43">
        <f t="shared" si="22"/>
        <v>174</v>
      </c>
      <c r="N100" s="23">
        <f t="shared" si="17"/>
        <v>107.07692307692307</v>
      </c>
    </row>
    <row r="101" spans="1:14" ht="75" x14ac:dyDescent="0.3">
      <c r="A101" s="18">
        <f t="shared" si="16"/>
        <v>91</v>
      </c>
      <c r="B101" s="40">
        <v>0</v>
      </c>
      <c r="C101" s="41" t="s">
        <v>101</v>
      </c>
      <c r="D101" s="41" t="s">
        <v>188</v>
      </c>
      <c r="E101" s="41" t="s">
        <v>203</v>
      </c>
      <c r="F101" s="41" t="s">
        <v>73</v>
      </c>
      <c r="G101" s="41" t="s">
        <v>7</v>
      </c>
      <c r="H101" s="41" t="s">
        <v>3</v>
      </c>
      <c r="I101" s="41" t="s">
        <v>191</v>
      </c>
      <c r="J101" s="30" t="s">
        <v>205</v>
      </c>
      <c r="K101" s="43">
        <f>K102+K103</f>
        <v>162.5</v>
      </c>
      <c r="L101" s="43">
        <f t="shared" ref="L101:M101" si="23">L102+L103</f>
        <v>162.5</v>
      </c>
      <c r="M101" s="43">
        <f t="shared" si="23"/>
        <v>174</v>
      </c>
      <c r="N101" s="23">
        <f t="shared" si="17"/>
        <v>107.07692307692307</v>
      </c>
    </row>
    <row r="102" spans="1:14" ht="75" x14ac:dyDescent="0.3">
      <c r="A102" s="18">
        <f t="shared" si="16"/>
        <v>92</v>
      </c>
      <c r="B102" s="32">
        <v>188</v>
      </c>
      <c r="C102" s="33" t="s">
        <v>101</v>
      </c>
      <c r="D102" s="33" t="s">
        <v>188</v>
      </c>
      <c r="E102" s="33" t="s">
        <v>203</v>
      </c>
      <c r="F102" s="33" t="s">
        <v>231</v>
      </c>
      <c r="G102" s="33" t="s">
        <v>7</v>
      </c>
      <c r="H102" s="33" t="s">
        <v>3</v>
      </c>
      <c r="I102" s="33" t="s">
        <v>191</v>
      </c>
      <c r="J102" s="53" t="s">
        <v>205</v>
      </c>
      <c r="K102" s="57">
        <v>2.5</v>
      </c>
      <c r="L102" s="57">
        <v>2.5</v>
      </c>
      <c r="M102" s="57">
        <v>2.5</v>
      </c>
      <c r="N102" s="23">
        <f t="shared" si="17"/>
        <v>100</v>
      </c>
    </row>
    <row r="103" spans="1:14" ht="37.5" x14ac:dyDescent="0.3">
      <c r="A103" s="18">
        <f t="shared" si="16"/>
        <v>93</v>
      </c>
      <c r="B103" s="32">
        <v>188</v>
      </c>
      <c r="C103" s="33" t="s">
        <v>101</v>
      </c>
      <c r="D103" s="33" t="s">
        <v>188</v>
      </c>
      <c r="E103" s="33" t="s">
        <v>203</v>
      </c>
      <c r="F103" s="33" t="s">
        <v>120</v>
      </c>
      <c r="G103" s="33" t="s">
        <v>7</v>
      </c>
      <c r="H103" s="33" t="s">
        <v>3</v>
      </c>
      <c r="I103" s="33" t="s">
        <v>191</v>
      </c>
      <c r="J103" s="53" t="s">
        <v>206</v>
      </c>
      <c r="K103" s="57">
        <v>160</v>
      </c>
      <c r="L103" s="57">
        <v>160</v>
      </c>
      <c r="M103" s="57">
        <v>171.5</v>
      </c>
      <c r="N103" s="23">
        <f t="shared" si="17"/>
        <v>107.18749999999999</v>
      </c>
    </row>
    <row r="104" spans="1:14" ht="37.5" x14ac:dyDescent="0.3">
      <c r="A104" s="18">
        <f t="shared" si="16"/>
        <v>94</v>
      </c>
      <c r="B104" s="40">
        <v>0</v>
      </c>
      <c r="C104" s="41" t="s">
        <v>101</v>
      </c>
      <c r="D104" s="41" t="s">
        <v>188</v>
      </c>
      <c r="E104" s="41" t="s">
        <v>207</v>
      </c>
      <c r="F104" s="41" t="s">
        <v>2</v>
      </c>
      <c r="G104" s="41" t="s">
        <v>1</v>
      </c>
      <c r="H104" s="41" t="s">
        <v>3</v>
      </c>
      <c r="I104" s="41" t="s">
        <v>191</v>
      </c>
      <c r="J104" s="42" t="s">
        <v>208</v>
      </c>
      <c r="K104" s="43">
        <f>K105+K106</f>
        <v>375</v>
      </c>
      <c r="L104" s="43">
        <f t="shared" ref="L104:M104" si="24">L105+L106</f>
        <v>375</v>
      </c>
      <c r="M104" s="43">
        <f t="shared" si="24"/>
        <v>395.28800000000001</v>
      </c>
      <c r="N104" s="23">
        <f t="shared" si="17"/>
        <v>105.41013333333333</v>
      </c>
    </row>
    <row r="105" spans="1:14" ht="75" x14ac:dyDescent="0.3">
      <c r="A105" s="18">
        <f t="shared" si="16"/>
        <v>95</v>
      </c>
      <c r="B105" s="32">
        <v>30</v>
      </c>
      <c r="C105" s="33" t="s">
        <v>101</v>
      </c>
      <c r="D105" s="33" t="s">
        <v>188</v>
      </c>
      <c r="E105" s="33" t="s">
        <v>207</v>
      </c>
      <c r="F105" s="33" t="s">
        <v>120</v>
      </c>
      <c r="G105" s="33" t="s">
        <v>12</v>
      </c>
      <c r="H105" s="33" t="s">
        <v>3</v>
      </c>
      <c r="I105" s="33" t="s">
        <v>191</v>
      </c>
      <c r="J105" s="34" t="s">
        <v>209</v>
      </c>
      <c r="K105" s="35">
        <v>192</v>
      </c>
      <c r="L105" s="35">
        <v>192</v>
      </c>
      <c r="M105" s="35">
        <v>195.35900000000001</v>
      </c>
      <c r="N105" s="23">
        <f t="shared" si="17"/>
        <v>101.74947916666667</v>
      </c>
    </row>
    <row r="106" spans="1:14" ht="75" x14ac:dyDescent="0.3">
      <c r="A106" s="18">
        <f t="shared" si="16"/>
        <v>96</v>
      </c>
      <c r="B106" s="32">
        <v>76</v>
      </c>
      <c r="C106" s="33" t="s">
        <v>101</v>
      </c>
      <c r="D106" s="33" t="s">
        <v>188</v>
      </c>
      <c r="E106" s="33" t="s">
        <v>207</v>
      </c>
      <c r="F106" s="33" t="s">
        <v>120</v>
      </c>
      <c r="G106" s="33" t="s">
        <v>12</v>
      </c>
      <c r="H106" s="33" t="s">
        <v>3</v>
      </c>
      <c r="I106" s="33" t="s">
        <v>191</v>
      </c>
      <c r="J106" s="34" t="s">
        <v>209</v>
      </c>
      <c r="K106" s="35">
        <v>183</v>
      </c>
      <c r="L106" s="35">
        <v>183</v>
      </c>
      <c r="M106" s="35">
        <v>199.929</v>
      </c>
      <c r="N106" s="23">
        <f t="shared" si="17"/>
        <v>109.25081967213114</v>
      </c>
    </row>
    <row r="107" spans="1:14" ht="112.5" x14ac:dyDescent="0.3">
      <c r="A107" s="18">
        <f t="shared" si="16"/>
        <v>97</v>
      </c>
      <c r="B107" s="40">
        <v>0</v>
      </c>
      <c r="C107" s="41" t="s">
        <v>101</v>
      </c>
      <c r="D107" s="41" t="s">
        <v>188</v>
      </c>
      <c r="E107" s="41" t="s">
        <v>210</v>
      </c>
      <c r="F107" s="41" t="s">
        <v>2</v>
      </c>
      <c r="G107" s="41" t="s">
        <v>7</v>
      </c>
      <c r="H107" s="41" t="s">
        <v>3</v>
      </c>
      <c r="I107" s="41" t="s">
        <v>191</v>
      </c>
      <c r="J107" s="42" t="s">
        <v>211</v>
      </c>
      <c r="K107" s="43">
        <f>K108+K109+K111+K112+K110+K113</f>
        <v>233</v>
      </c>
      <c r="L107" s="43">
        <f t="shared" ref="L107:M107" si="25">L108+L109+L111+L112+L110+L113</f>
        <v>233</v>
      </c>
      <c r="M107" s="43">
        <f t="shared" si="25"/>
        <v>231.44</v>
      </c>
      <c r="N107" s="23">
        <f t="shared" si="17"/>
        <v>99.330472103004283</v>
      </c>
    </row>
    <row r="108" spans="1:14" ht="112.5" x14ac:dyDescent="0.3">
      <c r="A108" s="18">
        <f t="shared" si="16"/>
        <v>98</v>
      </c>
      <c r="B108" s="32">
        <v>30</v>
      </c>
      <c r="C108" s="33" t="s">
        <v>101</v>
      </c>
      <c r="D108" s="33" t="s">
        <v>188</v>
      </c>
      <c r="E108" s="33" t="s">
        <v>210</v>
      </c>
      <c r="F108" s="33" t="s">
        <v>2</v>
      </c>
      <c r="G108" s="33" t="s">
        <v>7</v>
      </c>
      <c r="H108" s="33" t="s">
        <v>3</v>
      </c>
      <c r="I108" s="33" t="s">
        <v>191</v>
      </c>
      <c r="J108" s="34" t="s">
        <v>211</v>
      </c>
      <c r="K108" s="35">
        <v>14</v>
      </c>
      <c r="L108" s="35">
        <v>14</v>
      </c>
      <c r="M108" s="35">
        <v>0</v>
      </c>
      <c r="N108" s="23">
        <f t="shared" si="17"/>
        <v>0</v>
      </c>
    </row>
    <row r="109" spans="1:14" ht="112.5" x14ac:dyDescent="0.3">
      <c r="A109" s="18">
        <f t="shared" si="16"/>
        <v>99</v>
      </c>
      <c r="B109" s="32">
        <v>76</v>
      </c>
      <c r="C109" s="33" t="s">
        <v>101</v>
      </c>
      <c r="D109" s="33" t="s">
        <v>188</v>
      </c>
      <c r="E109" s="33" t="s">
        <v>210</v>
      </c>
      <c r="F109" s="33" t="s">
        <v>2</v>
      </c>
      <c r="G109" s="33" t="s">
        <v>7</v>
      </c>
      <c r="H109" s="33" t="s">
        <v>3</v>
      </c>
      <c r="I109" s="33" t="s">
        <v>191</v>
      </c>
      <c r="J109" s="34" t="s">
        <v>211</v>
      </c>
      <c r="K109" s="35">
        <v>100</v>
      </c>
      <c r="L109" s="35">
        <v>100</v>
      </c>
      <c r="M109" s="35">
        <v>102.729</v>
      </c>
      <c r="N109" s="23">
        <f t="shared" si="17"/>
        <v>102.729</v>
      </c>
    </row>
    <row r="110" spans="1:14" ht="112.5" x14ac:dyDescent="0.3">
      <c r="A110" s="18">
        <f t="shared" si="16"/>
        <v>100</v>
      </c>
      <c r="B110" s="32">
        <v>81</v>
      </c>
      <c r="C110" s="33" t="s">
        <v>101</v>
      </c>
      <c r="D110" s="33" t="s">
        <v>188</v>
      </c>
      <c r="E110" s="33" t="s">
        <v>210</v>
      </c>
      <c r="F110" s="33" t="s">
        <v>2</v>
      </c>
      <c r="G110" s="33" t="s">
        <v>7</v>
      </c>
      <c r="H110" s="33" t="s">
        <v>3</v>
      </c>
      <c r="I110" s="33" t="s">
        <v>191</v>
      </c>
      <c r="J110" s="34" t="s">
        <v>211</v>
      </c>
      <c r="K110" s="35">
        <v>10</v>
      </c>
      <c r="L110" s="35">
        <v>10</v>
      </c>
      <c r="M110" s="35">
        <v>0</v>
      </c>
      <c r="N110" s="23">
        <f t="shared" si="17"/>
        <v>0</v>
      </c>
    </row>
    <row r="111" spans="1:14" ht="112.5" x14ac:dyDescent="0.3">
      <c r="A111" s="18">
        <f t="shared" si="16"/>
        <v>101</v>
      </c>
      <c r="B111" s="32">
        <v>188</v>
      </c>
      <c r="C111" s="33" t="s">
        <v>101</v>
      </c>
      <c r="D111" s="33" t="s">
        <v>188</v>
      </c>
      <c r="E111" s="33" t="s">
        <v>210</v>
      </c>
      <c r="F111" s="33" t="s">
        <v>2</v>
      </c>
      <c r="G111" s="33" t="s">
        <v>7</v>
      </c>
      <c r="H111" s="33" t="s">
        <v>3</v>
      </c>
      <c r="I111" s="33" t="s">
        <v>191</v>
      </c>
      <c r="J111" s="34" t="s">
        <v>211</v>
      </c>
      <c r="K111" s="35">
        <v>85</v>
      </c>
      <c r="L111" s="35">
        <v>85</v>
      </c>
      <c r="M111" s="35">
        <v>88.710999999999999</v>
      </c>
      <c r="N111" s="23">
        <f t="shared" si="17"/>
        <v>104.36588235294117</v>
      </c>
    </row>
    <row r="112" spans="1:14" ht="112.5" x14ac:dyDescent="0.3">
      <c r="A112" s="18">
        <f t="shared" si="16"/>
        <v>102</v>
      </c>
      <c r="B112" s="32">
        <v>192</v>
      </c>
      <c r="C112" s="33" t="s">
        <v>101</v>
      </c>
      <c r="D112" s="33" t="s">
        <v>188</v>
      </c>
      <c r="E112" s="33" t="s">
        <v>210</v>
      </c>
      <c r="F112" s="33" t="s">
        <v>2</v>
      </c>
      <c r="G112" s="33" t="s">
        <v>7</v>
      </c>
      <c r="H112" s="33" t="s">
        <v>3</v>
      </c>
      <c r="I112" s="33" t="s">
        <v>191</v>
      </c>
      <c r="J112" s="34" t="s">
        <v>211</v>
      </c>
      <c r="K112" s="35">
        <v>4</v>
      </c>
      <c r="L112" s="35">
        <v>4</v>
      </c>
      <c r="M112" s="35">
        <v>0</v>
      </c>
      <c r="N112" s="23">
        <f t="shared" si="17"/>
        <v>0</v>
      </c>
    </row>
    <row r="113" spans="1:14" ht="112.5" x14ac:dyDescent="0.3">
      <c r="A113" s="18">
        <f t="shared" si="16"/>
        <v>103</v>
      </c>
      <c r="B113" s="32">
        <v>321</v>
      </c>
      <c r="C113" s="33" t="s">
        <v>101</v>
      </c>
      <c r="D113" s="33" t="s">
        <v>188</v>
      </c>
      <c r="E113" s="33" t="s">
        <v>210</v>
      </c>
      <c r="F113" s="33" t="s">
        <v>2</v>
      </c>
      <c r="G113" s="33" t="s">
        <v>7</v>
      </c>
      <c r="H113" s="33" t="s">
        <v>3</v>
      </c>
      <c r="I113" s="33" t="s">
        <v>191</v>
      </c>
      <c r="J113" s="34" t="s">
        <v>211</v>
      </c>
      <c r="K113" s="35">
        <v>20</v>
      </c>
      <c r="L113" s="35">
        <v>20</v>
      </c>
      <c r="M113" s="35">
        <v>40</v>
      </c>
      <c r="N113" s="23">
        <f t="shared" si="17"/>
        <v>200</v>
      </c>
    </row>
    <row r="114" spans="1:14" ht="37.5" x14ac:dyDescent="0.3">
      <c r="A114" s="18">
        <f t="shared" si="16"/>
        <v>104</v>
      </c>
      <c r="B114" s="40">
        <v>0</v>
      </c>
      <c r="C114" s="41" t="s">
        <v>101</v>
      </c>
      <c r="D114" s="41" t="s">
        <v>188</v>
      </c>
      <c r="E114" s="41" t="s">
        <v>212</v>
      </c>
      <c r="F114" s="41" t="s">
        <v>2</v>
      </c>
      <c r="G114" s="41" t="s">
        <v>1</v>
      </c>
      <c r="H114" s="41" t="s">
        <v>3</v>
      </c>
      <c r="I114" s="41" t="s">
        <v>191</v>
      </c>
      <c r="J114" s="42" t="s">
        <v>213</v>
      </c>
      <c r="K114" s="43">
        <f>K115</f>
        <v>2250.1999999999998</v>
      </c>
      <c r="L114" s="43">
        <f>L115</f>
        <v>2250.1999999999998</v>
      </c>
      <c r="M114" s="43">
        <f>M115</f>
        <v>2248.9035199999998</v>
      </c>
      <c r="N114" s="23">
        <f t="shared" si="17"/>
        <v>99.942383788107719</v>
      </c>
    </row>
    <row r="115" spans="1:14" ht="75" x14ac:dyDescent="0.3">
      <c r="A115" s="18">
        <f t="shared" si="16"/>
        <v>105</v>
      </c>
      <c r="B115" s="40">
        <v>0</v>
      </c>
      <c r="C115" s="41" t="s">
        <v>101</v>
      </c>
      <c r="D115" s="41" t="s">
        <v>188</v>
      </c>
      <c r="E115" s="41" t="s">
        <v>212</v>
      </c>
      <c r="F115" s="41" t="s">
        <v>178</v>
      </c>
      <c r="G115" s="41" t="s">
        <v>12</v>
      </c>
      <c r="H115" s="41" t="s">
        <v>3</v>
      </c>
      <c r="I115" s="41" t="s">
        <v>191</v>
      </c>
      <c r="J115" s="42" t="s">
        <v>214</v>
      </c>
      <c r="K115" s="43">
        <f>K116+K117+K118+K119+K120+K121+K122+K123+K124</f>
        <v>2250.1999999999998</v>
      </c>
      <c r="L115" s="43">
        <f t="shared" ref="L115:M115" si="26">L116+L117+L118+L119+L120+L121+L122+L123+L124</f>
        <v>2250.1999999999998</v>
      </c>
      <c r="M115" s="43">
        <f t="shared" si="26"/>
        <v>2248.9035199999998</v>
      </c>
      <c r="N115" s="23">
        <f t="shared" si="17"/>
        <v>99.942383788107719</v>
      </c>
    </row>
    <row r="116" spans="1:14" ht="75" x14ac:dyDescent="0.3">
      <c r="A116" s="18">
        <f t="shared" si="16"/>
        <v>106</v>
      </c>
      <c r="B116" s="32">
        <v>9</v>
      </c>
      <c r="C116" s="33" t="s">
        <v>101</v>
      </c>
      <c r="D116" s="33" t="s">
        <v>188</v>
      </c>
      <c r="E116" s="33" t="s">
        <v>212</v>
      </c>
      <c r="F116" s="33" t="s">
        <v>178</v>
      </c>
      <c r="G116" s="33" t="s">
        <v>12</v>
      </c>
      <c r="H116" s="33" t="s">
        <v>3</v>
      </c>
      <c r="I116" s="33" t="s">
        <v>191</v>
      </c>
      <c r="J116" s="34" t="s">
        <v>214</v>
      </c>
      <c r="K116" s="35">
        <v>504</v>
      </c>
      <c r="L116" s="35">
        <v>504</v>
      </c>
      <c r="M116" s="35">
        <v>534.88</v>
      </c>
      <c r="N116" s="23">
        <f t="shared" si="17"/>
        <v>106.12698412698414</v>
      </c>
    </row>
    <row r="117" spans="1:14" ht="75" x14ac:dyDescent="0.3">
      <c r="A117" s="18">
        <f t="shared" si="16"/>
        <v>107</v>
      </c>
      <c r="B117" s="32">
        <v>58</v>
      </c>
      <c r="C117" s="33" t="s">
        <v>101</v>
      </c>
      <c r="D117" s="33" t="s">
        <v>188</v>
      </c>
      <c r="E117" s="33" t="s">
        <v>212</v>
      </c>
      <c r="F117" s="33" t="s">
        <v>178</v>
      </c>
      <c r="G117" s="33" t="s">
        <v>12</v>
      </c>
      <c r="H117" s="33" t="s">
        <v>3</v>
      </c>
      <c r="I117" s="33" t="s">
        <v>191</v>
      </c>
      <c r="J117" s="34" t="s">
        <v>214</v>
      </c>
      <c r="K117" s="35">
        <v>3</v>
      </c>
      <c r="L117" s="35">
        <v>3</v>
      </c>
      <c r="M117" s="35">
        <v>3.0465200000000001</v>
      </c>
      <c r="N117" s="23">
        <f t="shared" si="17"/>
        <v>101.55066666666667</v>
      </c>
    </row>
    <row r="118" spans="1:14" ht="75" x14ac:dyDescent="0.3">
      <c r="A118" s="18">
        <f t="shared" si="16"/>
        <v>108</v>
      </c>
      <c r="B118" s="32">
        <v>69</v>
      </c>
      <c r="C118" s="33" t="s">
        <v>101</v>
      </c>
      <c r="D118" s="33" t="s">
        <v>188</v>
      </c>
      <c r="E118" s="33" t="s">
        <v>212</v>
      </c>
      <c r="F118" s="33" t="s">
        <v>178</v>
      </c>
      <c r="G118" s="33" t="s">
        <v>12</v>
      </c>
      <c r="H118" s="33" t="s">
        <v>3</v>
      </c>
      <c r="I118" s="33" t="s">
        <v>191</v>
      </c>
      <c r="J118" s="34" t="s">
        <v>214</v>
      </c>
      <c r="K118" s="35">
        <v>18</v>
      </c>
      <c r="L118" s="35">
        <v>18</v>
      </c>
      <c r="M118" s="35">
        <v>18</v>
      </c>
      <c r="N118" s="23">
        <f t="shared" si="17"/>
        <v>100</v>
      </c>
    </row>
    <row r="119" spans="1:14" ht="75" x14ac:dyDescent="0.3">
      <c r="A119" s="18">
        <f t="shared" si="16"/>
        <v>109</v>
      </c>
      <c r="B119" s="32">
        <v>76</v>
      </c>
      <c r="C119" s="33" t="s">
        <v>101</v>
      </c>
      <c r="D119" s="33" t="s">
        <v>188</v>
      </c>
      <c r="E119" s="33" t="s">
        <v>212</v>
      </c>
      <c r="F119" s="33" t="s">
        <v>178</v>
      </c>
      <c r="G119" s="33" t="s">
        <v>12</v>
      </c>
      <c r="H119" s="33" t="s">
        <v>3</v>
      </c>
      <c r="I119" s="33" t="s">
        <v>191</v>
      </c>
      <c r="J119" s="34" t="s">
        <v>214</v>
      </c>
      <c r="K119" s="35">
        <v>1318.5</v>
      </c>
      <c r="L119" s="35">
        <v>1318.5</v>
      </c>
      <c r="M119" s="35">
        <v>1203.0709999999999</v>
      </c>
      <c r="N119" s="23">
        <f t="shared" si="17"/>
        <v>91.245430413348487</v>
      </c>
    </row>
    <row r="120" spans="1:14" ht="75" x14ac:dyDescent="0.3">
      <c r="A120" s="18">
        <f t="shared" si="16"/>
        <v>110</v>
      </c>
      <c r="B120" s="32">
        <v>78</v>
      </c>
      <c r="C120" s="33" t="s">
        <v>101</v>
      </c>
      <c r="D120" s="33" t="s">
        <v>188</v>
      </c>
      <c r="E120" s="33" t="s">
        <v>212</v>
      </c>
      <c r="F120" s="33" t="s">
        <v>178</v>
      </c>
      <c r="G120" s="33" t="s">
        <v>12</v>
      </c>
      <c r="H120" s="33" t="s">
        <v>3</v>
      </c>
      <c r="I120" s="33" t="s">
        <v>191</v>
      </c>
      <c r="J120" s="34" t="s">
        <v>214</v>
      </c>
      <c r="K120" s="35">
        <v>0</v>
      </c>
      <c r="L120" s="35">
        <v>0</v>
      </c>
      <c r="M120" s="35">
        <v>6.681</v>
      </c>
      <c r="N120" s="23"/>
    </row>
    <row r="121" spans="1:14" ht="75" x14ac:dyDescent="0.3">
      <c r="A121" s="18">
        <f t="shared" si="16"/>
        <v>111</v>
      </c>
      <c r="B121" s="32">
        <v>81</v>
      </c>
      <c r="C121" s="33" t="s">
        <v>101</v>
      </c>
      <c r="D121" s="33" t="s">
        <v>188</v>
      </c>
      <c r="E121" s="33" t="s">
        <v>212</v>
      </c>
      <c r="F121" s="33" t="s">
        <v>178</v>
      </c>
      <c r="G121" s="33" t="s">
        <v>12</v>
      </c>
      <c r="H121" s="33" t="s">
        <v>3</v>
      </c>
      <c r="I121" s="33" t="s">
        <v>191</v>
      </c>
      <c r="J121" s="34" t="s">
        <v>214</v>
      </c>
      <c r="K121" s="35">
        <v>6.2</v>
      </c>
      <c r="L121" s="35">
        <v>6.2</v>
      </c>
      <c r="M121" s="35">
        <v>16.899999999999999</v>
      </c>
      <c r="N121" s="23">
        <f t="shared" si="17"/>
        <v>272.58064516129031</v>
      </c>
    </row>
    <row r="122" spans="1:14" ht="75" x14ac:dyDescent="0.3">
      <c r="A122" s="18">
        <f t="shared" si="16"/>
        <v>112</v>
      </c>
      <c r="B122" s="32">
        <v>120</v>
      </c>
      <c r="C122" s="33" t="s">
        <v>101</v>
      </c>
      <c r="D122" s="33" t="s">
        <v>188</v>
      </c>
      <c r="E122" s="33" t="s">
        <v>212</v>
      </c>
      <c r="F122" s="33" t="s">
        <v>178</v>
      </c>
      <c r="G122" s="33" t="s">
        <v>12</v>
      </c>
      <c r="H122" s="33" t="s">
        <v>3</v>
      </c>
      <c r="I122" s="33" t="s">
        <v>191</v>
      </c>
      <c r="J122" s="34" t="s">
        <v>214</v>
      </c>
      <c r="K122" s="35">
        <v>53.5</v>
      </c>
      <c r="L122" s="35">
        <v>53.5</v>
      </c>
      <c r="M122" s="35">
        <v>55.636000000000003</v>
      </c>
      <c r="N122" s="23">
        <f t="shared" si="17"/>
        <v>103.99252336448599</v>
      </c>
    </row>
    <row r="123" spans="1:14" ht="75" x14ac:dyDescent="0.3">
      <c r="A123" s="18">
        <f t="shared" si="16"/>
        <v>113</v>
      </c>
      <c r="B123" s="32">
        <v>177</v>
      </c>
      <c r="C123" s="33" t="s">
        <v>101</v>
      </c>
      <c r="D123" s="33" t="s">
        <v>188</v>
      </c>
      <c r="E123" s="33" t="s">
        <v>212</v>
      </c>
      <c r="F123" s="33" t="s">
        <v>178</v>
      </c>
      <c r="G123" s="33" t="s">
        <v>12</v>
      </c>
      <c r="H123" s="33" t="s">
        <v>3</v>
      </c>
      <c r="I123" s="33" t="s">
        <v>191</v>
      </c>
      <c r="J123" s="34" t="s">
        <v>214</v>
      </c>
      <c r="K123" s="35">
        <v>7</v>
      </c>
      <c r="L123" s="35">
        <v>7</v>
      </c>
      <c r="M123" s="35">
        <v>7.5</v>
      </c>
      <c r="N123" s="23">
        <f t="shared" si="17"/>
        <v>107.14285714285714</v>
      </c>
    </row>
    <row r="124" spans="1:14" ht="75" x14ac:dyDescent="0.3">
      <c r="A124" s="18">
        <f t="shared" si="16"/>
        <v>114</v>
      </c>
      <c r="B124" s="32">
        <v>188</v>
      </c>
      <c r="C124" s="33" t="s">
        <v>101</v>
      </c>
      <c r="D124" s="33" t="s">
        <v>188</v>
      </c>
      <c r="E124" s="33" t="s">
        <v>212</v>
      </c>
      <c r="F124" s="33" t="s">
        <v>178</v>
      </c>
      <c r="G124" s="33" t="s">
        <v>12</v>
      </c>
      <c r="H124" s="33" t="s">
        <v>3</v>
      </c>
      <c r="I124" s="33" t="s">
        <v>191</v>
      </c>
      <c r="J124" s="34" t="s">
        <v>214</v>
      </c>
      <c r="K124" s="35">
        <v>340</v>
      </c>
      <c r="L124" s="35">
        <v>340</v>
      </c>
      <c r="M124" s="35">
        <v>403.18900000000002</v>
      </c>
      <c r="N124" s="23">
        <f t="shared" si="17"/>
        <v>118.58500000000001</v>
      </c>
    </row>
    <row r="125" spans="1:14" x14ac:dyDescent="0.3">
      <c r="A125" s="18">
        <f t="shared" si="16"/>
        <v>115</v>
      </c>
      <c r="B125" s="19">
        <v>0</v>
      </c>
      <c r="C125" s="20" t="s">
        <v>101</v>
      </c>
      <c r="D125" s="20" t="s">
        <v>234</v>
      </c>
      <c r="E125" s="20" t="s">
        <v>1</v>
      </c>
      <c r="F125" s="20" t="s">
        <v>2</v>
      </c>
      <c r="G125" s="20" t="s">
        <v>1</v>
      </c>
      <c r="H125" s="20" t="s">
        <v>3</v>
      </c>
      <c r="I125" s="20" t="s">
        <v>2</v>
      </c>
      <c r="J125" s="39" t="s">
        <v>235</v>
      </c>
      <c r="K125" s="22">
        <f>K128</f>
        <v>966.23002999999994</v>
      </c>
      <c r="L125" s="22">
        <f>L126+L128</f>
        <v>966.23002999999994</v>
      </c>
      <c r="M125" s="22">
        <f>M126+M128</f>
        <v>972.18620999999996</v>
      </c>
      <c r="N125" s="23">
        <f t="shared" si="17"/>
        <v>100.61643499115837</v>
      </c>
    </row>
    <row r="126" spans="1:14" x14ac:dyDescent="0.3">
      <c r="A126" s="18">
        <f t="shared" si="16"/>
        <v>116</v>
      </c>
      <c r="B126" s="40">
        <v>0</v>
      </c>
      <c r="C126" s="41" t="s">
        <v>101</v>
      </c>
      <c r="D126" s="41" t="s">
        <v>234</v>
      </c>
      <c r="E126" s="41" t="s">
        <v>7</v>
      </c>
      <c r="F126" s="41" t="s">
        <v>178</v>
      </c>
      <c r="G126" s="41" t="s">
        <v>1</v>
      </c>
      <c r="H126" s="41" t="s">
        <v>3</v>
      </c>
      <c r="I126" s="41" t="s">
        <v>74</v>
      </c>
      <c r="J126" s="42" t="s">
        <v>236</v>
      </c>
      <c r="K126" s="43">
        <f>K127</f>
        <v>0</v>
      </c>
      <c r="L126" s="43">
        <f>L127</f>
        <v>0</v>
      </c>
      <c r="M126" s="43">
        <f>M127</f>
        <v>-6.0279999999999996</v>
      </c>
      <c r="N126" s="23"/>
    </row>
    <row r="127" spans="1:14" ht="37.5" x14ac:dyDescent="0.3">
      <c r="A127" s="18">
        <f t="shared" si="16"/>
        <v>117</v>
      </c>
      <c r="B127" s="32">
        <v>78</v>
      </c>
      <c r="C127" s="33" t="s">
        <v>101</v>
      </c>
      <c r="D127" s="33" t="s">
        <v>234</v>
      </c>
      <c r="E127" s="33" t="s">
        <v>7</v>
      </c>
      <c r="F127" s="33" t="s">
        <v>178</v>
      </c>
      <c r="G127" s="33" t="s">
        <v>12</v>
      </c>
      <c r="H127" s="33" t="s">
        <v>3</v>
      </c>
      <c r="I127" s="33" t="s">
        <v>74</v>
      </c>
      <c r="J127" s="34" t="s">
        <v>237</v>
      </c>
      <c r="K127" s="35">
        <v>0</v>
      </c>
      <c r="L127" s="35">
        <v>0</v>
      </c>
      <c r="M127" s="35">
        <v>-6.0279999999999996</v>
      </c>
      <c r="N127" s="23"/>
    </row>
    <row r="128" spans="1:14" x14ac:dyDescent="0.3">
      <c r="A128" s="18">
        <f t="shared" si="16"/>
        <v>118</v>
      </c>
      <c r="B128" s="40">
        <v>0</v>
      </c>
      <c r="C128" s="41" t="s">
        <v>101</v>
      </c>
      <c r="D128" s="41" t="s">
        <v>234</v>
      </c>
      <c r="E128" s="41" t="s">
        <v>12</v>
      </c>
      <c r="F128" s="41" t="s">
        <v>2</v>
      </c>
      <c r="G128" s="41" t="s">
        <v>1</v>
      </c>
      <c r="H128" s="41" t="s">
        <v>3</v>
      </c>
      <c r="I128" s="41" t="s">
        <v>74</v>
      </c>
      <c r="J128" s="42" t="s">
        <v>235</v>
      </c>
      <c r="K128" s="43">
        <f>SUM(K129:K131)</f>
        <v>966.23002999999994</v>
      </c>
      <c r="L128" s="43">
        <f t="shared" ref="L128:M128" si="27">SUM(L129:L131)</f>
        <v>966.23002999999994</v>
      </c>
      <c r="M128" s="43">
        <f t="shared" si="27"/>
        <v>978.21420999999998</v>
      </c>
      <c r="N128" s="23">
        <f t="shared" si="17"/>
        <v>101.24030299492969</v>
      </c>
    </row>
    <row r="129" spans="1:16" ht="37.5" x14ac:dyDescent="0.3">
      <c r="A129" s="18">
        <f t="shared" si="16"/>
        <v>119</v>
      </c>
      <c r="B129" s="32">
        <v>9</v>
      </c>
      <c r="C129" s="33" t="s">
        <v>101</v>
      </c>
      <c r="D129" s="33" t="s">
        <v>234</v>
      </c>
      <c r="E129" s="33" t="s">
        <v>12</v>
      </c>
      <c r="F129" s="33" t="s">
        <v>178</v>
      </c>
      <c r="G129" s="33" t="s">
        <v>12</v>
      </c>
      <c r="H129" s="33" t="s">
        <v>3</v>
      </c>
      <c r="I129" s="33" t="s">
        <v>74</v>
      </c>
      <c r="J129" s="34" t="s">
        <v>238</v>
      </c>
      <c r="K129" s="35">
        <v>903.03152999999998</v>
      </c>
      <c r="L129" s="35">
        <v>903.03152999999998</v>
      </c>
      <c r="M129" s="35">
        <v>903.03152999999998</v>
      </c>
      <c r="N129" s="23">
        <f t="shared" si="17"/>
        <v>100</v>
      </c>
    </row>
    <row r="130" spans="1:16" ht="37.5" x14ac:dyDescent="0.3">
      <c r="A130" s="18">
        <f t="shared" si="16"/>
        <v>120</v>
      </c>
      <c r="B130" s="32">
        <v>147</v>
      </c>
      <c r="C130" s="33" t="s">
        <v>101</v>
      </c>
      <c r="D130" s="33" t="s">
        <v>234</v>
      </c>
      <c r="E130" s="33" t="s">
        <v>12</v>
      </c>
      <c r="F130" s="33" t="s">
        <v>178</v>
      </c>
      <c r="G130" s="33" t="s">
        <v>12</v>
      </c>
      <c r="H130" s="33" t="s">
        <v>3</v>
      </c>
      <c r="I130" s="33" t="s">
        <v>74</v>
      </c>
      <c r="J130" s="34" t="s">
        <v>238</v>
      </c>
      <c r="K130" s="35">
        <v>54.198500000000003</v>
      </c>
      <c r="L130" s="35">
        <v>54.198500000000003</v>
      </c>
      <c r="M130" s="35">
        <v>66.182680000000005</v>
      </c>
      <c r="N130" s="23">
        <f t="shared" si="17"/>
        <v>122.11164515623128</v>
      </c>
    </row>
    <row r="131" spans="1:16" ht="37.5" x14ac:dyDescent="0.3">
      <c r="A131" s="18">
        <f t="shared" si="16"/>
        <v>121</v>
      </c>
      <c r="B131" s="32">
        <v>163</v>
      </c>
      <c r="C131" s="33" t="s">
        <v>101</v>
      </c>
      <c r="D131" s="33" t="s">
        <v>234</v>
      </c>
      <c r="E131" s="33" t="s">
        <v>12</v>
      </c>
      <c r="F131" s="33" t="s">
        <v>178</v>
      </c>
      <c r="G131" s="33" t="s">
        <v>12</v>
      </c>
      <c r="H131" s="33" t="s">
        <v>3</v>
      </c>
      <c r="I131" s="33" t="s">
        <v>74</v>
      </c>
      <c r="J131" s="34" t="s">
        <v>238</v>
      </c>
      <c r="K131" s="35">
        <v>9</v>
      </c>
      <c r="L131" s="35">
        <v>9</v>
      </c>
      <c r="M131" s="35">
        <v>9</v>
      </c>
      <c r="N131" s="23">
        <f t="shared" si="17"/>
        <v>100</v>
      </c>
    </row>
    <row r="132" spans="1:16" x14ac:dyDescent="0.3">
      <c r="A132" s="18">
        <f t="shared" si="16"/>
        <v>122</v>
      </c>
      <c r="B132" s="19">
        <v>90</v>
      </c>
      <c r="C132" s="20" t="s">
        <v>0</v>
      </c>
      <c r="D132" s="20" t="s">
        <v>1</v>
      </c>
      <c r="E132" s="20" t="s">
        <v>1</v>
      </c>
      <c r="F132" s="20" t="s">
        <v>2</v>
      </c>
      <c r="G132" s="20" t="s">
        <v>1</v>
      </c>
      <c r="H132" s="20" t="s">
        <v>3</v>
      </c>
      <c r="I132" s="20" t="s">
        <v>2</v>
      </c>
      <c r="J132" s="39" t="s">
        <v>4</v>
      </c>
      <c r="K132" s="58">
        <f>K133+K240+K244</f>
        <v>1282601.6186600002</v>
      </c>
      <c r="L132" s="58">
        <f>L133+L240+L244</f>
        <v>1275127.6786399998</v>
      </c>
      <c r="M132" s="58">
        <f>M133+M240+M244</f>
        <v>1229066.6584600003</v>
      </c>
      <c r="N132" s="23">
        <f t="shared" si="17"/>
        <v>96.3877326991187</v>
      </c>
    </row>
    <row r="133" spans="1:16" ht="56.25" x14ac:dyDescent="0.3">
      <c r="A133" s="18">
        <f t="shared" si="16"/>
        <v>123</v>
      </c>
      <c r="B133" s="19">
        <v>90</v>
      </c>
      <c r="C133" s="20" t="s">
        <v>0</v>
      </c>
      <c r="D133" s="20" t="s">
        <v>5</v>
      </c>
      <c r="E133" s="20" t="s">
        <v>1</v>
      </c>
      <c r="F133" s="20" t="s">
        <v>2</v>
      </c>
      <c r="G133" s="20" t="s">
        <v>1</v>
      </c>
      <c r="H133" s="20" t="s">
        <v>3</v>
      </c>
      <c r="I133" s="20" t="s">
        <v>2</v>
      </c>
      <c r="J133" s="39" t="s">
        <v>6</v>
      </c>
      <c r="K133" s="58">
        <f>K134+K140+K190+K229</f>
        <v>1283661.6911200001</v>
      </c>
      <c r="L133" s="58">
        <f>L134+L140+L190+L229</f>
        <v>1276187.7510999998</v>
      </c>
      <c r="M133" s="58">
        <f>M134+M140+M190+M229</f>
        <v>1230135.7154600001</v>
      </c>
      <c r="N133" s="23">
        <f t="shared" si="17"/>
        <v>96.391437263027683</v>
      </c>
      <c r="O133" s="1"/>
    </row>
    <row r="134" spans="1:16" ht="37.5" x14ac:dyDescent="0.3">
      <c r="A134" s="18">
        <f t="shared" si="16"/>
        <v>124</v>
      </c>
      <c r="B134" s="19">
        <v>90</v>
      </c>
      <c r="C134" s="20" t="s">
        <v>0</v>
      </c>
      <c r="D134" s="20" t="s">
        <v>5</v>
      </c>
      <c r="E134" s="20" t="s">
        <v>7</v>
      </c>
      <c r="F134" s="20" t="s">
        <v>2</v>
      </c>
      <c r="G134" s="20" t="s">
        <v>1</v>
      </c>
      <c r="H134" s="20" t="s">
        <v>3</v>
      </c>
      <c r="I134" s="20" t="s">
        <v>8</v>
      </c>
      <c r="J134" s="39" t="s">
        <v>9</v>
      </c>
      <c r="K134" s="58">
        <f>K138+K135</f>
        <v>299047</v>
      </c>
      <c r="L134" s="58">
        <f>L138+L135</f>
        <v>299047</v>
      </c>
      <c r="M134" s="58">
        <f>M138+M135</f>
        <v>299047</v>
      </c>
      <c r="N134" s="23">
        <f t="shared" si="17"/>
        <v>100</v>
      </c>
    </row>
    <row r="135" spans="1:16" ht="37.5" x14ac:dyDescent="0.3">
      <c r="A135" s="18">
        <f t="shared" si="16"/>
        <v>125</v>
      </c>
      <c r="B135" s="40">
        <v>90</v>
      </c>
      <c r="C135" s="41" t="s">
        <v>0</v>
      </c>
      <c r="D135" s="41" t="s">
        <v>5</v>
      </c>
      <c r="E135" s="41" t="s">
        <v>7</v>
      </c>
      <c r="F135" s="41" t="s">
        <v>10</v>
      </c>
      <c r="G135" s="41" t="s">
        <v>1</v>
      </c>
      <c r="H135" s="41" t="s">
        <v>3</v>
      </c>
      <c r="I135" s="41" t="s">
        <v>8</v>
      </c>
      <c r="J135" s="42" t="s">
        <v>11</v>
      </c>
      <c r="K135" s="43">
        <f t="shared" ref="K135:M136" si="28">K136</f>
        <v>179283.5</v>
      </c>
      <c r="L135" s="43">
        <f t="shared" si="28"/>
        <v>179283.5</v>
      </c>
      <c r="M135" s="43">
        <f t="shared" si="28"/>
        <v>179283.5</v>
      </c>
      <c r="N135" s="23">
        <f t="shared" si="17"/>
        <v>100</v>
      </c>
    </row>
    <row r="136" spans="1:16" ht="37.5" x14ac:dyDescent="0.3">
      <c r="A136" s="18">
        <f t="shared" si="16"/>
        <v>126</v>
      </c>
      <c r="B136" s="40">
        <v>90</v>
      </c>
      <c r="C136" s="41" t="s">
        <v>0</v>
      </c>
      <c r="D136" s="41" t="s">
        <v>5</v>
      </c>
      <c r="E136" s="41" t="s">
        <v>7</v>
      </c>
      <c r="F136" s="41" t="s">
        <v>10</v>
      </c>
      <c r="G136" s="41" t="s">
        <v>12</v>
      </c>
      <c r="H136" s="41" t="s">
        <v>3</v>
      </c>
      <c r="I136" s="41" t="s">
        <v>8</v>
      </c>
      <c r="J136" s="42" t="s">
        <v>13</v>
      </c>
      <c r="K136" s="59">
        <f t="shared" si="28"/>
        <v>179283.5</v>
      </c>
      <c r="L136" s="59">
        <f t="shared" si="28"/>
        <v>179283.5</v>
      </c>
      <c r="M136" s="59">
        <f t="shared" si="28"/>
        <v>179283.5</v>
      </c>
      <c r="N136" s="23">
        <f t="shared" si="17"/>
        <v>100</v>
      </c>
    </row>
    <row r="137" spans="1:16" ht="225" x14ac:dyDescent="0.3">
      <c r="A137" s="18">
        <f t="shared" si="16"/>
        <v>127</v>
      </c>
      <c r="B137" s="32">
        <v>90</v>
      </c>
      <c r="C137" s="33" t="s">
        <v>0</v>
      </c>
      <c r="D137" s="33" t="s">
        <v>5</v>
      </c>
      <c r="E137" s="33" t="s">
        <v>7</v>
      </c>
      <c r="F137" s="33" t="s">
        <v>10</v>
      </c>
      <c r="G137" s="33" t="s">
        <v>12</v>
      </c>
      <c r="H137" s="33" t="s">
        <v>14</v>
      </c>
      <c r="I137" s="33" t="s">
        <v>8</v>
      </c>
      <c r="J137" s="34" t="s">
        <v>15</v>
      </c>
      <c r="K137" s="60">
        <v>179283.5</v>
      </c>
      <c r="L137" s="60">
        <v>179283.5</v>
      </c>
      <c r="M137" s="60">
        <v>179283.5</v>
      </c>
      <c r="N137" s="23">
        <f t="shared" si="17"/>
        <v>100</v>
      </c>
    </row>
    <row r="138" spans="1:16" ht="37.5" x14ac:dyDescent="0.3">
      <c r="A138" s="18">
        <f t="shared" si="16"/>
        <v>128</v>
      </c>
      <c r="B138" s="40">
        <v>90</v>
      </c>
      <c r="C138" s="41" t="s">
        <v>0</v>
      </c>
      <c r="D138" s="41" t="s">
        <v>5</v>
      </c>
      <c r="E138" s="41" t="s">
        <v>7</v>
      </c>
      <c r="F138" s="41" t="s">
        <v>16</v>
      </c>
      <c r="G138" s="41" t="s">
        <v>1</v>
      </c>
      <c r="H138" s="41" t="s">
        <v>3</v>
      </c>
      <c r="I138" s="41" t="s">
        <v>8</v>
      </c>
      <c r="J138" s="42" t="s">
        <v>17</v>
      </c>
      <c r="K138" s="43">
        <f>K139</f>
        <v>119763.5</v>
      </c>
      <c r="L138" s="43">
        <f>L139</f>
        <v>119763.5</v>
      </c>
      <c r="M138" s="43">
        <f>M139</f>
        <v>119763.5</v>
      </c>
      <c r="N138" s="23">
        <f t="shared" si="17"/>
        <v>100</v>
      </c>
    </row>
    <row r="139" spans="1:16" ht="56.25" x14ac:dyDescent="0.3">
      <c r="A139" s="18">
        <f t="shared" si="16"/>
        <v>129</v>
      </c>
      <c r="B139" s="40">
        <v>90</v>
      </c>
      <c r="C139" s="41" t="s">
        <v>0</v>
      </c>
      <c r="D139" s="41" t="s">
        <v>5</v>
      </c>
      <c r="E139" s="41" t="s">
        <v>7</v>
      </c>
      <c r="F139" s="41" t="s">
        <v>16</v>
      </c>
      <c r="G139" s="41" t="s">
        <v>12</v>
      </c>
      <c r="H139" s="41" t="s">
        <v>3</v>
      </c>
      <c r="I139" s="41" t="s">
        <v>8</v>
      </c>
      <c r="J139" s="42" t="s">
        <v>18</v>
      </c>
      <c r="K139" s="48">
        <v>119763.5</v>
      </c>
      <c r="L139" s="48">
        <v>119763.5</v>
      </c>
      <c r="M139" s="48">
        <v>119763.5</v>
      </c>
      <c r="N139" s="23">
        <f t="shared" si="17"/>
        <v>100</v>
      </c>
    </row>
    <row r="140" spans="1:16" ht="56.25" x14ac:dyDescent="0.3">
      <c r="A140" s="18">
        <f t="shared" si="16"/>
        <v>130</v>
      </c>
      <c r="B140" s="19">
        <v>90</v>
      </c>
      <c r="C140" s="20" t="s">
        <v>0</v>
      </c>
      <c r="D140" s="20" t="s">
        <v>5</v>
      </c>
      <c r="E140" s="20" t="s">
        <v>5</v>
      </c>
      <c r="F140" s="20" t="s">
        <v>2</v>
      </c>
      <c r="G140" s="20" t="s">
        <v>1</v>
      </c>
      <c r="H140" s="20" t="s">
        <v>3</v>
      </c>
      <c r="I140" s="20" t="s">
        <v>8</v>
      </c>
      <c r="J140" s="39" t="s">
        <v>19</v>
      </c>
      <c r="K140" s="58">
        <f>K163+K155+K158+K147+K141+K152+K144+K161</f>
        <v>294617.63111999998</v>
      </c>
      <c r="L140" s="58">
        <f t="shared" ref="L140:M140" si="29">L163+L155+L158+L147+L141+L152+L144+L161</f>
        <v>287185.14845000004</v>
      </c>
      <c r="M140" s="58">
        <f t="shared" si="29"/>
        <v>261530.56488000002</v>
      </c>
      <c r="N140" s="23">
        <f t="shared" si="17"/>
        <v>91.066883608548949</v>
      </c>
      <c r="P140" s="1"/>
    </row>
    <row r="141" spans="1:16" ht="37.5" x14ac:dyDescent="0.3">
      <c r="A141" s="18">
        <f t="shared" ref="A141" si="30">A140+1</f>
        <v>131</v>
      </c>
      <c r="B141" s="40">
        <v>90</v>
      </c>
      <c r="C141" s="41" t="s">
        <v>0</v>
      </c>
      <c r="D141" s="41" t="s">
        <v>5</v>
      </c>
      <c r="E141" s="41" t="s">
        <v>5</v>
      </c>
      <c r="F141" s="41" t="s">
        <v>263</v>
      </c>
      <c r="G141" s="41" t="s">
        <v>1</v>
      </c>
      <c r="H141" s="41" t="s">
        <v>3</v>
      </c>
      <c r="I141" s="41" t="s">
        <v>8</v>
      </c>
      <c r="J141" s="42" t="s">
        <v>264</v>
      </c>
      <c r="K141" s="61">
        <f t="shared" ref="K141:M142" si="31">K142</f>
        <v>1800.0840000000001</v>
      </c>
      <c r="L141" s="61">
        <f t="shared" si="31"/>
        <v>1800.08392</v>
      </c>
      <c r="M141" s="61">
        <f t="shared" si="31"/>
        <v>1800.08392</v>
      </c>
      <c r="N141" s="23">
        <f t="shared" ref="N141:N205" si="32">M141/L141*100</f>
        <v>100</v>
      </c>
    </row>
    <row r="142" spans="1:16" ht="37.5" x14ac:dyDescent="0.3">
      <c r="A142" s="18">
        <f t="shared" ref="A142:A156" si="33">A141+1</f>
        <v>132</v>
      </c>
      <c r="B142" s="28">
        <v>90</v>
      </c>
      <c r="C142" s="29" t="s">
        <v>0</v>
      </c>
      <c r="D142" s="29" t="s">
        <v>5</v>
      </c>
      <c r="E142" s="29" t="s">
        <v>5</v>
      </c>
      <c r="F142" s="29" t="s">
        <v>263</v>
      </c>
      <c r="G142" s="29" t="s">
        <v>12</v>
      </c>
      <c r="H142" s="29" t="s">
        <v>3</v>
      </c>
      <c r="I142" s="29" t="s">
        <v>8</v>
      </c>
      <c r="J142" s="30" t="s">
        <v>265</v>
      </c>
      <c r="K142" s="61">
        <f t="shared" si="31"/>
        <v>1800.0840000000001</v>
      </c>
      <c r="L142" s="61">
        <f t="shared" si="31"/>
        <v>1800.08392</v>
      </c>
      <c r="M142" s="61">
        <f t="shared" si="31"/>
        <v>1800.08392</v>
      </c>
      <c r="N142" s="23">
        <f t="shared" si="32"/>
        <v>100</v>
      </c>
    </row>
    <row r="143" spans="1:16" ht="112.5" x14ac:dyDescent="0.3">
      <c r="A143" s="18">
        <f t="shared" si="33"/>
        <v>133</v>
      </c>
      <c r="B143" s="51">
        <v>90</v>
      </c>
      <c r="C143" s="52" t="s">
        <v>0</v>
      </c>
      <c r="D143" s="52" t="s">
        <v>5</v>
      </c>
      <c r="E143" s="52" t="s">
        <v>5</v>
      </c>
      <c r="F143" s="52" t="s">
        <v>263</v>
      </c>
      <c r="G143" s="52" t="s">
        <v>12</v>
      </c>
      <c r="H143" s="52" t="s">
        <v>3</v>
      </c>
      <c r="I143" s="52" t="s">
        <v>8</v>
      </c>
      <c r="J143" s="53" t="s">
        <v>266</v>
      </c>
      <c r="K143" s="62">
        <v>1800.0840000000001</v>
      </c>
      <c r="L143" s="62">
        <v>1800.08392</v>
      </c>
      <c r="M143" s="62">
        <v>1800.08392</v>
      </c>
      <c r="N143" s="23">
        <f t="shared" si="32"/>
        <v>100</v>
      </c>
    </row>
    <row r="144" spans="1:16" ht="93.75" x14ac:dyDescent="0.3">
      <c r="A144" s="18">
        <f t="shared" si="33"/>
        <v>134</v>
      </c>
      <c r="B144" s="40">
        <v>90</v>
      </c>
      <c r="C144" s="41" t="s">
        <v>0</v>
      </c>
      <c r="D144" s="41" t="s">
        <v>5</v>
      </c>
      <c r="E144" s="41" t="s">
        <v>5</v>
      </c>
      <c r="F144" s="41" t="s">
        <v>328</v>
      </c>
      <c r="G144" s="41" t="s">
        <v>1</v>
      </c>
      <c r="H144" s="41" t="s">
        <v>3</v>
      </c>
      <c r="I144" s="41" t="s">
        <v>8</v>
      </c>
      <c r="J144" s="42" t="s">
        <v>329</v>
      </c>
      <c r="K144" s="63">
        <f>K145</f>
        <v>960</v>
      </c>
      <c r="L144" s="61">
        <f>L145</f>
        <v>960</v>
      </c>
      <c r="M144" s="61">
        <f>M145</f>
        <v>960</v>
      </c>
      <c r="N144" s="23">
        <f t="shared" si="32"/>
        <v>100</v>
      </c>
    </row>
    <row r="145" spans="1:14" ht="93.75" x14ac:dyDescent="0.3">
      <c r="A145" s="18">
        <f t="shared" si="33"/>
        <v>135</v>
      </c>
      <c r="B145" s="40">
        <v>90</v>
      </c>
      <c r="C145" s="41" t="s">
        <v>0</v>
      </c>
      <c r="D145" s="41" t="s">
        <v>5</v>
      </c>
      <c r="E145" s="41" t="s">
        <v>5</v>
      </c>
      <c r="F145" s="41" t="s">
        <v>328</v>
      </c>
      <c r="G145" s="41" t="s">
        <v>12</v>
      </c>
      <c r="H145" s="41" t="s">
        <v>3</v>
      </c>
      <c r="I145" s="41" t="s">
        <v>8</v>
      </c>
      <c r="J145" s="42" t="s">
        <v>330</v>
      </c>
      <c r="K145" s="63">
        <f>K146</f>
        <v>960</v>
      </c>
      <c r="L145" s="63">
        <f t="shared" ref="L145:M145" si="34">L146</f>
        <v>960</v>
      </c>
      <c r="M145" s="63">
        <f t="shared" si="34"/>
        <v>960</v>
      </c>
      <c r="N145" s="23">
        <f t="shared" si="32"/>
        <v>100</v>
      </c>
    </row>
    <row r="146" spans="1:14" ht="225" x14ac:dyDescent="0.3">
      <c r="A146" s="18">
        <f t="shared" si="33"/>
        <v>136</v>
      </c>
      <c r="B146" s="32">
        <v>90</v>
      </c>
      <c r="C146" s="33" t="s">
        <v>0</v>
      </c>
      <c r="D146" s="33" t="s">
        <v>5</v>
      </c>
      <c r="E146" s="33" t="s">
        <v>5</v>
      </c>
      <c r="F146" s="33" t="s">
        <v>328</v>
      </c>
      <c r="G146" s="33" t="s">
        <v>12</v>
      </c>
      <c r="H146" s="33" t="s">
        <v>20</v>
      </c>
      <c r="I146" s="33" t="s">
        <v>8</v>
      </c>
      <c r="J146" s="34" t="s">
        <v>331</v>
      </c>
      <c r="K146" s="64">
        <v>960</v>
      </c>
      <c r="L146" s="64">
        <v>960</v>
      </c>
      <c r="M146" s="64">
        <v>960</v>
      </c>
      <c r="N146" s="23">
        <f t="shared" si="32"/>
        <v>100</v>
      </c>
    </row>
    <row r="147" spans="1:14" ht="37.5" x14ac:dyDescent="0.3">
      <c r="A147" s="18">
        <f t="shared" si="33"/>
        <v>137</v>
      </c>
      <c r="B147" s="28">
        <v>90</v>
      </c>
      <c r="C147" s="29" t="s">
        <v>0</v>
      </c>
      <c r="D147" s="29" t="s">
        <v>5</v>
      </c>
      <c r="E147" s="29" t="s">
        <v>5</v>
      </c>
      <c r="F147" s="29" t="s">
        <v>258</v>
      </c>
      <c r="G147" s="29" t="s">
        <v>1</v>
      </c>
      <c r="H147" s="29" t="s">
        <v>3</v>
      </c>
      <c r="I147" s="29" t="s">
        <v>8</v>
      </c>
      <c r="J147" s="30" t="s">
        <v>259</v>
      </c>
      <c r="K147" s="48">
        <f>K148</f>
        <v>9785.9100000000017</v>
      </c>
      <c r="L147" s="48">
        <f t="shared" ref="L147" si="35">L148</f>
        <v>2425.4470000000001</v>
      </c>
      <c r="M147" s="48">
        <f t="shared" ref="M147" si="36">M148</f>
        <v>2425.4466200000002</v>
      </c>
      <c r="N147" s="23">
        <f t="shared" si="32"/>
        <v>99.999984332784848</v>
      </c>
    </row>
    <row r="148" spans="1:14" ht="37.5" x14ac:dyDescent="0.3">
      <c r="A148" s="18">
        <f t="shared" si="33"/>
        <v>138</v>
      </c>
      <c r="B148" s="28">
        <v>90</v>
      </c>
      <c r="C148" s="29" t="s">
        <v>0</v>
      </c>
      <c r="D148" s="29" t="s">
        <v>5</v>
      </c>
      <c r="E148" s="29" t="s">
        <v>5</v>
      </c>
      <c r="F148" s="29" t="s">
        <v>258</v>
      </c>
      <c r="G148" s="29" t="s">
        <v>12</v>
      </c>
      <c r="H148" s="29" t="s">
        <v>3</v>
      </c>
      <c r="I148" s="29" t="s">
        <v>8</v>
      </c>
      <c r="J148" s="30" t="s">
        <v>260</v>
      </c>
      <c r="K148" s="48">
        <f>K149+K150+K151</f>
        <v>9785.9100000000017</v>
      </c>
      <c r="L148" s="48">
        <f t="shared" ref="L148:M148" si="37">L149+L150+L151</f>
        <v>2425.4470000000001</v>
      </c>
      <c r="M148" s="48">
        <f t="shared" si="37"/>
        <v>2425.4466200000002</v>
      </c>
      <c r="N148" s="23">
        <f t="shared" si="32"/>
        <v>99.999984332784848</v>
      </c>
    </row>
    <row r="149" spans="1:14" ht="168.75" x14ac:dyDescent="0.3">
      <c r="A149" s="18">
        <f t="shared" si="33"/>
        <v>139</v>
      </c>
      <c r="B149" s="51">
        <v>90</v>
      </c>
      <c r="C149" s="52" t="s">
        <v>0</v>
      </c>
      <c r="D149" s="52" t="s">
        <v>5</v>
      </c>
      <c r="E149" s="52" t="s">
        <v>5</v>
      </c>
      <c r="F149" s="52" t="s">
        <v>258</v>
      </c>
      <c r="G149" s="52" t="s">
        <v>12</v>
      </c>
      <c r="H149" s="52" t="s">
        <v>220</v>
      </c>
      <c r="I149" s="52" t="s">
        <v>8</v>
      </c>
      <c r="J149" s="53" t="s">
        <v>262</v>
      </c>
      <c r="K149" s="65">
        <v>7327.6</v>
      </c>
      <c r="L149" s="65">
        <v>0</v>
      </c>
      <c r="M149" s="65">
        <v>0</v>
      </c>
      <c r="N149" s="23"/>
    </row>
    <row r="150" spans="1:14" ht="187.5" x14ac:dyDescent="0.3">
      <c r="A150" s="18">
        <f t="shared" si="33"/>
        <v>140</v>
      </c>
      <c r="B150" s="51">
        <v>90</v>
      </c>
      <c r="C150" s="52" t="s">
        <v>0</v>
      </c>
      <c r="D150" s="52" t="s">
        <v>5</v>
      </c>
      <c r="E150" s="52" t="s">
        <v>5</v>
      </c>
      <c r="F150" s="52" t="s">
        <v>258</v>
      </c>
      <c r="G150" s="52" t="s">
        <v>12</v>
      </c>
      <c r="H150" s="52" t="s">
        <v>303</v>
      </c>
      <c r="I150" s="52" t="s">
        <v>8</v>
      </c>
      <c r="J150" s="53" t="s">
        <v>261</v>
      </c>
      <c r="K150" s="65">
        <v>1526.9860000000001</v>
      </c>
      <c r="L150" s="65">
        <v>1494.123</v>
      </c>
      <c r="M150" s="65">
        <v>1494.1226200000001</v>
      </c>
      <c r="N150" s="23">
        <f t="shared" si="32"/>
        <v>99.99997456702026</v>
      </c>
    </row>
    <row r="151" spans="1:14" ht="132" customHeight="1" x14ac:dyDescent="0.3">
      <c r="A151" s="18">
        <f t="shared" si="33"/>
        <v>141</v>
      </c>
      <c r="B151" s="51">
        <v>90</v>
      </c>
      <c r="C151" s="52" t="s">
        <v>0</v>
      </c>
      <c r="D151" s="52" t="s">
        <v>5</v>
      </c>
      <c r="E151" s="52" t="s">
        <v>5</v>
      </c>
      <c r="F151" s="52" t="s">
        <v>258</v>
      </c>
      <c r="G151" s="52" t="s">
        <v>12</v>
      </c>
      <c r="H151" s="52" t="s">
        <v>302</v>
      </c>
      <c r="I151" s="52" t="s">
        <v>8</v>
      </c>
      <c r="J151" s="53" t="s">
        <v>327</v>
      </c>
      <c r="K151" s="65">
        <v>931.32399999999996</v>
      </c>
      <c r="L151" s="65">
        <v>931.32399999999996</v>
      </c>
      <c r="M151" s="65">
        <v>931.32399999999996</v>
      </c>
      <c r="N151" s="23">
        <f t="shared" si="32"/>
        <v>100</v>
      </c>
    </row>
    <row r="152" spans="1:14" ht="75" x14ac:dyDescent="0.3">
      <c r="A152" s="18">
        <f t="shared" si="33"/>
        <v>142</v>
      </c>
      <c r="B152" s="28">
        <v>90</v>
      </c>
      <c r="C152" s="29" t="s">
        <v>0</v>
      </c>
      <c r="D152" s="29" t="s">
        <v>5</v>
      </c>
      <c r="E152" s="29" t="s">
        <v>5</v>
      </c>
      <c r="F152" s="29" t="s">
        <v>278</v>
      </c>
      <c r="G152" s="29" t="s">
        <v>1</v>
      </c>
      <c r="H152" s="29" t="s">
        <v>3</v>
      </c>
      <c r="I152" s="29" t="s">
        <v>8</v>
      </c>
      <c r="J152" s="30" t="s">
        <v>279</v>
      </c>
      <c r="K152" s="48">
        <f>K153</f>
        <v>3346.3735900000001</v>
      </c>
      <c r="L152" s="48">
        <f t="shared" ref="L152:M153" si="38">L153</f>
        <v>3274.3539999999998</v>
      </c>
      <c r="M152" s="48">
        <f t="shared" si="38"/>
        <v>3274.3538100000001</v>
      </c>
      <c r="N152" s="23">
        <f t="shared" si="32"/>
        <v>99.999994197328704</v>
      </c>
    </row>
    <row r="153" spans="1:14" ht="93.75" x14ac:dyDescent="0.3">
      <c r="A153" s="18">
        <f t="shared" si="33"/>
        <v>143</v>
      </c>
      <c r="B153" s="28">
        <v>90</v>
      </c>
      <c r="C153" s="29" t="s">
        <v>0</v>
      </c>
      <c r="D153" s="29" t="s">
        <v>5</v>
      </c>
      <c r="E153" s="29" t="s">
        <v>5</v>
      </c>
      <c r="F153" s="29" t="s">
        <v>278</v>
      </c>
      <c r="G153" s="29" t="s">
        <v>12</v>
      </c>
      <c r="H153" s="29" t="s">
        <v>3</v>
      </c>
      <c r="I153" s="29" t="s">
        <v>8</v>
      </c>
      <c r="J153" s="30" t="s">
        <v>280</v>
      </c>
      <c r="K153" s="48">
        <f>K154</f>
        <v>3346.3735900000001</v>
      </c>
      <c r="L153" s="48">
        <f t="shared" si="38"/>
        <v>3274.3539999999998</v>
      </c>
      <c r="M153" s="48">
        <f t="shared" si="38"/>
        <v>3274.3538100000001</v>
      </c>
      <c r="N153" s="23">
        <f t="shared" si="32"/>
        <v>99.999994197328704</v>
      </c>
    </row>
    <row r="154" spans="1:14" ht="206.25" x14ac:dyDescent="0.3">
      <c r="A154" s="18">
        <f t="shared" si="33"/>
        <v>144</v>
      </c>
      <c r="B154" s="32">
        <v>90</v>
      </c>
      <c r="C154" s="33" t="s">
        <v>0</v>
      </c>
      <c r="D154" s="33" t="s">
        <v>5</v>
      </c>
      <c r="E154" s="33" t="s">
        <v>5</v>
      </c>
      <c r="F154" s="33" t="s">
        <v>278</v>
      </c>
      <c r="G154" s="33" t="s">
        <v>12</v>
      </c>
      <c r="H154" s="33" t="s">
        <v>20</v>
      </c>
      <c r="I154" s="33" t="s">
        <v>8</v>
      </c>
      <c r="J154" s="53" t="s">
        <v>281</v>
      </c>
      <c r="K154" s="65">
        <v>3346.3735900000001</v>
      </c>
      <c r="L154" s="65">
        <v>3274.3539999999998</v>
      </c>
      <c r="M154" s="65">
        <v>3274.3538100000001</v>
      </c>
      <c r="N154" s="23">
        <f t="shared" si="32"/>
        <v>99.999994197328704</v>
      </c>
    </row>
    <row r="155" spans="1:14" ht="168.75" x14ac:dyDescent="0.3">
      <c r="A155" s="18">
        <f t="shared" si="33"/>
        <v>145</v>
      </c>
      <c r="B155" s="40">
        <v>90</v>
      </c>
      <c r="C155" s="41" t="s">
        <v>0</v>
      </c>
      <c r="D155" s="41" t="s">
        <v>5</v>
      </c>
      <c r="E155" s="41" t="s">
        <v>5</v>
      </c>
      <c r="F155" s="41" t="s">
        <v>239</v>
      </c>
      <c r="G155" s="41" t="s">
        <v>1</v>
      </c>
      <c r="H155" s="41" t="s">
        <v>3</v>
      </c>
      <c r="I155" s="41" t="s">
        <v>8</v>
      </c>
      <c r="J155" s="42" t="s">
        <v>240</v>
      </c>
      <c r="K155" s="61">
        <f>K156</f>
        <v>35930.664530000002</v>
      </c>
      <c r="L155" s="61">
        <f t="shared" ref="K155:M156" si="39">L156</f>
        <v>35930.664530000002</v>
      </c>
      <c r="M155" s="61">
        <f t="shared" si="39"/>
        <v>33660.788</v>
      </c>
      <c r="N155" s="23">
        <f t="shared" si="32"/>
        <v>93.682620236247544</v>
      </c>
    </row>
    <row r="156" spans="1:14" ht="168.75" x14ac:dyDescent="0.3">
      <c r="A156" s="18">
        <f t="shared" si="33"/>
        <v>146</v>
      </c>
      <c r="B156" s="40">
        <v>90</v>
      </c>
      <c r="C156" s="41" t="s">
        <v>0</v>
      </c>
      <c r="D156" s="41" t="s">
        <v>5</v>
      </c>
      <c r="E156" s="41" t="s">
        <v>5</v>
      </c>
      <c r="F156" s="41" t="s">
        <v>239</v>
      </c>
      <c r="G156" s="41" t="s">
        <v>12</v>
      </c>
      <c r="H156" s="41" t="s">
        <v>3</v>
      </c>
      <c r="I156" s="41" t="s">
        <v>8</v>
      </c>
      <c r="J156" s="42" t="s">
        <v>243</v>
      </c>
      <c r="K156" s="61">
        <f t="shared" si="39"/>
        <v>35930.664530000002</v>
      </c>
      <c r="L156" s="61">
        <f t="shared" si="39"/>
        <v>35930.664530000002</v>
      </c>
      <c r="M156" s="61">
        <f t="shared" si="39"/>
        <v>33660.788</v>
      </c>
      <c r="N156" s="23">
        <f t="shared" si="32"/>
        <v>93.682620236247544</v>
      </c>
    </row>
    <row r="157" spans="1:14" ht="318.75" x14ac:dyDescent="0.3">
      <c r="A157" s="18">
        <f t="shared" ref="A157:A231" si="40">A156+1</f>
        <v>147</v>
      </c>
      <c r="B157" s="32">
        <v>90</v>
      </c>
      <c r="C157" s="33" t="s">
        <v>0</v>
      </c>
      <c r="D157" s="33" t="s">
        <v>5</v>
      </c>
      <c r="E157" s="33" t="s">
        <v>5</v>
      </c>
      <c r="F157" s="33" t="s">
        <v>239</v>
      </c>
      <c r="G157" s="33" t="s">
        <v>12</v>
      </c>
      <c r="H157" s="33" t="s">
        <v>244</v>
      </c>
      <c r="I157" s="33" t="s">
        <v>8</v>
      </c>
      <c r="J157" s="34" t="s">
        <v>245</v>
      </c>
      <c r="K157" s="62">
        <v>35930.664530000002</v>
      </c>
      <c r="L157" s="62">
        <v>35930.664530000002</v>
      </c>
      <c r="M157" s="62">
        <v>33660.788</v>
      </c>
      <c r="N157" s="23">
        <f t="shared" si="32"/>
        <v>93.682620236247544</v>
      </c>
    </row>
    <row r="158" spans="1:14" ht="131.25" x14ac:dyDescent="0.3">
      <c r="A158" s="18">
        <f t="shared" si="40"/>
        <v>148</v>
      </c>
      <c r="B158" s="40">
        <v>90</v>
      </c>
      <c r="C158" s="41" t="s">
        <v>0</v>
      </c>
      <c r="D158" s="41" t="s">
        <v>5</v>
      </c>
      <c r="E158" s="41" t="s">
        <v>5</v>
      </c>
      <c r="F158" s="41" t="s">
        <v>241</v>
      </c>
      <c r="G158" s="41" t="s">
        <v>1</v>
      </c>
      <c r="H158" s="41" t="s">
        <v>3</v>
      </c>
      <c r="I158" s="41" t="s">
        <v>8</v>
      </c>
      <c r="J158" s="42" t="s">
        <v>242</v>
      </c>
      <c r="K158" s="61">
        <f>K159</f>
        <v>59264.919000000002</v>
      </c>
      <c r="L158" s="61">
        <f t="shared" ref="L158:M159" si="41">L159</f>
        <v>59264.919000000002</v>
      </c>
      <c r="M158" s="61">
        <f t="shared" si="41"/>
        <v>55599.021529999998</v>
      </c>
      <c r="N158" s="23">
        <f t="shared" si="32"/>
        <v>93.814388795503106</v>
      </c>
    </row>
    <row r="159" spans="1:14" ht="112.5" x14ac:dyDescent="0.3">
      <c r="A159" s="18">
        <f t="shared" si="40"/>
        <v>149</v>
      </c>
      <c r="B159" s="40">
        <v>90</v>
      </c>
      <c r="C159" s="41" t="s">
        <v>0</v>
      </c>
      <c r="D159" s="41" t="s">
        <v>5</v>
      </c>
      <c r="E159" s="41" t="s">
        <v>5</v>
      </c>
      <c r="F159" s="41" t="s">
        <v>241</v>
      </c>
      <c r="G159" s="41" t="s">
        <v>12</v>
      </c>
      <c r="H159" s="41" t="s">
        <v>3</v>
      </c>
      <c r="I159" s="41" t="s">
        <v>8</v>
      </c>
      <c r="J159" s="42" t="s">
        <v>246</v>
      </c>
      <c r="K159" s="61">
        <f>K160</f>
        <v>59264.919000000002</v>
      </c>
      <c r="L159" s="61">
        <f t="shared" si="41"/>
        <v>59264.919000000002</v>
      </c>
      <c r="M159" s="61">
        <f t="shared" si="41"/>
        <v>55599.021529999998</v>
      </c>
      <c r="N159" s="23">
        <f t="shared" si="32"/>
        <v>93.814388795503106</v>
      </c>
    </row>
    <row r="160" spans="1:14" ht="300" x14ac:dyDescent="0.3">
      <c r="A160" s="18">
        <f t="shared" si="40"/>
        <v>150</v>
      </c>
      <c r="B160" s="32">
        <v>90</v>
      </c>
      <c r="C160" s="33" t="s">
        <v>0</v>
      </c>
      <c r="D160" s="33" t="s">
        <v>5</v>
      </c>
      <c r="E160" s="33" t="s">
        <v>5</v>
      </c>
      <c r="F160" s="33" t="s">
        <v>241</v>
      </c>
      <c r="G160" s="33" t="s">
        <v>12</v>
      </c>
      <c r="H160" s="33" t="s">
        <v>244</v>
      </c>
      <c r="I160" s="33" t="s">
        <v>8</v>
      </c>
      <c r="J160" s="34" t="s">
        <v>247</v>
      </c>
      <c r="K160" s="62">
        <v>59264.919000000002</v>
      </c>
      <c r="L160" s="62">
        <v>59264.919000000002</v>
      </c>
      <c r="M160" s="62">
        <v>55599.021529999998</v>
      </c>
      <c r="N160" s="23">
        <f t="shared" si="32"/>
        <v>93.814388795503106</v>
      </c>
    </row>
    <row r="161" spans="1:14" ht="93.75" x14ac:dyDescent="0.3">
      <c r="A161" s="18"/>
      <c r="B161" s="40">
        <v>90</v>
      </c>
      <c r="C161" s="41" t="s">
        <v>0</v>
      </c>
      <c r="D161" s="41" t="s">
        <v>5</v>
      </c>
      <c r="E161" s="41" t="s">
        <v>5</v>
      </c>
      <c r="F161" s="41" t="s">
        <v>322</v>
      </c>
      <c r="G161" s="41" t="s">
        <v>1</v>
      </c>
      <c r="H161" s="41" t="s">
        <v>3</v>
      </c>
      <c r="I161" s="41" t="s">
        <v>8</v>
      </c>
      <c r="J161" s="42" t="s">
        <v>323</v>
      </c>
      <c r="K161" s="61">
        <f>K162</f>
        <v>276.2</v>
      </c>
      <c r="L161" s="61">
        <f t="shared" ref="L161:M161" si="42">L162</f>
        <v>276.2</v>
      </c>
      <c r="M161" s="61">
        <f t="shared" si="42"/>
        <v>270.31200000000001</v>
      </c>
      <c r="N161" s="23">
        <f t="shared" si="32"/>
        <v>97.868211440984794</v>
      </c>
    </row>
    <row r="162" spans="1:14" ht="93.75" x14ac:dyDescent="0.3">
      <c r="A162" s="18"/>
      <c r="B162" s="32">
        <v>90</v>
      </c>
      <c r="C162" s="33" t="s">
        <v>0</v>
      </c>
      <c r="D162" s="33" t="s">
        <v>5</v>
      </c>
      <c r="E162" s="33" t="s">
        <v>5</v>
      </c>
      <c r="F162" s="33" t="s">
        <v>322</v>
      </c>
      <c r="G162" s="33" t="s">
        <v>12</v>
      </c>
      <c r="H162" s="33" t="s">
        <v>3</v>
      </c>
      <c r="I162" s="33" t="s">
        <v>8</v>
      </c>
      <c r="J162" s="34" t="s">
        <v>324</v>
      </c>
      <c r="K162" s="62">
        <v>276.2</v>
      </c>
      <c r="L162" s="62">
        <v>276.2</v>
      </c>
      <c r="M162" s="62">
        <v>270.31200000000001</v>
      </c>
      <c r="N162" s="23">
        <f t="shared" si="32"/>
        <v>97.868211440984794</v>
      </c>
    </row>
    <row r="163" spans="1:14" x14ac:dyDescent="0.3">
      <c r="A163" s="18">
        <f>A160+1</f>
        <v>151</v>
      </c>
      <c r="B163" s="40">
        <v>90</v>
      </c>
      <c r="C163" s="41" t="s">
        <v>0</v>
      </c>
      <c r="D163" s="41" t="s">
        <v>5</v>
      </c>
      <c r="E163" s="41" t="s">
        <v>5</v>
      </c>
      <c r="F163" s="41" t="s">
        <v>21</v>
      </c>
      <c r="G163" s="41" t="s">
        <v>1</v>
      </c>
      <c r="H163" s="41" t="s">
        <v>3</v>
      </c>
      <c r="I163" s="41" t="s">
        <v>8</v>
      </c>
      <c r="J163" s="42" t="s">
        <v>22</v>
      </c>
      <c r="K163" s="43">
        <f>K164</f>
        <v>183253.48</v>
      </c>
      <c r="L163" s="43">
        <f>L164</f>
        <v>183253.48</v>
      </c>
      <c r="M163" s="43">
        <f>M164</f>
        <v>163540.55900000001</v>
      </c>
      <c r="N163" s="23">
        <f t="shared" si="32"/>
        <v>89.242812196526913</v>
      </c>
    </row>
    <row r="164" spans="1:14" ht="37.5" x14ac:dyDescent="0.3">
      <c r="A164" s="18">
        <f t="shared" si="40"/>
        <v>152</v>
      </c>
      <c r="B164" s="40">
        <v>90</v>
      </c>
      <c r="C164" s="41" t="s">
        <v>0</v>
      </c>
      <c r="D164" s="41" t="s">
        <v>5</v>
      </c>
      <c r="E164" s="41" t="s">
        <v>5</v>
      </c>
      <c r="F164" s="41" t="s">
        <v>21</v>
      </c>
      <c r="G164" s="41" t="s">
        <v>12</v>
      </c>
      <c r="H164" s="41" t="s">
        <v>3</v>
      </c>
      <c r="I164" s="41" t="s">
        <v>8</v>
      </c>
      <c r="J164" s="42" t="s">
        <v>23</v>
      </c>
      <c r="K164" s="48">
        <f>SUM(K165:K189)</f>
        <v>183253.48</v>
      </c>
      <c r="L164" s="48">
        <f t="shared" ref="L164:M164" si="43">SUM(L165:L189)</f>
        <v>183253.48</v>
      </c>
      <c r="M164" s="48">
        <f t="shared" si="43"/>
        <v>163540.55900000001</v>
      </c>
      <c r="N164" s="23">
        <f t="shared" si="32"/>
        <v>89.242812196526913</v>
      </c>
    </row>
    <row r="165" spans="1:14" ht="150" x14ac:dyDescent="0.3">
      <c r="A165" s="18">
        <f t="shared" si="40"/>
        <v>153</v>
      </c>
      <c r="B165" s="32">
        <v>90</v>
      </c>
      <c r="C165" s="33" t="s">
        <v>0</v>
      </c>
      <c r="D165" s="33" t="s">
        <v>5</v>
      </c>
      <c r="E165" s="33" t="s">
        <v>5</v>
      </c>
      <c r="F165" s="33" t="s">
        <v>21</v>
      </c>
      <c r="G165" s="33" t="s">
        <v>12</v>
      </c>
      <c r="H165" s="33" t="s">
        <v>296</v>
      </c>
      <c r="I165" s="33" t="s">
        <v>8</v>
      </c>
      <c r="J165" s="66" t="s">
        <v>298</v>
      </c>
      <c r="K165" s="65">
        <v>3989</v>
      </c>
      <c r="L165" s="65">
        <v>3989</v>
      </c>
      <c r="M165" s="65">
        <v>3989</v>
      </c>
      <c r="N165" s="23">
        <f t="shared" si="32"/>
        <v>100</v>
      </c>
    </row>
    <row r="166" spans="1:14" ht="168.75" x14ac:dyDescent="0.3">
      <c r="A166" s="18">
        <f t="shared" si="40"/>
        <v>154</v>
      </c>
      <c r="B166" s="32">
        <v>90</v>
      </c>
      <c r="C166" s="33" t="s">
        <v>0</v>
      </c>
      <c r="D166" s="33" t="s">
        <v>5</v>
      </c>
      <c r="E166" s="33" t="s">
        <v>5</v>
      </c>
      <c r="F166" s="33" t="s">
        <v>21</v>
      </c>
      <c r="G166" s="33" t="s">
        <v>12</v>
      </c>
      <c r="H166" s="33" t="s">
        <v>297</v>
      </c>
      <c r="I166" s="33" t="s">
        <v>8</v>
      </c>
      <c r="J166" s="66" t="s">
        <v>299</v>
      </c>
      <c r="K166" s="65">
        <v>732.4</v>
      </c>
      <c r="L166" s="65">
        <v>732.4</v>
      </c>
      <c r="M166" s="65">
        <v>732.4</v>
      </c>
      <c r="N166" s="23">
        <f t="shared" si="32"/>
        <v>100</v>
      </c>
    </row>
    <row r="167" spans="1:14" ht="131.25" x14ac:dyDescent="0.3">
      <c r="A167" s="18">
        <f t="shared" si="40"/>
        <v>155</v>
      </c>
      <c r="B167" s="32">
        <v>90</v>
      </c>
      <c r="C167" s="33" t="s">
        <v>0</v>
      </c>
      <c r="D167" s="33" t="s">
        <v>5</v>
      </c>
      <c r="E167" s="33" t="s">
        <v>5</v>
      </c>
      <c r="F167" s="33" t="s">
        <v>21</v>
      </c>
      <c r="G167" s="33" t="s">
        <v>12</v>
      </c>
      <c r="H167" s="33" t="s">
        <v>248</v>
      </c>
      <c r="I167" s="33" t="s">
        <v>8</v>
      </c>
      <c r="J167" s="34" t="s">
        <v>249</v>
      </c>
      <c r="K167" s="65">
        <v>332.1</v>
      </c>
      <c r="L167" s="65">
        <v>332.1</v>
      </c>
      <c r="M167" s="65">
        <v>332.1</v>
      </c>
      <c r="N167" s="23">
        <f t="shared" si="32"/>
        <v>100</v>
      </c>
    </row>
    <row r="168" spans="1:14" ht="168.75" x14ac:dyDescent="0.3">
      <c r="A168" s="18">
        <f t="shared" si="40"/>
        <v>156</v>
      </c>
      <c r="B168" s="32">
        <v>90</v>
      </c>
      <c r="C168" s="33" t="s">
        <v>0</v>
      </c>
      <c r="D168" s="33" t="s">
        <v>5</v>
      </c>
      <c r="E168" s="33" t="s">
        <v>5</v>
      </c>
      <c r="F168" s="33" t="s">
        <v>21</v>
      </c>
      <c r="G168" s="33" t="s">
        <v>12</v>
      </c>
      <c r="H168" s="33" t="s">
        <v>326</v>
      </c>
      <c r="I168" s="33" t="s">
        <v>8</v>
      </c>
      <c r="J168" s="34" t="s">
        <v>325</v>
      </c>
      <c r="K168" s="65">
        <v>190.2</v>
      </c>
      <c r="L168" s="65">
        <v>190.2</v>
      </c>
      <c r="M168" s="65">
        <v>186.16</v>
      </c>
      <c r="N168" s="23">
        <f t="shared" si="32"/>
        <v>97.875920084121987</v>
      </c>
    </row>
    <row r="169" spans="1:14" ht="187.5" x14ac:dyDescent="0.3">
      <c r="A169" s="18">
        <f t="shared" si="40"/>
        <v>157</v>
      </c>
      <c r="B169" s="32">
        <v>90</v>
      </c>
      <c r="C169" s="33" t="s">
        <v>0</v>
      </c>
      <c r="D169" s="33" t="s">
        <v>5</v>
      </c>
      <c r="E169" s="33" t="s">
        <v>5</v>
      </c>
      <c r="F169" s="33" t="s">
        <v>21</v>
      </c>
      <c r="G169" s="33" t="s">
        <v>12</v>
      </c>
      <c r="H169" s="33" t="s">
        <v>220</v>
      </c>
      <c r="I169" s="33" t="s">
        <v>8</v>
      </c>
      <c r="J169" s="34" t="s">
        <v>221</v>
      </c>
      <c r="K169" s="65">
        <f>4685.9+13634.7</f>
        <v>18320.599999999999</v>
      </c>
      <c r="L169" s="65">
        <f>4685.9+13634.7</f>
        <v>18320.599999999999</v>
      </c>
      <c r="M169" s="65">
        <v>0</v>
      </c>
      <c r="N169" s="23">
        <f t="shared" si="32"/>
        <v>0</v>
      </c>
    </row>
    <row r="170" spans="1:14" ht="168.75" x14ac:dyDescent="0.3">
      <c r="A170" s="18">
        <f t="shared" si="40"/>
        <v>158</v>
      </c>
      <c r="B170" s="32">
        <v>90</v>
      </c>
      <c r="C170" s="33" t="s">
        <v>0</v>
      </c>
      <c r="D170" s="33" t="s">
        <v>5</v>
      </c>
      <c r="E170" s="33" t="s">
        <v>5</v>
      </c>
      <c r="F170" s="33" t="s">
        <v>21</v>
      </c>
      <c r="G170" s="33" t="s">
        <v>12</v>
      </c>
      <c r="H170" s="33" t="s">
        <v>222</v>
      </c>
      <c r="I170" s="33" t="s">
        <v>8</v>
      </c>
      <c r="J170" s="34" t="s">
        <v>223</v>
      </c>
      <c r="K170" s="65">
        <v>17235.900000000001</v>
      </c>
      <c r="L170" s="65">
        <v>17235.900000000001</v>
      </c>
      <c r="M170" s="65">
        <v>17235.900000000001</v>
      </c>
      <c r="N170" s="23">
        <f t="shared" si="32"/>
        <v>100</v>
      </c>
    </row>
    <row r="171" spans="1:14" ht="131.25" x14ac:dyDescent="0.3">
      <c r="A171" s="18">
        <f t="shared" si="40"/>
        <v>159</v>
      </c>
      <c r="B171" s="32">
        <v>90</v>
      </c>
      <c r="C171" s="33" t="s">
        <v>0</v>
      </c>
      <c r="D171" s="33" t="s">
        <v>5</v>
      </c>
      <c r="E171" s="33" t="s">
        <v>5</v>
      </c>
      <c r="F171" s="33" t="s">
        <v>21</v>
      </c>
      <c r="G171" s="33" t="s">
        <v>12</v>
      </c>
      <c r="H171" s="33" t="s">
        <v>287</v>
      </c>
      <c r="I171" s="33" t="s">
        <v>8</v>
      </c>
      <c r="J171" s="34" t="s">
        <v>289</v>
      </c>
      <c r="K171" s="65">
        <f>3323.3+784.7</f>
        <v>4108</v>
      </c>
      <c r="L171" s="65">
        <f>3323.3+784.7</f>
        <v>4108</v>
      </c>
      <c r="M171" s="65">
        <v>4078.3</v>
      </c>
      <c r="N171" s="23">
        <f t="shared" si="32"/>
        <v>99.277020447906523</v>
      </c>
    </row>
    <row r="172" spans="1:14" ht="168.75" x14ac:dyDescent="0.3">
      <c r="A172" s="18">
        <f t="shared" si="40"/>
        <v>160</v>
      </c>
      <c r="B172" s="32">
        <v>90</v>
      </c>
      <c r="C172" s="33" t="s">
        <v>0</v>
      </c>
      <c r="D172" s="33" t="s">
        <v>5</v>
      </c>
      <c r="E172" s="33" t="s">
        <v>5</v>
      </c>
      <c r="F172" s="33" t="s">
        <v>21</v>
      </c>
      <c r="G172" s="33" t="s">
        <v>12</v>
      </c>
      <c r="H172" s="33" t="s">
        <v>288</v>
      </c>
      <c r="I172" s="33" t="s">
        <v>8</v>
      </c>
      <c r="J172" s="34" t="s">
        <v>290</v>
      </c>
      <c r="K172" s="65">
        <v>9.58</v>
      </c>
      <c r="L172" s="65">
        <v>9.58</v>
      </c>
      <c r="M172" s="65">
        <v>9.58</v>
      </c>
      <c r="N172" s="23">
        <f t="shared" si="32"/>
        <v>100</v>
      </c>
    </row>
    <row r="173" spans="1:14" ht="225" x14ac:dyDescent="0.3">
      <c r="A173" s="18">
        <f t="shared" si="40"/>
        <v>161</v>
      </c>
      <c r="B173" s="32">
        <v>90</v>
      </c>
      <c r="C173" s="33" t="s">
        <v>0</v>
      </c>
      <c r="D173" s="33" t="s">
        <v>5</v>
      </c>
      <c r="E173" s="33" t="s">
        <v>5</v>
      </c>
      <c r="F173" s="33" t="s">
        <v>21</v>
      </c>
      <c r="G173" s="33" t="s">
        <v>12</v>
      </c>
      <c r="H173" s="33" t="s">
        <v>314</v>
      </c>
      <c r="I173" s="33" t="s">
        <v>8</v>
      </c>
      <c r="J173" s="34" t="s">
        <v>315</v>
      </c>
      <c r="K173" s="65">
        <v>497.6</v>
      </c>
      <c r="L173" s="65">
        <v>497.6</v>
      </c>
      <c r="M173" s="65">
        <v>497.2</v>
      </c>
      <c r="N173" s="23">
        <f t="shared" si="32"/>
        <v>99.919614147909968</v>
      </c>
    </row>
    <row r="174" spans="1:14" ht="187.5" x14ac:dyDescent="0.3">
      <c r="A174" s="18">
        <f t="shared" si="40"/>
        <v>162</v>
      </c>
      <c r="B174" s="32">
        <v>90</v>
      </c>
      <c r="C174" s="33" t="s">
        <v>0</v>
      </c>
      <c r="D174" s="33" t="s">
        <v>5</v>
      </c>
      <c r="E174" s="33" t="s">
        <v>5</v>
      </c>
      <c r="F174" s="33" t="s">
        <v>21</v>
      </c>
      <c r="G174" s="33" t="s">
        <v>12</v>
      </c>
      <c r="H174" s="33" t="s">
        <v>272</v>
      </c>
      <c r="I174" s="33" t="s">
        <v>8</v>
      </c>
      <c r="J174" s="34" t="s">
        <v>273</v>
      </c>
      <c r="K174" s="65">
        <v>747.5</v>
      </c>
      <c r="L174" s="65">
        <v>747.5</v>
      </c>
      <c r="M174" s="65">
        <v>747.5</v>
      </c>
      <c r="N174" s="23">
        <f t="shared" si="32"/>
        <v>100</v>
      </c>
    </row>
    <row r="175" spans="1:14" ht="225" x14ac:dyDescent="0.3">
      <c r="A175" s="18">
        <f t="shared" si="40"/>
        <v>163</v>
      </c>
      <c r="B175" s="32">
        <v>90</v>
      </c>
      <c r="C175" s="33" t="s">
        <v>0</v>
      </c>
      <c r="D175" s="33" t="s">
        <v>5</v>
      </c>
      <c r="E175" s="33" t="s">
        <v>5</v>
      </c>
      <c r="F175" s="33" t="s">
        <v>21</v>
      </c>
      <c r="G175" s="33" t="s">
        <v>12</v>
      </c>
      <c r="H175" s="33" t="s">
        <v>270</v>
      </c>
      <c r="I175" s="33" t="s">
        <v>8</v>
      </c>
      <c r="J175" s="34" t="s">
        <v>271</v>
      </c>
      <c r="K175" s="65">
        <v>519.4</v>
      </c>
      <c r="L175" s="65">
        <v>519.4</v>
      </c>
      <c r="M175" s="65">
        <v>506.935</v>
      </c>
      <c r="N175" s="23">
        <f t="shared" si="32"/>
        <v>97.60011551790528</v>
      </c>
    </row>
    <row r="176" spans="1:14" ht="243.75" x14ac:dyDescent="0.3">
      <c r="A176" s="18">
        <f t="shared" si="40"/>
        <v>164</v>
      </c>
      <c r="B176" s="32">
        <v>90</v>
      </c>
      <c r="C176" s="33" t="s">
        <v>0</v>
      </c>
      <c r="D176" s="33" t="s">
        <v>5</v>
      </c>
      <c r="E176" s="33" t="s">
        <v>5</v>
      </c>
      <c r="F176" s="33" t="s">
        <v>21</v>
      </c>
      <c r="G176" s="33" t="s">
        <v>12</v>
      </c>
      <c r="H176" s="33" t="s">
        <v>300</v>
      </c>
      <c r="I176" s="33" t="s">
        <v>8</v>
      </c>
      <c r="J176" s="34" t="s">
        <v>301</v>
      </c>
      <c r="K176" s="65">
        <v>1500</v>
      </c>
      <c r="L176" s="65">
        <v>1500</v>
      </c>
      <c r="M176" s="65">
        <v>1500</v>
      </c>
      <c r="N176" s="23">
        <f t="shared" si="32"/>
        <v>100</v>
      </c>
    </row>
    <row r="177" spans="1:15" ht="187.5" x14ac:dyDescent="0.3">
      <c r="A177" s="18">
        <f t="shared" si="40"/>
        <v>165</v>
      </c>
      <c r="B177" s="32">
        <v>90</v>
      </c>
      <c r="C177" s="33" t="s">
        <v>0</v>
      </c>
      <c r="D177" s="33" t="s">
        <v>5</v>
      </c>
      <c r="E177" s="33" t="s">
        <v>5</v>
      </c>
      <c r="F177" s="33" t="s">
        <v>21</v>
      </c>
      <c r="G177" s="33" t="s">
        <v>12</v>
      </c>
      <c r="H177" s="33" t="s">
        <v>347</v>
      </c>
      <c r="I177" s="33" t="s">
        <v>8</v>
      </c>
      <c r="J177" s="34" t="s">
        <v>348</v>
      </c>
      <c r="K177" s="65">
        <v>90</v>
      </c>
      <c r="L177" s="65">
        <v>90</v>
      </c>
      <c r="M177" s="65">
        <v>90</v>
      </c>
      <c r="N177" s="23">
        <f t="shared" si="32"/>
        <v>100</v>
      </c>
    </row>
    <row r="178" spans="1:15" ht="168.75" x14ac:dyDescent="0.3">
      <c r="A178" s="18">
        <f t="shared" si="40"/>
        <v>166</v>
      </c>
      <c r="B178" s="32">
        <v>90</v>
      </c>
      <c r="C178" s="33" t="s">
        <v>0</v>
      </c>
      <c r="D178" s="33" t="s">
        <v>5</v>
      </c>
      <c r="E178" s="33" t="s">
        <v>5</v>
      </c>
      <c r="F178" s="33" t="s">
        <v>21</v>
      </c>
      <c r="G178" s="33" t="s">
        <v>12</v>
      </c>
      <c r="H178" s="33" t="s">
        <v>318</v>
      </c>
      <c r="I178" s="33" t="s">
        <v>8</v>
      </c>
      <c r="J178" s="34" t="s">
        <v>319</v>
      </c>
      <c r="K178" s="65">
        <v>100</v>
      </c>
      <c r="L178" s="65">
        <v>100</v>
      </c>
      <c r="M178" s="65">
        <v>100</v>
      </c>
      <c r="N178" s="23">
        <f t="shared" si="32"/>
        <v>100</v>
      </c>
    </row>
    <row r="179" spans="1:15" ht="150" x14ac:dyDescent="0.3">
      <c r="A179" s="18">
        <f t="shared" si="40"/>
        <v>167</v>
      </c>
      <c r="B179" s="32">
        <v>90</v>
      </c>
      <c r="C179" s="33" t="s">
        <v>0</v>
      </c>
      <c r="D179" s="33" t="s">
        <v>5</v>
      </c>
      <c r="E179" s="33" t="s">
        <v>5</v>
      </c>
      <c r="F179" s="33" t="s">
        <v>21</v>
      </c>
      <c r="G179" s="33" t="s">
        <v>12</v>
      </c>
      <c r="H179" s="33" t="s">
        <v>24</v>
      </c>
      <c r="I179" s="33" t="s">
        <v>8</v>
      </c>
      <c r="J179" s="67" t="s">
        <v>25</v>
      </c>
      <c r="K179" s="65">
        <v>567.29999999999995</v>
      </c>
      <c r="L179" s="65">
        <v>567.29999999999995</v>
      </c>
      <c r="M179" s="65">
        <v>567.154</v>
      </c>
      <c r="N179" s="23">
        <f t="shared" si="32"/>
        <v>99.974264057817734</v>
      </c>
    </row>
    <row r="180" spans="1:15" ht="150" x14ac:dyDescent="0.3">
      <c r="A180" s="18">
        <f t="shared" si="40"/>
        <v>168</v>
      </c>
      <c r="B180" s="32">
        <v>90</v>
      </c>
      <c r="C180" s="33" t="s">
        <v>0</v>
      </c>
      <c r="D180" s="33" t="s">
        <v>5</v>
      </c>
      <c r="E180" s="33" t="s">
        <v>5</v>
      </c>
      <c r="F180" s="33" t="s">
        <v>21</v>
      </c>
      <c r="G180" s="33" t="s">
        <v>12</v>
      </c>
      <c r="H180" s="33" t="s">
        <v>320</v>
      </c>
      <c r="I180" s="33" t="s">
        <v>8</v>
      </c>
      <c r="J180" s="67" t="s">
        <v>321</v>
      </c>
      <c r="K180" s="65">
        <v>250</v>
      </c>
      <c r="L180" s="65">
        <v>250</v>
      </c>
      <c r="M180" s="65">
        <v>250</v>
      </c>
      <c r="N180" s="23">
        <f t="shared" si="32"/>
        <v>100</v>
      </c>
    </row>
    <row r="181" spans="1:15" ht="168.75" x14ac:dyDescent="0.3">
      <c r="A181" s="18">
        <f t="shared" si="40"/>
        <v>169</v>
      </c>
      <c r="B181" s="32">
        <v>90</v>
      </c>
      <c r="C181" s="33" t="s">
        <v>0</v>
      </c>
      <c r="D181" s="33" t="s">
        <v>5</v>
      </c>
      <c r="E181" s="33" t="s">
        <v>5</v>
      </c>
      <c r="F181" s="33" t="s">
        <v>21</v>
      </c>
      <c r="G181" s="33" t="s">
        <v>12</v>
      </c>
      <c r="H181" s="33" t="s">
        <v>227</v>
      </c>
      <c r="I181" s="33" t="s">
        <v>8</v>
      </c>
      <c r="J181" s="67" t="s">
        <v>226</v>
      </c>
      <c r="K181" s="65">
        <v>315</v>
      </c>
      <c r="L181" s="65">
        <v>315</v>
      </c>
      <c r="M181" s="65">
        <v>315</v>
      </c>
      <c r="N181" s="23">
        <f t="shared" si="32"/>
        <v>100</v>
      </c>
    </row>
    <row r="182" spans="1:15" ht="168.75" x14ac:dyDescent="0.3">
      <c r="A182" s="18">
        <f t="shared" si="40"/>
        <v>170</v>
      </c>
      <c r="B182" s="32">
        <v>90</v>
      </c>
      <c r="C182" s="33" t="s">
        <v>0</v>
      </c>
      <c r="D182" s="33" t="s">
        <v>5</v>
      </c>
      <c r="E182" s="33" t="s">
        <v>5</v>
      </c>
      <c r="F182" s="33" t="s">
        <v>21</v>
      </c>
      <c r="G182" s="33" t="s">
        <v>12</v>
      </c>
      <c r="H182" s="33" t="s">
        <v>224</v>
      </c>
      <c r="I182" s="33" t="s">
        <v>8</v>
      </c>
      <c r="J182" s="67" t="s">
        <v>225</v>
      </c>
      <c r="K182" s="65">
        <v>232.8</v>
      </c>
      <c r="L182" s="65">
        <v>232.8</v>
      </c>
      <c r="M182" s="65">
        <v>0</v>
      </c>
      <c r="N182" s="23">
        <f t="shared" si="32"/>
        <v>0</v>
      </c>
    </row>
    <row r="183" spans="1:15" ht="225" x14ac:dyDescent="0.3">
      <c r="A183" s="18">
        <f t="shared" si="40"/>
        <v>171</v>
      </c>
      <c r="B183" s="32">
        <v>90</v>
      </c>
      <c r="C183" s="33" t="s">
        <v>0</v>
      </c>
      <c r="D183" s="33" t="s">
        <v>5</v>
      </c>
      <c r="E183" s="33" t="s">
        <v>5</v>
      </c>
      <c r="F183" s="33" t="s">
        <v>21</v>
      </c>
      <c r="G183" s="33" t="s">
        <v>12</v>
      </c>
      <c r="H183" s="33" t="s">
        <v>26</v>
      </c>
      <c r="I183" s="33" t="s">
        <v>8</v>
      </c>
      <c r="J183" s="68" t="s">
        <v>27</v>
      </c>
      <c r="K183" s="47">
        <v>113077.6</v>
      </c>
      <c r="L183" s="47">
        <v>113077.6</v>
      </c>
      <c r="M183" s="47">
        <v>113077.6</v>
      </c>
      <c r="N183" s="23">
        <f t="shared" si="32"/>
        <v>100</v>
      </c>
    </row>
    <row r="184" spans="1:15" ht="225" x14ac:dyDescent="0.3">
      <c r="A184" s="18">
        <f t="shared" si="40"/>
        <v>172</v>
      </c>
      <c r="B184" s="32">
        <v>90</v>
      </c>
      <c r="C184" s="33" t="s">
        <v>0</v>
      </c>
      <c r="D184" s="33" t="s">
        <v>5</v>
      </c>
      <c r="E184" s="33" t="s">
        <v>5</v>
      </c>
      <c r="F184" s="33" t="s">
        <v>21</v>
      </c>
      <c r="G184" s="33" t="s">
        <v>12</v>
      </c>
      <c r="H184" s="33" t="s">
        <v>28</v>
      </c>
      <c r="I184" s="33" t="s">
        <v>8</v>
      </c>
      <c r="J184" s="67" t="s">
        <v>29</v>
      </c>
      <c r="K184" s="65">
        <v>98</v>
      </c>
      <c r="L184" s="65">
        <v>98</v>
      </c>
      <c r="M184" s="65">
        <v>98</v>
      </c>
      <c r="N184" s="23">
        <f t="shared" si="32"/>
        <v>100</v>
      </c>
    </row>
    <row r="185" spans="1:15" ht="131.25" x14ac:dyDescent="0.3">
      <c r="A185" s="18">
        <f t="shared" si="40"/>
        <v>173</v>
      </c>
      <c r="B185" s="32">
        <v>90</v>
      </c>
      <c r="C185" s="33" t="s">
        <v>0</v>
      </c>
      <c r="D185" s="33" t="s">
        <v>5</v>
      </c>
      <c r="E185" s="33" t="s">
        <v>5</v>
      </c>
      <c r="F185" s="33" t="s">
        <v>21</v>
      </c>
      <c r="G185" s="33" t="s">
        <v>12</v>
      </c>
      <c r="H185" s="33" t="s">
        <v>317</v>
      </c>
      <c r="I185" s="33" t="s">
        <v>8</v>
      </c>
      <c r="J185" s="67" t="s">
        <v>316</v>
      </c>
      <c r="K185" s="65">
        <v>2442.3000000000002</v>
      </c>
      <c r="L185" s="65">
        <v>2442.3000000000002</v>
      </c>
      <c r="M185" s="65">
        <v>2442.3000000000002</v>
      </c>
      <c r="N185" s="23">
        <f t="shared" si="32"/>
        <v>100</v>
      </c>
    </row>
    <row r="186" spans="1:15" ht="409.5" x14ac:dyDescent="0.3">
      <c r="A186" s="18">
        <f t="shared" si="40"/>
        <v>174</v>
      </c>
      <c r="B186" s="32">
        <v>90</v>
      </c>
      <c r="C186" s="33" t="s">
        <v>0</v>
      </c>
      <c r="D186" s="33" t="s">
        <v>5</v>
      </c>
      <c r="E186" s="33" t="s">
        <v>5</v>
      </c>
      <c r="F186" s="33" t="s">
        <v>21</v>
      </c>
      <c r="G186" s="33" t="s">
        <v>12</v>
      </c>
      <c r="H186" s="33" t="s">
        <v>294</v>
      </c>
      <c r="I186" s="33" t="s">
        <v>8</v>
      </c>
      <c r="J186" s="67" t="s">
        <v>295</v>
      </c>
      <c r="K186" s="65">
        <f>4100+770</f>
        <v>4870</v>
      </c>
      <c r="L186" s="65">
        <f>4100+770</f>
        <v>4870</v>
      </c>
      <c r="M186" s="65">
        <v>4869.2299999999996</v>
      </c>
      <c r="N186" s="23">
        <f t="shared" si="32"/>
        <v>99.984188911704308</v>
      </c>
    </row>
    <row r="187" spans="1:15" ht="206.25" x14ac:dyDescent="0.3">
      <c r="A187" s="18">
        <f t="shared" si="40"/>
        <v>175</v>
      </c>
      <c r="B187" s="32">
        <v>90</v>
      </c>
      <c r="C187" s="33" t="s">
        <v>0</v>
      </c>
      <c r="D187" s="33" t="s">
        <v>5</v>
      </c>
      <c r="E187" s="33" t="s">
        <v>5</v>
      </c>
      <c r="F187" s="33" t="s">
        <v>21</v>
      </c>
      <c r="G187" s="33" t="s">
        <v>12</v>
      </c>
      <c r="H187" s="33" t="s">
        <v>274</v>
      </c>
      <c r="I187" s="33" t="s">
        <v>8</v>
      </c>
      <c r="J187" s="67" t="s">
        <v>275</v>
      </c>
      <c r="K187" s="65">
        <v>5961.6</v>
      </c>
      <c r="L187" s="65">
        <v>5961.6</v>
      </c>
      <c r="M187" s="65">
        <v>4849.6000000000004</v>
      </c>
      <c r="N187" s="23">
        <f t="shared" si="32"/>
        <v>81.347289318303822</v>
      </c>
    </row>
    <row r="188" spans="1:15" ht="168.75" x14ac:dyDescent="0.3">
      <c r="A188" s="18">
        <f t="shared" si="40"/>
        <v>176</v>
      </c>
      <c r="B188" s="32">
        <v>90</v>
      </c>
      <c r="C188" s="33" t="s">
        <v>0</v>
      </c>
      <c r="D188" s="33" t="s">
        <v>5</v>
      </c>
      <c r="E188" s="33" t="s">
        <v>5</v>
      </c>
      <c r="F188" s="33" t="s">
        <v>21</v>
      </c>
      <c r="G188" s="33" t="s">
        <v>12</v>
      </c>
      <c r="H188" s="33" t="s">
        <v>312</v>
      </c>
      <c r="I188" s="33" t="s">
        <v>8</v>
      </c>
      <c r="J188" s="67" t="s">
        <v>313</v>
      </c>
      <c r="K188" s="65">
        <v>1486.6</v>
      </c>
      <c r="L188" s="65">
        <v>1486.6</v>
      </c>
      <c r="M188" s="65">
        <v>1486.6</v>
      </c>
      <c r="N188" s="23">
        <f t="shared" si="32"/>
        <v>100</v>
      </c>
    </row>
    <row r="189" spans="1:15" ht="243.75" x14ac:dyDescent="0.3">
      <c r="A189" s="18">
        <f t="shared" si="40"/>
        <v>177</v>
      </c>
      <c r="B189" s="32">
        <v>90</v>
      </c>
      <c r="C189" s="33" t="s">
        <v>0</v>
      </c>
      <c r="D189" s="33" t="s">
        <v>5</v>
      </c>
      <c r="E189" s="33" t="s">
        <v>5</v>
      </c>
      <c r="F189" s="33" t="s">
        <v>21</v>
      </c>
      <c r="G189" s="33" t="s">
        <v>12</v>
      </c>
      <c r="H189" s="33" t="s">
        <v>304</v>
      </c>
      <c r="I189" s="33" t="s">
        <v>8</v>
      </c>
      <c r="J189" s="67" t="s">
        <v>305</v>
      </c>
      <c r="K189" s="65">
        <v>5580</v>
      </c>
      <c r="L189" s="65">
        <v>5580</v>
      </c>
      <c r="M189" s="65">
        <v>5580</v>
      </c>
      <c r="N189" s="23">
        <f t="shared" si="32"/>
        <v>100</v>
      </c>
    </row>
    <row r="190" spans="1:15" ht="37.5" x14ac:dyDescent="0.3">
      <c r="A190" s="18">
        <f t="shared" si="40"/>
        <v>178</v>
      </c>
      <c r="B190" s="19">
        <v>90</v>
      </c>
      <c r="C190" s="20" t="s">
        <v>0</v>
      </c>
      <c r="D190" s="20" t="s">
        <v>5</v>
      </c>
      <c r="E190" s="20" t="s">
        <v>30</v>
      </c>
      <c r="F190" s="20" t="s">
        <v>2</v>
      </c>
      <c r="G190" s="20" t="s">
        <v>1</v>
      </c>
      <c r="H190" s="20" t="s">
        <v>3</v>
      </c>
      <c r="I190" s="20" t="s">
        <v>8</v>
      </c>
      <c r="J190" s="39" t="s">
        <v>31</v>
      </c>
      <c r="K190" s="58">
        <f>K191+K194+K197+K221+K215+K217+K225+K223</f>
        <v>591513.06299999997</v>
      </c>
      <c r="L190" s="58">
        <f>L191+L194+L197+L221+L215+L217+L225+L223</f>
        <v>591513.06299999997</v>
      </c>
      <c r="M190" s="58">
        <f>M191+M194+M197+M221+M215+M217+M225+M223</f>
        <v>577026.103</v>
      </c>
      <c r="N190" s="23">
        <f t="shared" si="32"/>
        <v>97.550863893600948</v>
      </c>
      <c r="O190">
        <v>479873.21799999999</v>
      </c>
    </row>
    <row r="191" spans="1:15" ht="75" x14ac:dyDescent="0.3">
      <c r="A191" s="18">
        <f t="shared" si="40"/>
        <v>179</v>
      </c>
      <c r="B191" s="28">
        <v>90</v>
      </c>
      <c r="C191" s="29" t="s">
        <v>0</v>
      </c>
      <c r="D191" s="29" t="s">
        <v>5</v>
      </c>
      <c r="E191" s="29" t="s">
        <v>30</v>
      </c>
      <c r="F191" s="29" t="s">
        <v>32</v>
      </c>
      <c r="G191" s="29" t="s">
        <v>1</v>
      </c>
      <c r="H191" s="29" t="s">
        <v>3</v>
      </c>
      <c r="I191" s="29" t="s">
        <v>8</v>
      </c>
      <c r="J191" s="69" t="s">
        <v>33</v>
      </c>
      <c r="K191" s="70">
        <f t="shared" ref="K191:M192" si="44">K192</f>
        <v>4.4000000000000004</v>
      </c>
      <c r="L191" s="70">
        <f t="shared" si="44"/>
        <v>4.4000000000000004</v>
      </c>
      <c r="M191" s="70">
        <f t="shared" si="44"/>
        <v>0</v>
      </c>
      <c r="N191" s="23">
        <f t="shared" si="32"/>
        <v>0</v>
      </c>
    </row>
    <row r="192" spans="1:15" ht="75" x14ac:dyDescent="0.3">
      <c r="A192" s="18">
        <f t="shared" si="40"/>
        <v>180</v>
      </c>
      <c r="B192" s="28">
        <v>90</v>
      </c>
      <c r="C192" s="29" t="s">
        <v>0</v>
      </c>
      <c r="D192" s="29" t="s">
        <v>5</v>
      </c>
      <c r="E192" s="29" t="s">
        <v>30</v>
      </c>
      <c r="F192" s="29" t="s">
        <v>32</v>
      </c>
      <c r="G192" s="29" t="s">
        <v>12</v>
      </c>
      <c r="H192" s="29" t="s">
        <v>3</v>
      </c>
      <c r="I192" s="29" t="s">
        <v>8</v>
      </c>
      <c r="J192" s="69" t="s">
        <v>34</v>
      </c>
      <c r="K192" s="70">
        <f t="shared" si="44"/>
        <v>4.4000000000000004</v>
      </c>
      <c r="L192" s="70">
        <f t="shared" si="44"/>
        <v>4.4000000000000004</v>
      </c>
      <c r="M192" s="70">
        <f t="shared" si="44"/>
        <v>0</v>
      </c>
      <c r="N192" s="23">
        <f t="shared" si="32"/>
        <v>0</v>
      </c>
    </row>
    <row r="193" spans="1:14" ht="131.25" x14ac:dyDescent="0.3">
      <c r="A193" s="18">
        <f t="shared" si="40"/>
        <v>181</v>
      </c>
      <c r="B193" s="51">
        <v>90</v>
      </c>
      <c r="C193" s="52" t="s">
        <v>0</v>
      </c>
      <c r="D193" s="52" t="s">
        <v>5</v>
      </c>
      <c r="E193" s="52" t="s">
        <v>30</v>
      </c>
      <c r="F193" s="52" t="s">
        <v>32</v>
      </c>
      <c r="G193" s="52" t="s">
        <v>12</v>
      </c>
      <c r="H193" s="52" t="s">
        <v>3</v>
      </c>
      <c r="I193" s="52" t="s">
        <v>8</v>
      </c>
      <c r="J193" s="71" t="s">
        <v>85</v>
      </c>
      <c r="K193" s="72">
        <f>2.5+1.9</f>
        <v>4.4000000000000004</v>
      </c>
      <c r="L193" s="72">
        <f>2.5+1.9</f>
        <v>4.4000000000000004</v>
      </c>
      <c r="M193" s="72">
        <v>0</v>
      </c>
      <c r="N193" s="23">
        <f t="shared" si="32"/>
        <v>0</v>
      </c>
    </row>
    <row r="194" spans="1:14" ht="56.25" x14ac:dyDescent="0.3">
      <c r="A194" s="18">
        <f t="shared" si="40"/>
        <v>182</v>
      </c>
      <c r="B194" s="40">
        <v>90</v>
      </c>
      <c r="C194" s="41" t="s">
        <v>0</v>
      </c>
      <c r="D194" s="41" t="s">
        <v>5</v>
      </c>
      <c r="E194" s="41" t="s">
        <v>30</v>
      </c>
      <c r="F194" s="41" t="s">
        <v>35</v>
      </c>
      <c r="G194" s="41" t="s">
        <v>1</v>
      </c>
      <c r="H194" s="41" t="s">
        <v>3</v>
      </c>
      <c r="I194" s="41" t="s">
        <v>8</v>
      </c>
      <c r="J194" s="73" t="s">
        <v>36</v>
      </c>
      <c r="K194" s="48">
        <f t="shared" ref="K194:M195" si="45">K195</f>
        <v>1518.1</v>
      </c>
      <c r="L194" s="48">
        <f t="shared" si="45"/>
        <v>1518.1</v>
      </c>
      <c r="M194" s="48">
        <f t="shared" si="45"/>
        <v>1444.3150000000001</v>
      </c>
      <c r="N194" s="23">
        <f t="shared" si="32"/>
        <v>95.139648244516181</v>
      </c>
    </row>
    <row r="195" spans="1:14" ht="75" x14ac:dyDescent="0.3">
      <c r="A195" s="18">
        <f t="shared" si="40"/>
        <v>183</v>
      </c>
      <c r="B195" s="40">
        <v>90</v>
      </c>
      <c r="C195" s="41" t="s">
        <v>0</v>
      </c>
      <c r="D195" s="41" t="s">
        <v>5</v>
      </c>
      <c r="E195" s="41" t="s">
        <v>30</v>
      </c>
      <c r="F195" s="41" t="s">
        <v>35</v>
      </c>
      <c r="G195" s="41" t="s">
        <v>12</v>
      </c>
      <c r="H195" s="41" t="s">
        <v>3</v>
      </c>
      <c r="I195" s="41" t="s">
        <v>8</v>
      </c>
      <c r="J195" s="73" t="s">
        <v>37</v>
      </c>
      <c r="K195" s="48">
        <f t="shared" si="45"/>
        <v>1518.1</v>
      </c>
      <c r="L195" s="48">
        <f t="shared" si="45"/>
        <v>1518.1</v>
      </c>
      <c r="M195" s="48">
        <f t="shared" si="45"/>
        <v>1444.3150000000001</v>
      </c>
      <c r="N195" s="23">
        <f t="shared" si="32"/>
        <v>95.139648244516181</v>
      </c>
    </row>
    <row r="196" spans="1:14" ht="112.5" x14ac:dyDescent="0.3">
      <c r="A196" s="18">
        <f t="shared" si="40"/>
        <v>184</v>
      </c>
      <c r="B196" s="32">
        <v>90</v>
      </c>
      <c r="C196" s="33" t="s">
        <v>0</v>
      </c>
      <c r="D196" s="33" t="s">
        <v>5</v>
      </c>
      <c r="E196" s="33" t="s">
        <v>30</v>
      </c>
      <c r="F196" s="33" t="s">
        <v>35</v>
      </c>
      <c r="G196" s="33" t="s">
        <v>12</v>
      </c>
      <c r="H196" s="33" t="s">
        <v>3</v>
      </c>
      <c r="I196" s="33" t="s">
        <v>8</v>
      </c>
      <c r="J196" s="74" t="s">
        <v>86</v>
      </c>
      <c r="K196" s="65">
        <f>1487.1+31</f>
        <v>1518.1</v>
      </c>
      <c r="L196" s="65">
        <f>1487.1+31</f>
        <v>1518.1</v>
      </c>
      <c r="M196" s="65">
        <v>1444.3150000000001</v>
      </c>
      <c r="N196" s="23">
        <f t="shared" si="32"/>
        <v>95.139648244516181</v>
      </c>
    </row>
    <row r="197" spans="1:14" ht="97.5" x14ac:dyDescent="0.3">
      <c r="A197" s="18">
        <f t="shared" si="40"/>
        <v>185</v>
      </c>
      <c r="B197" s="75">
        <v>90</v>
      </c>
      <c r="C197" s="76" t="s">
        <v>0</v>
      </c>
      <c r="D197" s="76" t="s">
        <v>5</v>
      </c>
      <c r="E197" s="76" t="s">
        <v>30</v>
      </c>
      <c r="F197" s="76" t="s">
        <v>38</v>
      </c>
      <c r="G197" s="76" t="s">
        <v>1</v>
      </c>
      <c r="H197" s="76" t="s">
        <v>3</v>
      </c>
      <c r="I197" s="76" t="s">
        <v>8</v>
      </c>
      <c r="J197" s="77" t="s">
        <v>39</v>
      </c>
      <c r="K197" s="78">
        <f>K198</f>
        <v>499211.54500000004</v>
      </c>
      <c r="L197" s="78">
        <f>L198</f>
        <v>499211.54500000004</v>
      </c>
      <c r="M197" s="78">
        <f>M198</f>
        <v>485856.68300000002</v>
      </c>
      <c r="N197" s="23">
        <f t="shared" si="32"/>
        <v>97.324809064662148</v>
      </c>
    </row>
    <row r="198" spans="1:14" ht="93.75" x14ac:dyDescent="0.3">
      <c r="A198" s="18">
        <f t="shared" si="40"/>
        <v>186</v>
      </c>
      <c r="B198" s="40">
        <v>90</v>
      </c>
      <c r="C198" s="41" t="s">
        <v>0</v>
      </c>
      <c r="D198" s="41" t="s">
        <v>5</v>
      </c>
      <c r="E198" s="41" t="s">
        <v>30</v>
      </c>
      <c r="F198" s="41" t="s">
        <v>38</v>
      </c>
      <c r="G198" s="41" t="s">
        <v>12</v>
      </c>
      <c r="H198" s="41" t="s">
        <v>3</v>
      </c>
      <c r="I198" s="41" t="s">
        <v>8</v>
      </c>
      <c r="J198" s="79" t="s">
        <v>215</v>
      </c>
      <c r="K198" s="48">
        <f>SUM(K199:K214)</f>
        <v>499211.54500000004</v>
      </c>
      <c r="L198" s="48">
        <f>SUM(L199:L214)</f>
        <v>499211.54500000004</v>
      </c>
      <c r="M198" s="48">
        <f>SUM(M199:M214)</f>
        <v>485856.68300000002</v>
      </c>
      <c r="N198" s="23">
        <f t="shared" si="32"/>
        <v>97.324809064662148</v>
      </c>
    </row>
    <row r="199" spans="1:14" ht="262.5" x14ac:dyDescent="0.3">
      <c r="A199" s="18">
        <f t="shared" si="40"/>
        <v>187</v>
      </c>
      <c r="B199" s="32">
        <v>90</v>
      </c>
      <c r="C199" s="33" t="s">
        <v>0</v>
      </c>
      <c r="D199" s="33" t="s">
        <v>5</v>
      </c>
      <c r="E199" s="33" t="s">
        <v>30</v>
      </c>
      <c r="F199" s="33" t="s">
        <v>38</v>
      </c>
      <c r="G199" s="33" t="s">
        <v>12</v>
      </c>
      <c r="H199" s="33" t="s">
        <v>40</v>
      </c>
      <c r="I199" s="33" t="s">
        <v>8</v>
      </c>
      <c r="J199" s="80" t="s">
        <v>41</v>
      </c>
      <c r="K199" s="65">
        <v>53070.383500000004</v>
      </c>
      <c r="L199" s="65">
        <v>53070.383500000004</v>
      </c>
      <c r="M199" s="65">
        <v>52914.784</v>
      </c>
      <c r="N199" s="23">
        <f t="shared" si="32"/>
        <v>99.706805397402107</v>
      </c>
    </row>
    <row r="200" spans="1:14" ht="262.5" x14ac:dyDescent="0.3">
      <c r="A200" s="18">
        <f t="shared" si="40"/>
        <v>188</v>
      </c>
      <c r="B200" s="32">
        <v>90</v>
      </c>
      <c r="C200" s="33" t="s">
        <v>0</v>
      </c>
      <c r="D200" s="33" t="s">
        <v>5</v>
      </c>
      <c r="E200" s="33" t="s">
        <v>30</v>
      </c>
      <c r="F200" s="33" t="s">
        <v>38</v>
      </c>
      <c r="G200" s="33" t="s">
        <v>12</v>
      </c>
      <c r="H200" s="33" t="s">
        <v>276</v>
      </c>
      <c r="I200" s="33" t="s">
        <v>8</v>
      </c>
      <c r="J200" s="80" t="s">
        <v>277</v>
      </c>
      <c r="K200" s="65">
        <v>115.4615</v>
      </c>
      <c r="L200" s="65">
        <v>115.4615</v>
      </c>
      <c r="M200" s="65">
        <v>115.462</v>
      </c>
      <c r="N200" s="23">
        <f t="shared" si="32"/>
        <v>100.00043304478116</v>
      </c>
    </row>
    <row r="201" spans="1:14" ht="187.5" x14ac:dyDescent="0.3">
      <c r="A201" s="18">
        <f t="shared" si="40"/>
        <v>189</v>
      </c>
      <c r="B201" s="32">
        <v>90</v>
      </c>
      <c r="C201" s="33" t="s">
        <v>0</v>
      </c>
      <c r="D201" s="33" t="s">
        <v>5</v>
      </c>
      <c r="E201" s="33" t="s">
        <v>30</v>
      </c>
      <c r="F201" s="33" t="s">
        <v>38</v>
      </c>
      <c r="G201" s="33" t="s">
        <v>12</v>
      </c>
      <c r="H201" s="33" t="s">
        <v>42</v>
      </c>
      <c r="I201" s="33" t="s">
        <v>8</v>
      </c>
      <c r="J201" s="81" t="s">
        <v>84</v>
      </c>
      <c r="K201" s="65">
        <v>50.9</v>
      </c>
      <c r="L201" s="65">
        <v>50.9</v>
      </c>
      <c r="M201" s="65">
        <v>50.9</v>
      </c>
      <c r="N201" s="23">
        <f t="shared" si="32"/>
        <v>100</v>
      </c>
    </row>
    <row r="202" spans="1:14" ht="356.25" x14ac:dyDescent="0.3">
      <c r="A202" s="18">
        <f t="shared" si="40"/>
        <v>190</v>
      </c>
      <c r="B202" s="32">
        <v>90</v>
      </c>
      <c r="C202" s="33" t="s">
        <v>0</v>
      </c>
      <c r="D202" s="33" t="s">
        <v>5</v>
      </c>
      <c r="E202" s="33" t="s">
        <v>30</v>
      </c>
      <c r="F202" s="33" t="s">
        <v>38</v>
      </c>
      <c r="G202" s="33" t="s">
        <v>12</v>
      </c>
      <c r="H202" s="33" t="s">
        <v>43</v>
      </c>
      <c r="I202" s="33" t="s">
        <v>8</v>
      </c>
      <c r="J202" s="67" t="s">
        <v>44</v>
      </c>
      <c r="K202" s="65">
        <v>10708.4</v>
      </c>
      <c r="L202" s="65">
        <v>10708.4</v>
      </c>
      <c r="M202" s="65">
        <v>10701.666999999999</v>
      </c>
      <c r="N202" s="23">
        <f t="shared" si="32"/>
        <v>99.937124126853689</v>
      </c>
    </row>
    <row r="203" spans="1:14" ht="112.5" x14ac:dyDescent="0.3">
      <c r="A203" s="18">
        <f t="shared" si="40"/>
        <v>191</v>
      </c>
      <c r="B203" s="32">
        <v>90</v>
      </c>
      <c r="C203" s="33" t="s">
        <v>0</v>
      </c>
      <c r="D203" s="33" t="s">
        <v>5</v>
      </c>
      <c r="E203" s="33" t="s">
        <v>30</v>
      </c>
      <c r="F203" s="33" t="s">
        <v>38</v>
      </c>
      <c r="G203" s="33" t="s">
        <v>12</v>
      </c>
      <c r="H203" s="33" t="s">
        <v>45</v>
      </c>
      <c r="I203" s="33" t="s">
        <v>8</v>
      </c>
      <c r="J203" s="68" t="s">
        <v>46</v>
      </c>
      <c r="K203" s="65">
        <v>107</v>
      </c>
      <c r="L203" s="65">
        <v>107</v>
      </c>
      <c r="M203" s="65">
        <v>75.498999999999995</v>
      </c>
      <c r="N203" s="23">
        <f t="shared" si="32"/>
        <v>70.55981308411215</v>
      </c>
    </row>
    <row r="204" spans="1:14" ht="206.25" x14ac:dyDescent="0.3">
      <c r="A204" s="18">
        <f t="shared" si="40"/>
        <v>192</v>
      </c>
      <c r="B204" s="32">
        <v>90</v>
      </c>
      <c r="C204" s="33" t="s">
        <v>0</v>
      </c>
      <c r="D204" s="33" t="s">
        <v>5</v>
      </c>
      <c r="E204" s="33" t="s">
        <v>30</v>
      </c>
      <c r="F204" s="33" t="s">
        <v>38</v>
      </c>
      <c r="G204" s="33" t="s">
        <v>12</v>
      </c>
      <c r="H204" s="33" t="s">
        <v>47</v>
      </c>
      <c r="I204" s="33" t="s">
        <v>8</v>
      </c>
      <c r="J204" s="81" t="s">
        <v>48</v>
      </c>
      <c r="K204" s="65">
        <v>2555.9</v>
      </c>
      <c r="L204" s="65">
        <v>2555.9</v>
      </c>
      <c r="M204" s="65">
        <v>2512.9679999999998</v>
      </c>
      <c r="N204" s="23">
        <f t="shared" si="32"/>
        <v>98.320278571149103</v>
      </c>
    </row>
    <row r="205" spans="1:14" ht="225" x14ac:dyDescent="0.3">
      <c r="A205" s="18">
        <f t="shared" si="40"/>
        <v>193</v>
      </c>
      <c r="B205" s="32">
        <v>90</v>
      </c>
      <c r="C205" s="33" t="s">
        <v>0</v>
      </c>
      <c r="D205" s="33" t="s">
        <v>5</v>
      </c>
      <c r="E205" s="33" t="s">
        <v>30</v>
      </c>
      <c r="F205" s="33" t="s">
        <v>38</v>
      </c>
      <c r="G205" s="33" t="s">
        <v>12</v>
      </c>
      <c r="H205" s="33" t="s">
        <v>49</v>
      </c>
      <c r="I205" s="33" t="s">
        <v>8</v>
      </c>
      <c r="J205" s="82" t="s">
        <v>87</v>
      </c>
      <c r="K205" s="47">
        <v>636.20000000000005</v>
      </c>
      <c r="L205" s="47">
        <v>636.20000000000005</v>
      </c>
      <c r="M205" s="47">
        <v>636.06700000000001</v>
      </c>
      <c r="N205" s="23">
        <f t="shared" si="32"/>
        <v>99.979094624331964</v>
      </c>
    </row>
    <row r="206" spans="1:14" ht="168.75" x14ac:dyDescent="0.3">
      <c r="A206" s="18">
        <f t="shared" si="40"/>
        <v>194</v>
      </c>
      <c r="B206" s="32">
        <v>90</v>
      </c>
      <c r="C206" s="33" t="s">
        <v>0</v>
      </c>
      <c r="D206" s="33" t="s">
        <v>5</v>
      </c>
      <c r="E206" s="33" t="s">
        <v>30</v>
      </c>
      <c r="F206" s="33" t="s">
        <v>38</v>
      </c>
      <c r="G206" s="33" t="s">
        <v>12</v>
      </c>
      <c r="H206" s="33" t="s">
        <v>50</v>
      </c>
      <c r="I206" s="33" t="s">
        <v>8</v>
      </c>
      <c r="J206" s="81" t="s">
        <v>51</v>
      </c>
      <c r="K206" s="65">
        <v>98.8</v>
      </c>
      <c r="L206" s="65">
        <v>98.8</v>
      </c>
      <c r="M206" s="65">
        <v>97.2</v>
      </c>
      <c r="N206" s="23">
        <f t="shared" ref="N206:N245" si="46">M206/L206*100</f>
        <v>98.380566801619437</v>
      </c>
    </row>
    <row r="207" spans="1:14" ht="206.25" x14ac:dyDescent="0.3">
      <c r="A207" s="18">
        <f t="shared" si="40"/>
        <v>195</v>
      </c>
      <c r="B207" s="32">
        <v>90</v>
      </c>
      <c r="C207" s="33" t="s">
        <v>0</v>
      </c>
      <c r="D207" s="33" t="s">
        <v>5</v>
      </c>
      <c r="E207" s="33" t="s">
        <v>30</v>
      </c>
      <c r="F207" s="33" t="s">
        <v>38</v>
      </c>
      <c r="G207" s="33" t="s">
        <v>12</v>
      </c>
      <c r="H207" s="33" t="s">
        <v>52</v>
      </c>
      <c r="I207" s="33" t="s">
        <v>8</v>
      </c>
      <c r="J207" s="81" t="s">
        <v>53</v>
      </c>
      <c r="K207" s="65">
        <v>1585.5</v>
      </c>
      <c r="L207" s="65">
        <v>1585.5</v>
      </c>
      <c r="M207" s="65">
        <v>1585.5</v>
      </c>
      <c r="N207" s="23">
        <f t="shared" si="46"/>
        <v>100</v>
      </c>
    </row>
    <row r="208" spans="1:14" ht="281.25" x14ac:dyDescent="0.3">
      <c r="A208" s="18">
        <f t="shared" si="40"/>
        <v>196</v>
      </c>
      <c r="B208" s="32">
        <v>90</v>
      </c>
      <c r="C208" s="33" t="s">
        <v>0</v>
      </c>
      <c r="D208" s="33" t="s">
        <v>5</v>
      </c>
      <c r="E208" s="33" t="s">
        <v>30</v>
      </c>
      <c r="F208" s="33" t="s">
        <v>38</v>
      </c>
      <c r="G208" s="33" t="s">
        <v>12</v>
      </c>
      <c r="H208" s="33" t="s">
        <v>54</v>
      </c>
      <c r="I208" s="33" t="s">
        <v>8</v>
      </c>
      <c r="J208" s="81" t="s">
        <v>55</v>
      </c>
      <c r="K208" s="65">
        <v>698.4</v>
      </c>
      <c r="L208" s="65">
        <v>698.4</v>
      </c>
      <c r="M208" s="65">
        <v>586.476</v>
      </c>
      <c r="N208" s="23">
        <f t="shared" si="46"/>
        <v>83.974226804123717</v>
      </c>
    </row>
    <row r="209" spans="1:14" ht="318.75" x14ac:dyDescent="0.3">
      <c r="A209" s="18">
        <f t="shared" si="40"/>
        <v>197</v>
      </c>
      <c r="B209" s="32">
        <v>90</v>
      </c>
      <c r="C209" s="33" t="s">
        <v>0</v>
      </c>
      <c r="D209" s="33" t="s">
        <v>5</v>
      </c>
      <c r="E209" s="33" t="s">
        <v>30</v>
      </c>
      <c r="F209" s="33" t="s">
        <v>38</v>
      </c>
      <c r="G209" s="33" t="s">
        <v>12</v>
      </c>
      <c r="H209" s="33" t="s">
        <v>56</v>
      </c>
      <c r="I209" s="33" t="s">
        <v>8</v>
      </c>
      <c r="J209" s="68" t="s">
        <v>81</v>
      </c>
      <c r="K209" s="65">
        <v>203179.7</v>
      </c>
      <c r="L209" s="65">
        <v>203179.7</v>
      </c>
      <c r="M209" s="65">
        <v>203179.7</v>
      </c>
      <c r="N209" s="23">
        <f t="shared" si="46"/>
        <v>100</v>
      </c>
    </row>
    <row r="210" spans="1:14" ht="187.5" x14ac:dyDescent="0.3">
      <c r="A210" s="18">
        <f t="shared" si="40"/>
        <v>198</v>
      </c>
      <c r="B210" s="32">
        <v>90</v>
      </c>
      <c r="C210" s="33" t="s">
        <v>0</v>
      </c>
      <c r="D210" s="33" t="s">
        <v>5</v>
      </c>
      <c r="E210" s="33" t="s">
        <v>30</v>
      </c>
      <c r="F210" s="33" t="s">
        <v>38</v>
      </c>
      <c r="G210" s="33" t="s">
        <v>12</v>
      </c>
      <c r="H210" s="33" t="s">
        <v>57</v>
      </c>
      <c r="I210" s="33" t="s">
        <v>8</v>
      </c>
      <c r="J210" s="81" t="s">
        <v>58</v>
      </c>
      <c r="K210" s="83">
        <v>10062.9</v>
      </c>
      <c r="L210" s="83">
        <v>10062.9</v>
      </c>
      <c r="M210" s="83">
        <v>7903.46</v>
      </c>
      <c r="N210" s="23">
        <f t="shared" si="46"/>
        <v>78.540579753351423</v>
      </c>
    </row>
    <row r="211" spans="1:14" ht="168.75" x14ac:dyDescent="0.3">
      <c r="A211" s="18">
        <f t="shared" si="40"/>
        <v>199</v>
      </c>
      <c r="B211" s="32">
        <v>90</v>
      </c>
      <c r="C211" s="33" t="s">
        <v>0</v>
      </c>
      <c r="D211" s="33" t="s">
        <v>5</v>
      </c>
      <c r="E211" s="33" t="s">
        <v>30</v>
      </c>
      <c r="F211" s="33" t="s">
        <v>38</v>
      </c>
      <c r="G211" s="33" t="s">
        <v>12</v>
      </c>
      <c r="H211" s="33" t="s">
        <v>59</v>
      </c>
      <c r="I211" s="33" t="s">
        <v>8</v>
      </c>
      <c r="J211" s="68" t="s">
        <v>83</v>
      </c>
      <c r="K211" s="65">
        <v>127158.7</v>
      </c>
      <c r="L211" s="65">
        <v>127158.7</v>
      </c>
      <c r="M211" s="65">
        <v>116313.7</v>
      </c>
      <c r="N211" s="23">
        <f t="shared" si="46"/>
        <v>91.471287454181265</v>
      </c>
    </row>
    <row r="212" spans="1:14" ht="337.5" x14ac:dyDescent="0.3">
      <c r="A212" s="18">
        <f t="shared" si="40"/>
        <v>200</v>
      </c>
      <c r="B212" s="32">
        <v>90</v>
      </c>
      <c r="C212" s="33" t="s">
        <v>0</v>
      </c>
      <c r="D212" s="33" t="s">
        <v>5</v>
      </c>
      <c r="E212" s="33" t="s">
        <v>30</v>
      </c>
      <c r="F212" s="33" t="s">
        <v>38</v>
      </c>
      <c r="G212" s="33" t="s">
        <v>12</v>
      </c>
      <c r="H212" s="33" t="s">
        <v>60</v>
      </c>
      <c r="I212" s="33" t="s">
        <v>8</v>
      </c>
      <c r="J212" s="80" t="s">
        <v>80</v>
      </c>
      <c r="K212" s="65">
        <v>77595.5</v>
      </c>
      <c r="L212" s="65">
        <v>77595.5</v>
      </c>
      <c r="M212" s="65">
        <v>77595.5</v>
      </c>
      <c r="N212" s="23">
        <f t="shared" si="46"/>
        <v>100</v>
      </c>
    </row>
    <row r="213" spans="1:14" ht="243.75" x14ac:dyDescent="0.3">
      <c r="A213" s="18">
        <f t="shared" si="40"/>
        <v>201</v>
      </c>
      <c r="B213" s="32">
        <v>90</v>
      </c>
      <c r="C213" s="33" t="s">
        <v>0</v>
      </c>
      <c r="D213" s="33" t="s">
        <v>5</v>
      </c>
      <c r="E213" s="33" t="s">
        <v>30</v>
      </c>
      <c r="F213" s="33" t="s">
        <v>38</v>
      </c>
      <c r="G213" s="33" t="s">
        <v>12</v>
      </c>
      <c r="H213" s="33" t="s">
        <v>61</v>
      </c>
      <c r="I213" s="33" t="s">
        <v>8</v>
      </c>
      <c r="J213" s="81" t="s">
        <v>62</v>
      </c>
      <c r="K213" s="65">
        <v>11107</v>
      </c>
      <c r="L213" s="65">
        <v>11107</v>
      </c>
      <c r="M213" s="65">
        <v>11107</v>
      </c>
      <c r="N213" s="23">
        <f t="shared" si="46"/>
        <v>100</v>
      </c>
    </row>
    <row r="214" spans="1:14" ht="150" x14ac:dyDescent="0.3">
      <c r="A214" s="18">
        <f t="shared" si="40"/>
        <v>202</v>
      </c>
      <c r="B214" s="32">
        <v>90</v>
      </c>
      <c r="C214" s="33" t="s">
        <v>0</v>
      </c>
      <c r="D214" s="33" t="s">
        <v>5</v>
      </c>
      <c r="E214" s="33" t="s">
        <v>30</v>
      </c>
      <c r="F214" s="33" t="s">
        <v>38</v>
      </c>
      <c r="G214" s="33" t="s">
        <v>12</v>
      </c>
      <c r="H214" s="33" t="s">
        <v>63</v>
      </c>
      <c r="I214" s="33" t="s">
        <v>8</v>
      </c>
      <c r="J214" s="84" t="s">
        <v>64</v>
      </c>
      <c r="K214" s="65">
        <v>480.8</v>
      </c>
      <c r="L214" s="65">
        <v>480.8</v>
      </c>
      <c r="M214" s="65">
        <v>480.8</v>
      </c>
      <c r="N214" s="23">
        <f t="shared" si="46"/>
        <v>100</v>
      </c>
    </row>
    <row r="215" spans="1:14" ht="131.25" x14ac:dyDescent="0.3">
      <c r="A215" s="18">
        <f t="shared" si="40"/>
        <v>203</v>
      </c>
      <c r="B215" s="40">
        <v>90</v>
      </c>
      <c r="C215" s="41" t="s">
        <v>0</v>
      </c>
      <c r="D215" s="41" t="s">
        <v>5</v>
      </c>
      <c r="E215" s="41" t="s">
        <v>30</v>
      </c>
      <c r="F215" s="41" t="s">
        <v>88</v>
      </c>
      <c r="G215" s="41" t="s">
        <v>1</v>
      </c>
      <c r="H215" s="41" t="s">
        <v>3</v>
      </c>
      <c r="I215" s="41" t="s">
        <v>8</v>
      </c>
      <c r="J215" s="85" t="s">
        <v>89</v>
      </c>
      <c r="K215" s="48">
        <f>K216</f>
        <v>4725.6000000000004</v>
      </c>
      <c r="L215" s="48">
        <f t="shared" ref="L215:M215" si="47">L216</f>
        <v>4725.6000000000004</v>
      </c>
      <c r="M215" s="48">
        <f t="shared" si="47"/>
        <v>4011.6</v>
      </c>
      <c r="N215" s="23">
        <f t="shared" si="46"/>
        <v>84.890807516505831</v>
      </c>
    </row>
    <row r="216" spans="1:14" ht="168.75" x14ac:dyDescent="0.3">
      <c r="A216" s="18">
        <f t="shared" si="40"/>
        <v>204</v>
      </c>
      <c r="B216" s="32">
        <v>90</v>
      </c>
      <c r="C216" s="33" t="s">
        <v>0</v>
      </c>
      <c r="D216" s="33" t="s">
        <v>5</v>
      </c>
      <c r="E216" s="33" t="s">
        <v>30</v>
      </c>
      <c r="F216" s="33" t="s">
        <v>88</v>
      </c>
      <c r="G216" s="33" t="s">
        <v>12</v>
      </c>
      <c r="H216" s="33" t="s">
        <v>3</v>
      </c>
      <c r="I216" s="33" t="s">
        <v>8</v>
      </c>
      <c r="J216" s="84" t="s">
        <v>293</v>
      </c>
      <c r="K216" s="65">
        <v>4725.6000000000004</v>
      </c>
      <c r="L216" s="65">
        <v>4725.6000000000004</v>
      </c>
      <c r="M216" s="65">
        <v>4011.6</v>
      </c>
      <c r="N216" s="23">
        <f t="shared" si="46"/>
        <v>84.890807516505831</v>
      </c>
    </row>
    <row r="217" spans="1:14" ht="112.5" x14ac:dyDescent="0.3">
      <c r="A217" s="18">
        <f t="shared" si="40"/>
        <v>205</v>
      </c>
      <c r="B217" s="40">
        <v>90</v>
      </c>
      <c r="C217" s="41" t="s">
        <v>0</v>
      </c>
      <c r="D217" s="41" t="s">
        <v>5</v>
      </c>
      <c r="E217" s="41" t="s">
        <v>30</v>
      </c>
      <c r="F217" s="41" t="s">
        <v>228</v>
      </c>
      <c r="G217" s="41" t="s">
        <v>1</v>
      </c>
      <c r="H217" s="41" t="s">
        <v>3</v>
      </c>
      <c r="I217" s="41" t="s">
        <v>8</v>
      </c>
      <c r="J217" s="86" t="s">
        <v>291</v>
      </c>
      <c r="K217" s="61">
        <f>K218</f>
        <v>174</v>
      </c>
      <c r="L217" s="61">
        <f t="shared" ref="L217:M217" si="48">L218</f>
        <v>174</v>
      </c>
      <c r="M217" s="61">
        <f t="shared" si="48"/>
        <v>174</v>
      </c>
      <c r="N217" s="23">
        <f t="shared" si="46"/>
        <v>100</v>
      </c>
    </row>
    <row r="218" spans="1:14" ht="112.5" x14ac:dyDescent="0.3">
      <c r="A218" s="18">
        <f t="shared" si="40"/>
        <v>206</v>
      </c>
      <c r="B218" s="40">
        <v>90</v>
      </c>
      <c r="C218" s="41" t="s">
        <v>0</v>
      </c>
      <c r="D218" s="41" t="s">
        <v>5</v>
      </c>
      <c r="E218" s="41" t="s">
        <v>30</v>
      </c>
      <c r="F218" s="41" t="s">
        <v>228</v>
      </c>
      <c r="G218" s="41" t="s">
        <v>12</v>
      </c>
      <c r="H218" s="41" t="s">
        <v>3</v>
      </c>
      <c r="I218" s="41" t="s">
        <v>8</v>
      </c>
      <c r="J218" s="86" t="s">
        <v>292</v>
      </c>
      <c r="K218" s="61">
        <f>K219+K220</f>
        <v>174</v>
      </c>
      <c r="L218" s="61">
        <f t="shared" ref="L218:M218" si="49">L219+L220</f>
        <v>174</v>
      </c>
      <c r="M218" s="61">
        <f t="shared" si="49"/>
        <v>174</v>
      </c>
      <c r="N218" s="23">
        <f t="shared" si="46"/>
        <v>100</v>
      </c>
    </row>
    <row r="219" spans="1:14" ht="206.25" x14ac:dyDescent="0.3">
      <c r="A219" s="18">
        <f t="shared" si="40"/>
        <v>207</v>
      </c>
      <c r="B219" s="32">
        <v>90</v>
      </c>
      <c r="C219" s="33" t="s">
        <v>0</v>
      </c>
      <c r="D219" s="33" t="s">
        <v>5</v>
      </c>
      <c r="E219" s="33" t="s">
        <v>30</v>
      </c>
      <c r="F219" s="33" t="s">
        <v>228</v>
      </c>
      <c r="G219" s="33" t="s">
        <v>12</v>
      </c>
      <c r="H219" s="33" t="s">
        <v>308</v>
      </c>
      <c r="I219" s="33" t="s">
        <v>8</v>
      </c>
      <c r="J219" s="68" t="s">
        <v>306</v>
      </c>
      <c r="K219" s="62">
        <v>140.5</v>
      </c>
      <c r="L219" s="62">
        <v>140.5</v>
      </c>
      <c r="M219" s="62">
        <v>140.5</v>
      </c>
      <c r="N219" s="23">
        <f t="shared" si="46"/>
        <v>100</v>
      </c>
    </row>
    <row r="220" spans="1:14" ht="168.75" x14ac:dyDescent="0.3">
      <c r="A220" s="18">
        <f t="shared" si="40"/>
        <v>208</v>
      </c>
      <c r="B220" s="32">
        <v>90</v>
      </c>
      <c r="C220" s="33" t="s">
        <v>0</v>
      </c>
      <c r="D220" s="33" t="s">
        <v>5</v>
      </c>
      <c r="E220" s="33" t="s">
        <v>30</v>
      </c>
      <c r="F220" s="33" t="s">
        <v>228</v>
      </c>
      <c r="G220" s="33" t="s">
        <v>12</v>
      </c>
      <c r="H220" s="33" t="s">
        <v>20</v>
      </c>
      <c r="I220" s="33" t="s">
        <v>8</v>
      </c>
      <c r="J220" s="68" t="s">
        <v>307</v>
      </c>
      <c r="K220" s="62">
        <v>33.5</v>
      </c>
      <c r="L220" s="62">
        <v>33.5</v>
      </c>
      <c r="M220" s="62">
        <v>33.5</v>
      </c>
      <c r="N220" s="23">
        <f t="shared" si="46"/>
        <v>100</v>
      </c>
    </row>
    <row r="221" spans="1:14" ht="112.5" x14ac:dyDescent="0.3">
      <c r="A221" s="18">
        <f t="shared" si="40"/>
        <v>209</v>
      </c>
      <c r="B221" s="40">
        <v>90</v>
      </c>
      <c r="C221" s="41" t="s">
        <v>0</v>
      </c>
      <c r="D221" s="41" t="s">
        <v>5</v>
      </c>
      <c r="E221" s="41" t="s">
        <v>30</v>
      </c>
      <c r="F221" s="41" t="s">
        <v>65</v>
      </c>
      <c r="G221" s="41" t="s">
        <v>1</v>
      </c>
      <c r="H221" s="41" t="s">
        <v>3</v>
      </c>
      <c r="I221" s="41" t="s">
        <v>8</v>
      </c>
      <c r="J221" s="87" t="s">
        <v>66</v>
      </c>
      <c r="K221" s="48">
        <f>K222</f>
        <v>7461.3</v>
      </c>
      <c r="L221" s="48">
        <f>L222</f>
        <v>7461.3</v>
      </c>
      <c r="M221" s="48">
        <f>M222</f>
        <v>7461.3</v>
      </c>
      <c r="N221" s="23">
        <f t="shared" si="46"/>
        <v>100</v>
      </c>
    </row>
    <row r="222" spans="1:14" ht="112.5" x14ac:dyDescent="0.3">
      <c r="A222" s="18">
        <f t="shared" si="40"/>
        <v>210</v>
      </c>
      <c r="B222" s="32">
        <v>90</v>
      </c>
      <c r="C222" s="33" t="s">
        <v>0</v>
      </c>
      <c r="D222" s="33" t="s">
        <v>5</v>
      </c>
      <c r="E222" s="33" t="s">
        <v>30</v>
      </c>
      <c r="F222" s="33" t="s">
        <v>65</v>
      </c>
      <c r="G222" s="33" t="s">
        <v>12</v>
      </c>
      <c r="H222" s="33" t="s">
        <v>3</v>
      </c>
      <c r="I222" s="33" t="s">
        <v>8</v>
      </c>
      <c r="J222" s="88" t="s">
        <v>67</v>
      </c>
      <c r="K222" s="65">
        <v>7461.3</v>
      </c>
      <c r="L222" s="65">
        <v>7461.3</v>
      </c>
      <c r="M222" s="65">
        <v>7461.3</v>
      </c>
      <c r="N222" s="23">
        <f t="shared" si="46"/>
        <v>100</v>
      </c>
    </row>
    <row r="223" spans="1:14" ht="56.25" x14ac:dyDescent="0.3">
      <c r="A223" s="18">
        <f t="shared" si="40"/>
        <v>211</v>
      </c>
      <c r="B223" s="40">
        <v>90</v>
      </c>
      <c r="C223" s="41" t="s">
        <v>0</v>
      </c>
      <c r="D223" s="41" t="s">
        <v>5</v>
      </c>
      <c r="E223" s="41" t="s">
        <v>30</v>
      </c>
      <c r="F223" s="41" t="s">
        <v>267</v>
      </c>
      <c r="G223" s="41" t="s">
        <v>1</v>
      </c>
      <c r="H223" s="41" t="s">
        <v>3</v>
      </c>
      <c r="I223" s="41" t="s">
        <v>8</v>
      </c>
      <c r="J223" s="87" t="s">
        <v>268</v>
      </c>
      <c r="K223" s="48">
        <f>K224</f>
        <v>526.81799999999998</v>
      </c>
      <c r="L223" s="48">
        <f t="shared" ref="L223:M223" si="50">L224</f>
        <v>526.81799999999998</v>
      </c>
      <c r="M223" s="48">
        <f t="shared" si="50"/>
        <v>186.905</v>
      </c>
      <c r="N223" s="23">
        <f t="shared" si="46"/>
        <v>35.478096800033413</v>
      </c>
    </row>
    <row r="224" spans="1:14" ht="52.5" customHeight="1" x14ac:dyDescent="0.3">
      <c r="A224" s="18">
        <f t="shared" si="40"/>
        <v>212</v>
      </c>
      <c r="B224" s="32">
        <v>90</v>
      </c>
      <c r="C224" s="33" t="s">
        <v>0</v>
      </c>
      <c r="D224" s="33" t="s">
        <v>5</v>
      </c>
      <c r="E224" s="33" t="s">
        <v>30</v>
      </c>
      <c r="F224" s="33" t="s">
        <v>267</v>
      </c>
      <c r="G224" s="33" t="s">
        <v>12</v>
      </c>
      <c r="H224" s="33" t="s">
        <v>3</v>
      </c>
      <c r="I224" s="33" t="s">
        <v>8</v>
      </c>
      <c r="J224" s="88" t="s">
        <v>269</v>
      </c>
      <c r="K224" s="65">
        <v>526.81799999999998</v>
      </c>
      <c r="L224" s="65">
        <v>526.81799999999998</v>
      </c>
      <c r="M224" s="65">
        <v>186.905</v>
      </c>
      <c r="N224" s="23">
        <f t="shared" si="46"/>
        <v>35.478096800033413</v>
      </c>
    </row>
    <row r="225" spans="1:14" x14ac:dyDescent="0.3">
      <c r="A225" s="18">
        <f t="shared" si="40"/>
        <v>213</v>
      </c>
      <c r="B225" s="40">
        <f>90</f>
        <v>90</v>
      </c>
      <c r="C225" s="41" t="s">
        <v>0</v>
      </c>
      <c r="D225" s="41" t="s">
        <v>5</v>
      </c>
      <c r="E225" s="41" t="s">
        <v>30</v>
      </c>
      <c r="F225" s="41" t="s">
        <v>21</v>
      </c>
      <c r="G225" s="41" t="s">
        <v>1</v>
      </c>
      <c r="H225" s="41" t="s">
        <v>3</v>
      </c>
      <c r="I225" s="41" t="s">
        <v>8</v>
      </c>
      <c r="J225" s="87" t="s">
        <v>229</v>
      </c>
      <c r="K225" s="65">
        <f>K226</f>
        <v>77891.3</v>
      </c>
      <c r="L225" s="65">
        <f t="shared" ref="L225:M225" si="51">L226</f>
        <v>77891.3</v>
      </c>
      <c r="M225" s="65">
        <f t="shared" si="51"/>
        <v>77891.3</v>
      </c>
      <c r="N225" s="23">
        <f t="shared" si="46"/>
        <v>100</v>
      </c>
    </row>
    <row r="226" spans="1:14" ht="37.5" x14ac:dyDescent="0.3">
      <c r="A226" s="18">
        <f t="shared" si="40"/>
        <v>214</v>
      </c>
      <c r="B226" s="40">
        <v>90</v>
      </c>
      <c r="C226" s="41" t="s">
        <v>0</v>
      </c>
      <c r="D226" s="41" t="s">
        <v>5</v>
      </c>
      <c r="E226" s="41" t="s">
        <v>30</v>
      </c>
      <c r="F226" s="41" t="s">
        <v>21</v>
      </c>
      <c r="G226" s="41" t="s">
        <v>12</v>
      </c>
      <c r="H226" s="41" t="s">
        <v>3</v>
      </c>
      <c r="I226" s="41" t="s">
        <v>8</v>
      </c>
      <c r="J226" s="87" t="s">
        <v>230</v>
      </c>
      <c r="K226" s="65">
        <f>K227+K228</f>
        <v>77891.3</v>
      </c>
      <c r="L226" s="65">
        <f t="shared" ref="L226:M226" si="52">L227+L228</f>
        <v>77891.3</v>
      </c>
      <c r="M226" s="65">
        <f t="shared" si="52"/>
        <v>77891.3</v>
      </c>
      <c r="N226" s="23">
        <f t="shared" si="46"/>
        <v>100</v>
      </c>
    </row>
    <row r="227" spans="1:14" ht="337.5" x14ac:dyDescent="0.3">
      <c r="A227" s="18">
        <f t="shared" si="40"/>
        <v>215</v>
      </c>
      <c r="B227" s="32">
        <v>90</v>
      </c>
      <c r="C227" s="33" t="s">
        <v>0</v>
      </c>
      <c r="D227" s="33" t="s">
        <v>5</v>
      </c>
      <c r="E227" s="33" t="s">
        <v>30</v>
      </c>
      <c r="F227" s="33" t="s">
        <v>21</v>
      </c>
      <c r="G227" s="33" t="s">
        <v>12</v>
      </c>
      <c r="H227" s="33" t="s">
        <v>78</v>
      </c>
      <c r="I227" s="33" t="s">
        <v>8</v>
      </c>
      <c r="J227" s="80" t="s">
        <v>79</v>
      </c>
      <c r="K227" s="65">
        <v>34919.300000000003</v>
      </c>
      <c r="L227" s="65">
        <v>34919.300000000003</v>
      </c>
      <c r="M227" s="65">
        <v>34919.300000000003</v>
      </c>
      <c r="N227" s="23">
        <f t="shared" si="46"/>
        <v>100</v>
      </c>
    </row>
    <row r="228" spans="1:14" ht="318.75" x14ac:dyDescent="0.3">
      <c r="A228" s="18">
        <f t="shared" si="40"/>
        <v>216</v>
      </c>
      <c r="B228" s="32">
        <v>90</v>
      </c>
      <c r="C228" s="33" t="s">
        <v>0</v>
      </c>
      <c r="D228" s="33" t="s">
        <v>5</v>
      </c>
      <c r="E228" s="33" t="s">
        <v>30</v>
      </c>
      <c r="F228" s="33" t="s">
        <v>21</v>
      </c>
      <c r="G228" s="33" t="s">
        <v>12</v>
      </c>
      <c r="H228" s="33" t="s">
        <v>77</v>
      </c>
      <c r="I228" s="33" t="s">
        <v>8</v>
      </c>
      <c r="J228" s="80" t="s">
        <v>82</v>
      </c>
      <c r="K228" s="65">
        <v>42972</v>
      </c>
      <c r="L228" s="65">
        <v>42972</v>
      </c>
      <c r="M228" s="65">
        <v>42972</v>
      </c>
      <c r="N228" s="23">
        <f t="shared" si="46"/>
        <v>100</v>
      </c>
    </row>
    <row r="229" spans="1:14" x14ac:dyDescent="0.3">
      <c r="A229" s="18">
        <f t="shared" si="40"/>
        <v>217</v>
      </c>
      <c r="B229" s="19">
        <v>90</v>
      </c>
      <c r="C229" s="20" t="s">
        <v>0</v>
      </c>
      <c r="D229" s="20" t="s">
        <v>5</v>
      </c>
      <c r="E229" s="20" t="s">
        <v>68</v>
      </c>
      <c r="F229" s="20" t="s">
        <v>2</v>
      </c>
      <c r="G229" s="20" t="s">
        <v>1</v>
      </c>
      <c r="H229" s="20" t="s">
        <v>3</v>
      </c>
      <c r="I229" s="20" t="s">
        <v>8</v>
      </c>
      <c r="J229" s="89" t="s">
        <v>69</v>
      </c>
      <c r="K229" s="58">
        <f>K235+K230+K237+K239</f>
        <v>98483.996999999988</v>
      </c>
      <c r="L229" s="58">
        <f t="shared" ref="L229:M229" si="53">L235+L230+L237+L239</f>
        <v>98442.539649999992</v>
      </c>
      <c r="M229" s="58">
        <f t="shared" si="53"/>
        <v>92532.047579999999</v>
      </c>
      <c r="N229" s="23">
        <f t="shared" si="46"/>
        <v>93.995997979111465</v>
      </c>
    </row>
    <row r="230" spans="1:14" ht="93.75" x14ac:dyDescent="0.3">
      <c r="A230" s="18">
        <f t="shared" si="40"/>
        <v>218</v>
      </c>
      <c r="B230" s="40">
        <v>90</v>
      </c>
      <c r="C230" s="41" t="s">
        <v>0</v>
      </c>
      <c r="D230" s="41" t="s">
        <v>5</v>
      </c>
      <c r="E230" s="41" t="s">
        <v>68</v>
      </c>
      <c r="F230" s="41" t="s">
        <v>231</v>
      </c>
      <c r="G230" s="41" t="s">
        <v>1</v>
      </c>
      <c r="H230" s="41" t="s">
        <v>3</v>
      </c>
      <c r="I230" s="41" t="s">
        <v>8</v>
      </c>
      <c r="J230" s="90" t="s">
        <v>232</v>
      </c>
      <c r="K230" s="48">
        <f>K231</f>
        <v>98217.096999999994</v>
      </c>
      <c r="L230" s="48">
        <f>L231</f>
        <v>98175.639649999997</v>
      </c>
      <c r="M230" s="48">
        <f>M231</f>
        <v>92265.147580000004</v>
      </c>
      <c r="N230" s="23">
        <f t="shared" si="46"/>
        <v>93.979675517194366</v>
      </c>
    </row>
    <row r="231" spans="1:14" ht="112.5" x14ac:dyDescent="0.3">
      <c r="A231" s="18">
        <f t="shared" si="40"/>
        <v>219</v>
      </c>
      <c r="B231" s="32">
        <v>90</v>
      </c>
      <c r="C231" s="33" t="s">
        <v>0</v>
      </c>
      <c r="D231" s="33" t="s">
        <v>5</v>
      </c>
      <c r="E231" s="33" t="s">
        <v>68</v>
      </c>
      <c r="F231" s="33" t="s">
        <v>231</v>
      </c>
      <c r="G231" s="33" t="s">
        <v>12</v>
      </c>
      <c r="H231" s="33" t="s">
        <v>3</v>
      </c>
      <c r="I231" s="33" t="s">
        <v>8</v>
      </c>
      <c r="J231" s="82" t="s">
        <v>233</v>
      </c>
      <c r="K231" s="35">
        <v>98217.096999999994</v>
      </c>
      <c r="L231" s="35">
        <v>98175.639649999997</v>
      </c>
      <c r="M231" s="35">
        <v>92265.147580000004</v>
      </c>
      <c r="N231" s="23">
        <f t="shared" si="46"/>
        <v>93.979675517194366</v>
      </c>
    </row>
    <row r="232" spans="1:14" x14ac:dyDescent="0.3">
      <c r="A232" s="113" t="s">
        <v>309</v>
      </c>
      <c r="B232" s="114"/>
      <c r="C232" s="114"/>
      <c r="D232" s="114"/>
      <c r="E232" s="114"/>
      <c r="F232" s="114"/>
      <c r="G232" s="114"/>
      <c r="H232" s="114"/>
      <c r="I232" s="114"/>
      <c r="J232" s="114"/>
      <c r="K232" s="114"/>
      <c r="L232" s="114"/>
      <c r="M232" s="115"/>
      <c r="N232" s="23"/>
    </row>
    <row r="233" spans="1:14" ht="75" x14ac:dyDescent="0.3">
      <c r="A233" s="91">
        <v>220</v>
      </c>
      <c r="B233" s="32">
        <v>90</v>
      </c>
      <c r="C233" s="33" t="s">
        <v>0</v>
      </c>
      <c r="D233" s="33" t="s">
        <v>5</v>
      </c>
      <c r="E233" s="33" t="s">
        <v>68</v>
      </c>
      <c r="F233" s="33" t="s">
        <v>231</v>
      </c>
      <c r="G233" s="33" t="s">
        <v>12</v>
      </c>
      <c r="H233" s="33" t="s">
        <v>310</v>
      </c>
      <c r="I233" s="33" t="s">
        <v>8</v>
      </c>
      <c r="J233" s="82" t="s">
        <v>311</v>
      </c>
      <c r="K233" s="35">
        <v>2000</v>
      </c>
      <c r="L233" s="35">
        <v>2000</v>
      </c>
      <c r="M233" s="35">
        <v>2000</v>
      </c>
      <c r="N233" s="23">
        <f t="shared" si="46"/>
        <v>100</v>
      </c>
    </row>
    <row r="234" spans="1:14" ht="93.75" x14ac:dyDescent="0.3">
      <c r="A234" s="18">
        <f>A233+1</f>
        <v>221</v>
      </c>
      <c r="B234" s="40">
        <v>90</v>
      </c>
      <c r="C234" s="41" t="s">
        <v>0</v>
      </c>
      <c r="D234" s="41" t="s">
        <v>5</v>
      </c>
      <c r="E234" s="41" t="s">
        <v>68</v>
      </c>
      <c r="F234" s="41" t="s">
        <v>70</v>
      </c>
      <c r="G234" s="41" t="s">
        <v>1</v>
      </c>
      <c r="H234" s="41" t="s">
        <v>3</v>
      </c>
      <c r="I234" s="41" t="s">
        <v>8</v>
      </c>
      <c r="J234" s="90" t="s">
        <v>71</v>
      </c>
      <c r="K234" s="43">
        <f>K235</f>
        <v>16.899999999999999</v>
      </c>
      <c r="L234" s="43">
        <f>L235</f>
        <v>16.899999999999999</v>
      </c>
      <c r="M234" s="43">
        <f>M235</f>
        <v>16.899999999999999</v>
      </c>
      <c r="N234" s="23">
        <f t="shared" si="46"/>
        <v>100</v>
      </c>
    </row>
    <row r="235" spans="1:14" ht="75" x14ac:dyDescent="0.3">
      <c r="A235" s="18">
        <f t="shared" ref="A235:A245" si="54">A234+1</f>
        <v>222</v>
      </c>
      <c r="B235" s="32">
        <v>90</v>
      </c>
      <c r="C235" s="33" t="s">
        <v>0</v>
      </c>
      <c r="D235" s="33" t="s">
        <v>5</v>
      </c>
      <c r="E235" s="33" t="s">
        <v>68</v>
      </c>
      <c r="F235" s="33" t="s">
        <v>70</v>
      </c>
      <c r="G235" s="33" t="s">
        <v>12</v>
      </c>
      <c r="H235" s="33" t="s">
        <v>3</v>
      </c>
      <c r="I235" s="33" t="s">
        <v>8</v>
      </c>
      <c r="J235" s="82" t="s">
        <v>72</v>
      </c>
      <c r="K235" s="35">
        <v>16.899999999999999</v>
      </c>
      <c r="L235" s="35">
        <v>16.899999999999999</v>
      </c>
      <c r="M235" s="35">
        <v>16.899999999999999</v>
      </c>
      <c r="N235" s="23">
        <f t="shared" si="46"/>
        <v>100</v>
      </c>
    </row>
    <row r="236" spans="1:14" ht="93.75" x14ac:dyDescent="0.3">
      <c r="A236" s="18">
        <f t="shared" si="54"/>
        <v>223</v>
      </c>
      <c r="B236" s="40">
        <v>90</v>
      </c>
      <c r="C236" s="41" t="s">
        <v>0</v>
      </c>
      <c r="D236" s="41" t="s">
        <v>5</v>
      </c>
      <c r="E236" s="41" t="s">
        <v>68</v>
      </c>
      <c r="F236" s="41" t="s">
        <v>282</v>
      </c>
      <c r="G236" s="41" t="s">
        <v>1</v>
      </c>
      <c r="H236" s="41" t="s">
        <v>3</v>
      </c>
      <c r="I236" s="41" t="s">
        <v>8</v>
      </c>
      <c r="J236" s="90" t="s">
        <v>283</v>
      </c>
      <c r="K236" s="43">
        <f>K237</f>
        <v>200</v>
      </c>
      <c r="L236" s="43">
        <f t="shared" ref="L236:M236" si="55">L237</f>
        <v>200</v>
      </c>
      <c r="M236" s="43">
        <f t="shared" si="55"/>
        <v>200</v>
      </c>
      <c r="N236" s="23">
        <f t="shared" si="46"/>
        <v>100</v>
      </c>
    </row>
    <row r="237" spans="1:14" ht="112.5" x14ac:dyDescent="0.3">
      <c r="A237" s="18">
        <f t="shared" si="54"/>
        <v>224</v>
      </c>
      <c r="B237" s="32">
        <v>90</v>
      </c>
      <c r="C237" s="33" t="s">
        <v>0</v>
      </c>
      <c r="D237" s="33" t="s">
        <v>5</v>
      </c>
      <c r="E237" s="33" t="s">
        <v>68</v>
      </c>
      <c r="F237" s="33" t="s">
        <v>282</v>
      </c>
      <c r="G237" s="33" t="s">
        <v>12</v>
      </c>
      <c r="H237" s="33" t="s">
        <v>3</v>
      </c>
      <c r="I237" s="33" t="s">
        <v>8</v>
      </c>
      <c r="J237" s="82" t="s">
        <v>284</v>
      </c>
      <c r="K237" s="35">
        <v>200</v>
      </c>
      <c r="L237" s="35">
        <v>200</v>
      </c>
      <c r="M237" s="35">
        <v>200</v>
      </c>
      <c r="N237" s="23">
        <f t="shared" si="46"/>
        <v>100</v>
      </c>
    </row>
    <row r="238" spans="1:14" ht="112.5" x14ac:dyDescent="0.3">
      <c r="A238" s="18">
        <f t="shared" si="54"/>
        <v>225</v>
      </c>
      <c r="B238" s="40">
        <v>90</v>
      </c>
      <c r="C238" s="41" t="s">
        <v>0</v>
      </c>
      <c r="D238" s="41" t="s">
        <v>5</v>
      </c>
      <c r="E238" s="41" t="s">
        <v>68</v>
      </c>
      <c r="F238" s="41" t="s">
        <v>181</v>
      </c>
      <c r="G238" s="41" t="s">
        <v>1</v>
      </c>
      <c r="H238" s="41" t="s">
        <v>3</v>
      </c>
      <c r="I238" s="41" t="s">
        <v>8</v>
      </c>
      <c r="J238" s="90" t="s">
        <v>285</v>
      </c>
      <c r="K238" s="43">
        <f>K239</f>
        <v>50</v>
      </c>
      <c r="L238" s="43">
        <f t="shared" ref="L238:M238" si="56">L239</f>
        <v>50</v>
      </c>
      <c r="M238" s="43">
        <f t="shared" si="56"/>
        <v>50</v>
      </c>
      <c r="N238" s="23">
        <f t="shared" si="46"/>
        <v>100</v>
      </c>
    </row>
    <row r="239" spans="1:14" ht="131.25" x14ac:dyDescent="0.3">
      <c r="A239" s="18">
        <f t="shared" si="54"/>
        <v>226</v>
      </c>
      <c r="B239" s="32">
        <v>90</v>
      </c>
      <c r="C239" s="33" t="s">
        <v>0</v>
      </c>
      <c r="D239" s="33" t="s">
        <v>5</v>
      </c>
      <c r="E239" s="33" t="s">
        <v>68</v>
      </c>
      <c r="F239" s="33" t="s">
        <v>181</v>
      </c>
      <c r="G239" s="33" t="s">
        <v>12</v>
      </c>
      <c r="H239" s="33" t="s">
        <v>3</v>
      </c>
      <c r="I239" s="33" t="s">
        <v>8</v>
      </c>
      <c r="J239" s="82" t="s">
        <v>286</v>
      </c>
      <c r="K239" s="35">
        <v>50</v>
      </c>
      <c r="L239" s="35">
        <v>50</v>
      </c>
      <c r="M239" s="35">
        <v>50</v>
      </c>
      <c r="N239" s="23">
        <f t="shared" si="46"/>
        <v>100</v>
      </c>
    </row>
    <row r="240" spans="1:14" ht="168.75" x14ac:dyDescent="0.3">
      <c r="A240" s="18">
        <f t="shared" si="54"/>
        <v>227</v>
      </c>
      <c r="B240" s="24">
        <v>0</v>
      </c>
      <c r="C240" s="25" t="s">
        <v>0</v>
      </c>
      <c r="D240" s="25" t="s">
        <v>250</v>
      </c>
      <c r="E240" s="25" t="s">
        <v>1</v>
      </c>
      <c r="F240" s="25" t="s">
        <v>2</v>
      </c>
      <c r="G240" s="25" t="s">
        <v>1</v>
      </c>
      <c r="H240" s="25" t="s">
        <v>3</v>
      </c>
      <c r="I240" s="25" t="s">
        <v>2</v>
      </c>
      <c r="J240" s="92" t="s">
        <v>251</v>
      </c>
      <c r="K240" s="43">
        <f t="shared" ref="K240:M242" si="57">K241</f>
        <v>53.42389</v>
      </c>
      <c r="L240" s="43">
        <f t="shared" si="57"/>
        <v>53.42389</v>
      </c>
      <c r="M240" s="43">
        <f t="shared" si="57"/>
        <v>56.423999999999999</v>
      </c>
      <c r="N240" s="23">
        <f t="shared" si="46"/>
        <v>105.61567119129663</v>
      </c>
    </row>
    <row r="241" spans="1:14" ht="56.25" x14ac:dyDescent="0.3">
      <c r="A241" s="18">
        <f t="shared" si="54"/>
        <v>228</v>
      </c>
      <c r="B241" s="28">
        <v>0</v>
      </c>
      <c r="C241" s="29" t="s">
        <v>0</v>
      </c>
      <c r="D241" s="29" t="s">
        <v>250</v>
      </c>
      <c r="E241" s="29" t="s">
        <v>1</v>
      </c>
      <c r="F241" s="29" t="s">
        <v>2</v>
      </c>
      <c r="G241" s="29" t="s">
        <v>1</v>
      </c>
      <c r="H241" s="29" t="s">
        <v>3</v>
      </c>
      <c r="I241" s="29" t="s">
        <v>8</v>
      </c>
      <c r="J241" s="93" t="s">
        <v>255</v>
      </c>
      <c r="K241" s="94">
        <f t="shared" si="57"/>
        <v>53.42389</v>
      </c>
      <c r="L241" s="94">
        <f t="shared" si="57"/>
        <v>53.42389</v>
      </c>
      <c r="M241" s="94">
        <f t="shared" si="57"/>
        <v>56.423999999999999</v>
      </c>
      <c r="N241" s="23">
        <f t="shared" si="46"/>
        <v>105.61567119129663</v>
      </c>
    </row>
    <row r="242" spans="1:14" ht="56.25" x14ac:dyDescent="0.3">
      <c r="A242" s="18">
        <f t="shared" si="54"/>
        <v>229</v>
      </c>
      <c r="B242" s="28">
        <v>0</v>
      </c>
      <c r="C242" s="29" t="s">
        <v>0</v>
      </c>
      <c r="D242" s="29" t="s">
        <v>250</v>
      </c>
      <c r="E242" s="29" t="s">
        <v>12</v>
      </c>
      <c r="F242" s="29" t="s">
        <v>2</v>
      </c>
      <c r="G242" s="29" t="s">
        <v>12</v>
      </c>
      <c r="H242" s="29" t="s">
        <v>3</v>
      </c>
      <c r="I242" s="29" t="s">
        <v>8</v>
      </c>
      <c r="J242" s="93" t="s">
        <v>256</v>
      </c>
      <c r="K242" s="43">
        <f t="shared" si="57"/>
        <v>53.42389</v>
      </c>
      <c r="L242" s="43">
        <f t="shared" si="57"/>
        <v>53.42389</v>
      </c>
      <c r="M242" s="43">
        <f t="shared" si="57"/>
        <v>56.423999999999999</v>
      </c>
      <c r="N242" s="23">
        <f t="shared" si="46"/>
        <v>105.61567119129663</v>
      </c>
    </row>
    <row r="243" spans="1:14" ht="56.25" x14ac:dyDescent="0.3">
      <c r="A243" s="18">
        <f t="shared" si="54"/>
        <v>230</v>
      </c>
      <c r="B243" s="51">
        <v>78</v>
      </c>
      <c r="C243" s="52" t="s">
        <v>0</v>
      </c>
      <c r="D243" s="52" t="s">
        <v>250</v>
      </c>
      <c r="E243" s="52" t="s">
        <v>12</v>
      </c>
      <c r="F243" s="52" t="s">
        <v>73</v>
      </c>
      <c r="G243" s="52" t="s">
        <v>12</v>
      </c>
      <c r="H243" s="52" t="s">
        <v>3</v>
      </c>
      <c r="I243" s="52" t="s">
        <v>74</v>
      </c>
      <c r="J243" s="95" t="s">
        <v>257</v>
      </c>
      <c r="K243" s="35">
        <v>53.42389</v>
      </c>
      <c r="L243" s="35">
        <v>53.42389</v>
      </c>
      <c r="M243" s="35">
        <v>56.423999999999999</v>
      </c>
      <c r="N243" s="23">
        <f t="shared" si="46"/>
        <v>105.61567119129663</v>
      </c>
    </row>
    <row r="244" spans="1:14" ht="93.75" x14ac:dyDescent="0.3">
      <c r="A244" s="18">
        <f t="shared" si="54"/>
        <v>231</v>
      </c>
      <c r="B244" s="19">
        <v>90</v>
      </c>
      <c r="C244" s="20" t="s">
        <v>0</v>
      </c>
      <c r="D244" s="20" t="s">
        <v>252</v>
      </c>
      <c r="E244" s="20" t="s">
        <v>1</v>
      </c>
      <c r="F244" s="20" t="s">
        <v>2</v>
      </c>
      <c r="G244" s="20" t="s">
        <v>1</v>
      </c>
      <c r="H244" s="20" t="s">
        <v>3</v>
      </c>
      <c r="I244" s="20" t="s">
        <v>2</v>
      </c>
      <c r="J244" s="96" t="s">
        <v>253</v>
      </c>
      <c r="K244" s="22">
        <f>K245</f>
        <v>-1113.4963499999999</v>
      </c>
      <c r="L244" s="22">
        <f>L245</f>
        <v>-1113.4963499999999</v>
      </c>
      <c r="M244" s="22">
        <f>M245</f>
        <v>-1125.481</v>
      </c>
      <c r="N244" s="23">
        <f t="shared" si="46"/>
        <v>101.07630797352863</v>
      </c>
    </row>
    <row r="245" spans="1:14" ht="75" x14ac:dyDescent="0.3">
      <c r="A245" s="18">
        <f t="shared" si="54"/>
        <v>232</v>
      </c>
      <c r="B245" s="40">
        <v>90</v>
      </c>
      <c r="C245" s="41" t="s">
        <v>0</v>
      </c>
      <c r="D245" s="41" t="s">
        <v>252</v>
      </c>
      <c r="E245" s="41" t="s">
        <v>12</v>
      </c>
      <c r="F245" s="41" t="s">
        <v>2</v>
      </c>
      <c r="G245" s="41" t="s">
        <v>12</v>
      </c>
      <c r="H245" s="41" t="s">
        <v>3</v>
      </c>
      <c r="I245" s="41" t="s">
        <v>2</v>
      </c>
      <c r="J245" s="97" t="s">
        <v>254</v>
      </c>
      <c r="K245" s="43">
        <v>-1113.4963499999999</v>
      </c>
      <c r="L245" s="43">
        <v>-1113.4963499999999</v>
      </c>
      <c r="M245" s="43">
        <v>-1125.481</v>
      </c>
      <c r="N245" s="23">
        <f t="shared" si="46"/>
        <v>101.07630797352863</v>
      </c>
    </row>
    <row r="246" spans="1:14" x14ac:dyDescent="0.3">
      <c r="A246" s="105" t="s">
        <v>75</v>
      </c>
      <c r="B246" s="106"/>
      <c r="C246" s="106"/>
      <c r="D246" s="106"/>
      <c r="E246" s="106"/>
      <c r="F246" s="106"/>
      <c r="G246" s="106"/>
      <c r="H246" s="106"/>
      <c r="I246" s="106"/>
      <c r="J246" s="107"/>
      <c r="K246" s="98">
        <f>K11+K132</f>
        <v>1370800.3086900001</v>
      </c>
      <c r="L246" s="98">
        <f>L11+L132</f>
        <v>1363326.3686699998</v>
      </c>
      <c r="M246" s="98">
        <f>M11+M132</f>
        <v>1316395.6638000002</v>
      </c>
      <c r="N246" s="23">
        <f>M246/L246*100</f>
        <v>96.557632424011359</v>
      </c>
    </row>
    <row r="247" spans="1:14" x14ac:dyDescent="0.3">
      <c r="A247" s="99"/>
      <c r="B247" s="99"/>
      <c r="C247" s="99"/>
      <c r="D247" s="99"/>
      <c r="E247" s="99"/>
      <c r="F247" s="99"/>
      <c r="G247" s="99"/>
      <c r="H247" s="99"/>
      <c r="I247" s="99"/>
      <c r="J247" s="99"/>
      <c r="K247" s="99">
        <v>1370800.3089999999</v>
      </c>
      <c r="L247" s="99">
        <v>1363326.3689999999</v>
      </c>
      <c r="M247" s="99">
        <v>1316395.6640000001</v>
      </c>
    </row>
    <row r="248" spans="1:14" x14ac:dyDescent="0.3">
      <c r="A248" s="99"/>
      <c r="B248" s="99"/>
      <c r="C248" s="99"/>
      <c r="D248" s="99"/>
      <c r="E248" s="99"/>
      <c r="F248" s="99"/>
      <c r="G248" s="99"/>
      <c r="H248" s="99"/>
      <c r="I248" s="99"/>
      <c r="J248" s="99"/>
      <c r="K248" s="100">
        <f>K246-K247</f>
        <v>-3.0999979935586452E-4</v>
      </c>
      <c r="L248" s="100">
        <f>L246-L247</f>
        <v>-3.3000018447637558E-4</v>
      </c>
      <c r="M248" s="100">
        <f>M246-M247</f>
        <v>-1.9999989308416843E-4</v>
      </c>
    </row>
    <row r="249" spans="1:14" x14ac:dyDescent="0.3">
      <c r="A249" s="99"/>
      <c r="B249" s="99"/>
      <c r="C249" s="99"/>
      <c r="D249" s="99"/>
      <c r="E249" s="99"/>
      <c r="F249" s="99"/>
      <c r="G249" s="99"/>
      <c r="H249" s="99"/>
      <c r="I249" s="99"/>
      <c r="J249" s="99"/>
      <c r="K249" s="99"/>
      <c r="L249" s="99"/>
      <c r="M249" s="99"/>
    </row>
    <row r="250" spans="1:14" x14ac:dyDescent="0.3">
      <c r="A250" s="99"/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99"/>
      <c r="M250" s="99"/>
    </row>
    <row r="251" spans="1:14" x14ac:dyDescent="0.3">
      <c r="A251" s="99"/>
      <c r="B251" s="99"/>
      <c r="C251" s="99"/>
      <c r="D251" s="99"/>
      <c r="E251" s="99"/>
      <c r="F251" s="99"/>
      <c r="G251" s="99"/>
      <c r="H251" s="99"/>
      <c r="I251" s="99"/>
      <c r="J251" s="99"/>
      <c r="K251" s="99"/>
      <c r="L251" s="99"/>
      <c r="M251" s="99"/>
    </row>
  </sheetData>
  <mergeCells count="15">
    <mergeCell ref="A1:N1"/>
    <mergeCell ref="A2:N2"/>
    <mergeCell ref="J3:M3"/>
    <mergeCell ref="A6:K6"/>
    <mergeCell ref="L6:M6"/>
    <mergeCell ref="A5:N5"/>
    <mergeCell ref="L8:L9"/>
    <mergeCell ref="M8:M9"/>
    <mergeCell ref="N8:N9"/>
    <mergeCell ref="A246:J246"/>
    <mergeCell ref="A8:A9"/>
    <mergeCell ref="B8:I8"/>
    <mergeCell ref="J8:J9"/>
    <mergeCell ref="K8:K9"/>
    <mergeCell ref="A232:M232"/>
  </mergeCells>
  <pageMargins left="0.70866141732283472" right="0" top="0" bottom="0" header="0.31496062992125984" footer="0.31496062992125984"/>
  <pageSetup paperSize="9" scale="47" fitToHeight="33" orientation="portrait" r:id="rId1"/>
  <headerFooter>
    <oddFooter>&amp;CСтраница &amp;P</oddFooter>
  </headerFooter>
  <rowBreaks count="2" manualBreakCount="2">
    <brk id="26" max="16383" man="1"/>
    <brk id="56" max="1638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Чуева</dc:creator>
  <cp:lastModifiedBy>Чуева</cp:lastModifiedBy>
  <cp:lastPrinted>2017-02-15T09:14:00Z</cp:lastPrinted>
  <dcterms:created xsi:type="dcterms:W3CDTF">2015-11-09T01:19:59Z</dcterms:created>
  <dcterms:modified xsi:type="dcterms:W3CDTF">2017-03-29T08:53:50Z</dcterms:modified>
</cp:coreProperties>
</file>