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граммы поселка на 2022\Отчеты по программам поселка-2021\"/>
    </mc:Choice>
  </mc:AlternateContent>
  <bookViews>
    <workbookView xWindow="0" yWindow="0" windowWidth="28800" windowHeight="12000"/>
  </bookViews>
  <sheets>
    <sheet name="приложение 9" sheetId="4" r:id="rId1"/>
    <sheet name="приложение 8" sheetId="5" r:id="rId2"/>
  </sheets>
  <definedNames>
    <definedName name="_xlnm.Print_Titles" localSheetId="1">'приложение 8'!$4:$7</definedName>
    <definedName name="_xlnm.Print_Titles" localSheetId="0">'приложение 9'!$4:$6</definedName>
    <definedName name="_xlnm.Print_Area" localSheetId="1">'приложение 8'!$A$1:$S$34</definedName>
    <definedName name="_xlnm.Print_Area" localSheetId="0">'приложение 9'!$A:$R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0" i="4" l="1"/>
  <c r="L290" i="4"/>
  <c r="K290" i="4"/>
  <c r="J290" i="4"/>
  <c r="I290" i="4"/>
  <c r="H290" i="4"/>
  <c r="G290" i="4"/>
  <c r="F290" i="4"/>
  <c r="E290" i="4"/>
  <c r="D290" i="4"/>
  <c r="M287" i="4"/>
  <c r="L287" i="4"/>
  <c r="K287" i="4"/>
  <c r="J287" i="4"/>
  <c r="I287" i="4"/>
  <c r="H287" i="4"/>
  <c r="G287" i="4"/>
  <c r="F287" i="4"/>
  <c r="E287" i="4"/>
  <c r="D287" i="4"/>
  <c r="M235" i="4"/>
  <c r="L235" i="4"/>
  <c r="K235" i="4"/>
  <c r="J235" i="4"/>
  <c r="I235" i="4"/>
  <c r="H235" i="4"/>
  <c r="G235" i="4"/>
  <c r="F235" i="4"/>
  <c r="E235" i="4"/>
  <c r="D235" i="4"/>
  <c r="M231" i="4"/>
  <c r="L231" i="4"/>
  <c r="K231" i="4"/>
  <c r="J231" i="4"/>
  <c r="I231" i="4"/>
  <c r="H231" i="4"/>
  <c r="G231" i="4"/>
  <c r="F231" i="4"/>
  <c r="E231" i="4"/>
  <c r="D231" i="4"/>
  <c r="D83" i="4" l="1"/>
  <c r="D79" i="4" s="1"/>
  <c r="E83" i="4"/>
  <c r="E79" i="4" s="1"/>
  <c r="F83" i="4"/>
  <c r="F79" i="4" s="1"/>
  <c r="G83" i="4"/>
  <c r="G79" i="4" s="1"/>
  <c r="H83" i="4"/>
  <c r="H79" i="4" s="1"/>
  <c r="I83" i="4"/>
  <c r="I79" i="4" s="1"/>
  <c r="J83" i="4"/>
  <c r="J79" i="4" s="1"/>
  <c r="K83" i="4"/>
  <c r="K79" i="4" s="1"/>
  <c r="L83" i="4"/>
  <c r="L79" i="4" s="1"/>
  <c r="M83" i="4"/>
  <c r="M79" i="4" s="1"/>
  <c r="M283" i="4"/>
  <c r="L283" i="4"/>
  <c r="K283" i="4"/>
  <c r="J283" i="4"/>
  <c r="I283" i="4"/>
  <c r="H283" i="4"/>
  <c r="G283" i="4"/>
  <c r="F283" i="4"/>
  <c r="E283" i="4"/>
  <c r="D283" i="4"/>
  <c r="M281" i="4"/>
  <c r="M279" i="4" s="1"/>
  <c r="L281" i="4"/>
  <c r="L279" i="4" s="1"/>
  <c r="K281" i="4"/>
  <c r="K279" i="4" s="1"/>
  <c r="J281" i="4"/>
  <c r="J279" i="4" s="1"/>
  <c r="I281" i="4"/>
  <c r="I279" i="4" s="1"/>
  <c r="H281" i="4"/>
  <c r="H279" i="4" s="1"/>
  <c r="G281" i="4"/>
  <c r="G279" i="4" s="1"/>
  <c r="F281" i="4"/>
  <c r="F279" i="4" s="1"/>
  <c r="E281" i="4"/>
  <c r="E279" i="4" s="1"/>
  <c r="D281" i="4"/>
  <c r="D279" i="4" s="1"/>
  <c r="M314" i="4"/>
  <c r="L314" i="4"/>
  <c r="K314" i="4"/>
  <c r="J314" i="4"/>
  <c r="I314" i="4"/>
  <c r="H314" i="4"/>
  <c r="G314" i="4"/>
  <c r="F314" i="4"/>
  <c r="M311" i="4"/>
  <c r="L311" i="4"/>
  <c r="K311" i="4"/>
  <c r="J311" i="4"/>
  <c r="I311" i="4"/>
  <c r="H311" i="4"/>
  <c r="G311" i="4"/>
  <c r="F311" i="4"/>
  <c r="E311" i="4"/>
  <c r="D311" i="4"/>
  <c r="M306" i="4"/>
  <c r="M282" i="4" s="1"/>
  <c r="L306" i="4"/>
  <c r="L282" i="4" s="1"/>
  <c r="K306" i="4"/>
  <c r="K282" i="4" s="1"/>
  <c r="J306" i="4"/>
  <c r="J282" i="4" s="1"/>
  <c r="I306" i="4"/>
  <c r="I282" i="4" s="1"/>
  <c r="H306" i="4"/>
  <c r="H282" i="4" s="1"/>
  <c r="G306" i="4"/>
  <c r="G282" i="4" s="1"/>
  <c r="F306" i="4"/>
  <c r="F282" i="4" s="1"/>
  <c r="E306" i="4"/>
  <c r="E282" i="4" s="1"/>
  <c r="D306" i="4"/>
  <c r="D282" i="4" s="1"/>
  <c r="M303" i="4"/>
  <c r="L303" i="4"/>
  <c r="K303" i="4"/>
  <c r="J303" i="4"/>
  <c r="I303" i="4"/>
  <c r="H303" i="4"/>
  <c r="G303" i="4"/>
  <c r="F303" i="4"/>
  <c r="E303" i="4"/>
  <c r="D303" i="4"/>
  <c r="M299" i="4"/>
  <c r="L299" i="4"/>
  <c r="K299" i="4"/>
  <c r="J299" i="4"/>
  <c r="I299" i="4"/>
  <c r="H299" i="4"/>
  <c r="G299" i="4"/>
  <c r="F299" i="4"/>
  <c r="E299" i="4"/>
  <c r="D299" i="4"/>
  <c r="M298" i="4"/>
  <c r="L298" i="4"/>
  <c r="K298" i="4"/>
  <c r="J298" i="4"/>
  <c r="I298" i="4"/>
  <c r="H298" i="4"/>
  <c r="G298" i="4"/>
  <c r="F298" i="4"/>
  <c r="E298" i="4"/>
  <c r="D298" i="4"/>
  <c r="M297" i="4"/>
  <c r="L297" i="4"/>
  <c r="K297" i="4"/>
  <c r="J297" i="4"/>
  <c r="I297" i="4"/>
  <c r="H297" i="4"/>
  <c r="G297" i="4"/>
  <c r="F297" i="4"/>
  <c r="E297" i="4"/>
  <c r="D297" i="4"/>
  <c r="M295" i="4"/>
  <c r="L295" i="4"/>
  <c r="K295" i="4"/>
  <c r="J295" i="4"/>
  <c r="I295" i="4"/>
  <c r="H295" i="4"/>
  <c r="G295" i="4"/>
  <c r="F295" i="4"/>
  <c r="E295" i="4"/>
  <c r="D295" i="4"/>
  <c r="M274" i="4"/>
  <c r="L274" i="4"/>
  <c r="K274" i="4"/>
  <c r="J274" i="4"/>
  <c r="I274" i="4"/>
  <c r="H274" i="4"/>
  <c r="G274" i="4"/>
  <c r="F274" i="4"/>
  <c r="M271" i="4"/>
  <c r="L271" i="4"/>
  <c r="K271" i="4"/>
  <c r="J271" i="4"/>
  <c r="I271" i="4"/>
  <c r="H271" i="4"/>
  <c r="G271" i="4"/>
  <c r="F271" i="4"/>
  <c r="E271" i="4"/>
  <c r="D271" i="4"/>
  <c r="M266" i="4"/>
  <c r="L266" i="4"/>
  <c r="K266" i="4"/>
  <c r="J266" i="4"/>
  <c r="I266" i="4"/>
  <c r="H266" i="4"/>
  <c r="G266" i="4"/>
  <c r="F266" i="4"/>
  <c r="E266" i="4"/>
  <c r="D266" i="4"/>
  <c r="M263" i="4"/>
  <c r="L263" i="4"/>
  <c r="K263" i="4"/>
  <c r="J263" i="4"/>
  <c r="I263" i="4"/>
  <c r="H263" i="4"/>
  <c r="G263" i="4"/>
  <c r="F263" i="4"/>
  <c r="E263" i="4"/>
  <c r="D263" i="4"/>
  <c r="M259" i="4"/>
  <c r="L259" i="4"/>
  <c r="K259" i="4"/>
  <c r="J259" i="4"/>
  <c r="I259" i="4"/>
  <c r="H259" i="4"/>
  <c r="G259" i="4"/>
  <c r="F259" i="4"/>
  <c r="E259" i="4"/>
  <c r="D259" i="4"/>
  <c r="M258" i="4"/>
  <c r="L258" i="4"/>
  <c r="K258" i="4"/>
  <c r="J258" i="4"/>
  <c r="I258" i="4"/>
  <c r="H258" i="4"/>
  <c r="G258" i="4"/>
  <c r="F258" i="4"/>
  <c r="E258" i="4"/>
  <c r="D258" i="4"/>
  <c r="M257" i="4"/>
  <c r="L257" i="4"/>
  <c r="K257" i="4"/>
  <c r="J257" i="4"/>
  <c r="I257" i="4"/>
  <c r="H257" i="4"/>
  <c r="G257" i="4"/>
  <c r="F257" i="4"/>
  <c r="E257" i="4"/>
  <c r="D257" i="4"/>
  <c r="M255" i="4"/>
  <c r="L255" i="4"/>
  <c r="K255" i="4"/>
  <c r="J255" i="4"/>
  <c r="I255" i="4"/>
  <c r="H255" i="4"/>
  <c r="G255" i="4"/>
  <c r="F255" i="4"/>
  <c r="E255" i="4"/>
  <c r="D255" i="4"/>
  <c r="O39" i="4"/>
  <c r="N39" i="4"/>
  <c r="O31" i="4"/>
  <c r="N31" i="4"/>
  <c r="O23" i="4"/>
  <c r="N23" i="4"/>
  <c r="O15" i="4"/>
  <c r="N15" i="4"/>
  <c r="O12" i="4"/>
  <c r="N12" i="4"/>
  <c r="O11" i="4"/>
  <c r="N11" i="4"/>
  <c r="O10" i="4"/>
  <c r="N10" i="4"/>
  <c r="O9" i="4"/>
  <c r="N9" i="4"/>
  <c r="O7" i="4"/>
  <c r="N7" i="4"/>
  <c r="M227" i="4" l="1"/>
  <c r="L227" i="4"/>
  <c r="K227" i="4"/>
  <c r="J227" i="4"/>
  <c r="I227" i="4"/>
  <c r="H227" i="4"/>
  <c r="G227" i="4"/>
  <c r="F227" i="4"/>
  <c r="E227" i="4"/>
  <c r="D227" i="4"/>
  <c r="M223" i="4"/>
  <c r="L223" i="4"/>
  <c r="K223" i="4"/>
  <c r="J223" i="4"/>
  <c r="I223" i="4"/>
  <c r="H223" i="4"/>
  <c r="G223" i="4"/>
  <c r="F223" i="4"/>
  <c r="E223" i="4"/>
  <c r="D223" i="4"/>
  <c r="M219" i="4"/>
  <c r="L219" i="4"/>
  <c r="K219" i="4"/>
  <c r="J219" i="4"/>
  <c r="I219" i="4"/>
  <c r="H219" i="4"/>
  <c r="G219" i="4"/>
  <c r="F219" i="4"/>
  <c r="E219" i="4"/>
  <c r="D219" i="4"/>
  <c r="M215" i="4"/>
  <c r="L215" i="4"/>
  <c r="K215" i="4"/>
  <c r="J215" i="4"/>
  <c r="I215" i="4"/>
  <c r="H215" i="4"/>
  <c r="G215" i="4"/>
  <c r="F215" i="4"/>
  <c r="E215" i="4"/>
  <c r="D215" i="4"/>
  <c r="M50" i="4"/>
  <c r="L50" i="4"/>
  <c r="K50" i="4"/>
  <c r="J50" i="4"/>
  <c r="I50" i="4"/>
  <c r="H50" i="4"/>
  <c r="G50" i="4"/>
  <c r="F50" i="4"/>
  <c r="E50" i="4"/>
  <c r="D50" i="4"/>
  <c r="M49" i="4"/>
  <c r="L49" i="4"/>
  <c r="K49" i="4"/>
  <c r="J49" i="4"/>
  <c r="I49" i="4"/>
  <c r="H49" i="4"/>
  <c r="G49" i="4"/>
  <c r="F49" i="4"/>
  <c r="E49" i="4"/>
  <c r="D49" i="4"/>
  <c r="M47" i="4"/>
  <c r="L47" i="4"/>
  <c r="K47" i="4"/>
  <c r="J47" i="4"/>
  <c r="I47" i="4"/>
  <c r="H47" i="4"/>
  <c r="G47" i="4"/>
  <c r="F47" i="4"/>
  <c r="E47" i="4"/>
  <c r="D47" i="4"/>
  <c r="S31" i="5" l="1"/>
  <c r="S29" i="5" s="1"/>
  <c r="R31" i="5"/>
  <c r="R29" i="5" s="1"/>
  <c r="S48" i="5" l="1"/>
  <c r="R48" i="5"/>
  <c r="Q48" i="5"/>
  <c r="P48" i="5"/>
  <c r="Q31" i="5"/>
  <c r="P31" i="5"/>
  <c r="R87" i="5" l="1"/>
  <c r="S59" i="5"/>
  <c r="R59" i="5"/>
  <c r="S54" i="5"/>
  <c r="R54" i="5"/>
  <c r="S45" i="5"/>
  <c r="S43" i="5" s="1"/>
  <c r="R45" i="5"/>
  <c r="R43" i="5" s="1"/>
  <c r="S40" i="5"/>
  <c r="S38" i="5" s="1"/>
  <c r="R40" i="5"/>
  <c r="R38" i="5" s="1"/>
  <c r="S35" i="5"/>
  <c r="R35" i="5"/>
  <c r="S25" i="5"/>
  <c r="R25" i="5"/>
  <c r="S20" i="5"/>
  <c r="R20" i="5"/>
  <c r="S15" i="5"/>
  <c r="R15" i="5"/>
  <c r="S8" i="5" l="1"/>
  <c r="S69" i="5"/>
  <c r="S52" i="5" s="1"/>
  <c r="R69" i="5"/>
  <c r="R52" i="5" s="1"/>
  <c r="S10" i="5"/>
  <c r="R10" i="5"/>
  <c r="R8" i="5" s="1"/>
  <c r="S87" i="5"/>
  <c r="Q87" i="5"/>
  <c r="P87" i="5"/>
  <c r="S72" i="5"/>
  <c r="R72" i="5"/>
  <c r="Q72" i="5"/>
  <c r="P72" i="5"/>
  <c r="Q69" i="5" l="1"/>
  <c r="P69" i="5"/>
  <c r="Q59" i="5"/>
  <c r="P59" i="5"/>
  <c r="Q54" i="5" l="1"/>
  <c r="Q52" i="5" s="1"/>
  <c r="P54" i="5"/>
  <c r="P52" i="5" s="1"/>
  <c r="O58" i="5"/>
  <c r="N58" i="5"/>
  <c r="N53" i="5" s="1"/>
  <c r="N52" i="5" s="1"/>
  <c r="M58" i="5"/>
  <c r="L58" i="5"/>
  <c r="L53" i="5" s="1"/>
  <c r="L52" i="5" s="1"/>
  <c r="K58" i="5"/>
  <c r="J58" i="5"/>
  <c r="J53" i="5" s="1"/>
  <c r="J52" i="5" s="1"/>
  <c r="D55" i="5"/>
  <c r="O54" i="5"/>
  <c r="N54" i="5"/>
  <c r="M54" i="5"/>
  <c r="M53" i="5" s="1"/>
  <c r="M52" i="5" s="1"/>
  <c r="L54" i="5"/>
  <c r="K54" i="5"/>
  <c r="K53" i="5" s="1"/>
  <c r="K52" i="5" s="1"/>
  <c r="J54" i="5"/>
  <c r="O53" i="5"/>
  <c r="O52" i="5" s="1"/>
  <c r="Q43" i="5"/>
  <c r="P43" i="5"/>
  <c r="D50" i="5"/>
  <c r="O48" i="5"/>
  <c r="N48" i="5"/>
  <c r="M48" i="5"/>
  <c r="L48" i="5"/>
  <c r="K48" i="5"/>
  <c r="J48" i="5"/>
  <c r="D46" i="5"/>
  <c r="O45" i="5"/>
  <c r="N45" i="5"/>
  <c r="M45" i="5"/>
  <c r="L45" i="5"/>
  <c r="K45" i="5"/>
  <c r="J45" i="5"/>
  <c r="O44" i="5"/>
  <c r="N44" i="5"/>
  <c r="M44" i="5"/>
  <c r="L44" i="5"/>
  <c r="K44" i="5"/>
  <c r="J44" i="5"/>
  <c r="O43" i="5"/>
  <c r="N43" i="5"/>
  <c r="M43" i="5"/>
  <c r="L43" i="5"/>
  <c r="K43" i="5"/>
  <c r="J43" i="5"/>
  <c r="Q38" i="5"/>
  <c r="P38" i="5"/>
  <c r="D41" i="5"/>
  <c r="O40" i="5"/>
  <c r="N40" i="5"/>
  <c r="M40" i="5"/>
  <c r="L40" i="5"/>
  <c r="K40" i="5"/>
  <c r="J40" i="5"/>
  <c r="O39" i="5"/>
  <c r="N39" i="5"/>
  <c r="M39" i="5"/>
  <c r="L39" i="5"/>
  <c r="K39" i="5"/>
  <c r="J39" i="5"/>
  <c r="O38" i="5"/>
  <c r="N38" i="5"/>
  <c r="M38" i="5"/>
  <c r="L38" i="5"/>
  <c r="K38" i="5"/>
  <c r="J38" i="5"/>
  <c r="Q35" i="5"/>
  <c r="Q29" i="5" s="1"/>
  <c r="P35" i="5"/>
  <c r="P29" i="5" s="1"/>
  <c r="D33" i="5"/>
  <c r="O31" i="5"/>
  <c r="N31" i="5"/>
  <c r="M31" i="5"/>
  <c r="L31" i="5"/>
  <c r="K31" i="5"/>
  <c r="J31" i="5"/>
  <c r="O30" i="5"/>
  <c r="N30" i="5"/>
  <c r="M30" i="5"/>
  <c r="L30" i="5"/>
  <c r="K30" i="5"/>
  <c r="J30" i="5"/>
  <c r="O29" i="5"/>
  <c r="N29" i="5"/>
  <c r="M29" i="5"/>
  <c r="L29" i="5"/>
  <c r="K29" i="5"/>
  <c r="J29" i="5"/>
  <c r="Q25" i="5"/>
  <c r="P25" i="5"/>
  <c r="Q20" i="5"/>
  <c r="P20" i="5"/>
  <c r="Q15" i="5" l="1"/>
  <c r="P15" i="5"/>
  <c r="D11" i="5"/>
  <c r="Q10" i="5"/>
  <c r="Q8" i="5" s="1"/>
  <c r="P10" i="5"/>
  <c r="P8" i="5" l="1"/>
  <c r="O14" i="5"/>
  <c r="N14" i="5"/>
  <c r="M14" i="5"/>
  <c r="L14" i="5"/>
  <c r="K14" i="5"/>
  <c r="J14" i="5"/>
  <c r="O10" i="5"/>
  <c r="N10" i="5"/>
  <c r="N9" i="5" s="1"/>
  <c r="N8" i="5" s="1"/>
  <c r="M10" i="5"/>
  <c r="L10" i="5"/>
  <c r="L9" i="5" s="1"/>
  <c r="L8" i="5" s="1"/>
  <c r="K10" i="5"/>
  <c r="J10" i="5"/>
  <c r="M9" i="4"/>
  <c r="J9" i="4"/>
  <c r="I9" i="4"/>
  <c r="H9" i="4"/>
  <c r="E9" i="4"/>
  <c r="D9" i="4"/>
  <c r="Q99" i="4"/>
  <c r="P99" i="4"/>
  <c r="Q95" i="4"/>
  <c r="P95" i="4"/>
  <c r="Q75" i="4"/>
  <c r="P75" i="4"/>
  <c r="P71" i="4" s="1"/>
  <c r="M251" i="4"/>
  <c r="M247" i="4" s="1"/>
  <c r="L251" i="4"/>
  <c r="K251" i="4"/>
  <c r="K247" i="4" s="1"/>
  <c r="J251" i="4"/>
  <c r="J247" i="4" s="1"/>
  <c r="I251" i="4"/>
  <c r="I247" i="4" s="1"/>
  <c r="H251" i="4"/>
  <c r="H247" i="4" s="1"/>
  <c r="G251" i="4"/>
  <c r="G247" i="4" s="1"/>
  <c r="F251" i="4"/>
  <c r="F247" i="4" s="1"/>
  <c r="E251" i="4"/>
  <c r="E247" i="4" s="1"/>
  <c r="D251" i="4"/>
  <c r="D247" i="4" s="1"/>
  <c r="Q71" i="4"/>
  <c r="Q59" i="4"/>
  <c r="Q55" i="4" s="1"/>
  <c r="P59" i="4"/>
  <c r="P55" i="4" s="1"/>
  <c r="M123" i="4"/>
  <c r="L123" i="4"/>
  <c r="K123" i="4"/>
  <c r="J123" i="4"/>
  <c r="I123" i="4"/>
  <c r="H123" i="4"/>
  <c r="G123" i="4"/>
  <c r="F123" i="4"/>
  <c r="E123" i="4"/>
  <c r="D123" i="4"/>
  <c r="M119" i="4"/>
  <c r="L119" i="4"/>
  <c r="K119" i="4"/>
  <c r="J119" i="4"/>
  <c r="I119" i="4"/>
  <c r="H119" i="4"/>
  <c r="G119" i="4"/>
  <c r="F119" i="4"/>
  <c r="E119" i="4"/>
  <c r="D119" i="4"/>
  <c r="Q51" i="4"/>
  <c r="P51" i="4"/>
  <c r="Q47" i="4"/>
  <c r="P47" i="4"/>
  <c r="M59" i="4"/>
  <c r="L59" i="4"/>
  <c r="K59" i="4"/>
  <c r="J59" i="4"/>
  <c r="I59" i="4"/>
  <c r="H59" i="4"/>
  <c r="G59" i="4"/>
  <c r="F59" i="4"/>
  <c r="E59" i="4"/>
  <c r="D59" i="4"/>
  <c r="Q42" i="4"/>
  <c r="Q39" i="4" s="1"/>
  <c r="P42" i="4"/>
  <c r="P39" i="4" s="1"/>
  <c r="K42" i="4"/>
  <c r="K39" i="4" s="1"/>
  <c r="J42" i="4"/>
  <c r="J39" i="4" s="1"/>
  <c r="I42" i="4"/>
  <c r="I39" i="4" s="1"/>
  <c r="H42" i="4"/>
  <c r="H39" i="4" s="1"/>
  <c r="G42" i="4"/>
  <c r="G39" i="4" s="1"/>
  <c r="F42" i="4"/>
  <c r="F39" i="4" s="1"/>
  <c r="E42" i="4"/>
  <c r="E39" i="4" s="1"/>
  <c r="D42" i="4"/>
  <c r="D39" i="4" s="1"/>
  <c r="M39" i="4"/>
  <c r="L39" i="4"/>
  <c r="Q34" i="4"/>
  <c r="Q31" i="4" s="1"/>
  <c r="P34" i="4"/>
  <c r="P31" i="4" s="1"/>
  <c r="M34" i="4"/>
  <c r="L34" i="4"/>
  <c r="K34" i="4"/>
  <c r="K31" i="4" s="1"/>
  <c r="J34" i="4"/>
  <c r="J31" i="4" s="1"/>
  <c r="I34" i="4"/>
  <c r="I31" i="4" s="1"/>
  <c r="H34" i="4"/>
  <c r="H31" i="4" s="1"/>
  <c r="G34" i="4"/>
  <c r="G31" i="4" s="1"/>
  <c r="F34" i="4"/>
  <c r="F31" i="4" s="1"/>
  <c r="E34" i="4"/>
  <c r="E31" i="4" s="1"/>
  <c r="D34" i="4"/>
  <c r="D31" i="4" s="1"/>
  <c r="Q26" i="4"/>
  <c r="Q23" i="4" s="1"/>
  <c r="P26" i="4"/>
  <c r="P23" i="4" s="1"/>
  <c r="M26" i="4"/>
  <c r="L26" i="4"/>
  <c r="K26" i="4"/>
  <c r="K23" i="4" s="1"/>
  <c r="J26" i="4"/>
  <c r="J23" i="4" s="1"/>
  <c r="I26" i="4"/>
  <c r="I23" i="4" s="1"/>
  <c r="H26" i="4"/>
  <c r="H23" i="4" s="1"/>
  <c r="G26" i="4"/>
  <c r="G23" i="4" s="1"/>
  <c r="F26" i="4"/>
  <c r="F23" i="4" s="1"/>
  <c r="E23" i="4"/>
  <c r="D23" i="4"/>
  <c r="Q18" i="4"/>
  <c r="P18" i="4"/>
  <c r="M18" i="4"/>
  <c r="L18" i="4"/>
  <c r="K18" i="4"/>
  <c r="J18" i="4"/>
  <c r="I18" i="4"/>
  <c r="H18" i="4"/>
  <c r="G18" i="4"/>
  <c r="G15" i="4" s="1"/>
  <c r="F18" i="4"/>
  <c r="F15" i="4" s="1"/>
  <c r="E18" i="4"/>
  <c r="E15" i="4" s="1"/>
  <c r="D18" i="4"/>
  <c r="D15" i="4" s="1"/>
  <c r="Q15" i="4"/>
  <c r="P15" i="4"/>
  <c r="M15" i="4"/>
  <c r="L15" i="4"/>
  <c r="K15" i="4"/>
  <c r="J15" i="4"/>
  <c r="Q9" i="4"/>
  <c r="P9" i="4"/>
  <c r="K9" i="4"/>
  <c r="G9" i="4"/>
  <c r="D51" i="4" l="1"/>
  <c r="H51" i="4"/>
  <c r="L51" i="4"/>
  <c r="M51" i="4"/>
  <c r="E55" i="4"/>
  <c r="E51" i="4"/>
  <c r="G55" i="4"/>
  <c r="G51" i="4"/>
  <c r="I55" i="4"/>
  <c r="I51" i="4"/>
  <c r="K55" i="4"/>
  <c r="K51" i="4"/>
  <c r="F55" i="4"/>
  <c r="F51" i="4"/>
  <c r="J55" i="4"/>
  <c r="J51" i="4"/>
  <c r="M9" i="5"/>
  <c r="M8" i="5" s="1"/>
  <c r="J9" i="5"/>
  <c r="J8" i="5" s="1"/>
  <c r="K9" i="5"/>
  <c r="K8" i="5" s="1"/>
  <c r="O9" i="5"/>
  <c r="O8" i="5" s="1"/>
  <c r="L247" i="4"/>
  <c r="L23" i="4"/>
  <c r="L31" i="4"/>
  <c r="Q11" i="4"/>
  <c r="M23" i="4"/>
  <c r="G11" i="4"/>
  <c r="K11" i="4"/>
  <c r="L10" i="4"/>
  <c r="M31" i="4"/>
  <c r="L9" i="4"/>
  <c r="F11" i="4"/>
  <c r="J11" i="4"/>
  <c r="P11" i="4"/>
  <c r="M11" i="4"/>
  <c r="I15" i="4"/>
  <c r="I10" i="4"/>
  <c r="M55" i="4"/>
  <c r="E11" i="4"/>
  <c r="E10" i="4"/>
  <c r="M10" i="4"/>
  <c r="H55" i="4"/>
  <c r="H11" i="4"/>
  <c r="D55" i="4"/>
  <c r="D11" i="4"/>
  <c r="H15" i="4"/>
  <c r="H10" i="4"/>
  <c r="D10" i="4"/>
  <c r="I11" i="4"/>
  <c r="F9" i="4"/>
  <c r="L55" i="4"/>
  <c r="L11" i="4"/>
  <c r="F10" i="4"/>
  <c r="J10" i="4"/>
  <c r="P10" i="4"/>
  <c r="G10" i="4"/>
  <c r="G7" i="4" s="1"/>
  <c r="K10" i="4"/>
  <c r="K7" i="4" s="1"/>
  <c r="Q10" i="4"/>
  <c r="Q7" i="4" s="1"/>
  <c r="J7" i="4" l="1"/>
  <c r="E7" i="4"/>
  <c r="P7" i="4"/>
  <c r="I7" i="4"/>
  <c r="H7" i="4"/>
  <c r="L7" i="4"/>
  <c r="M7" i="4"/>
  <c r="D7" i="4"/>
  <c r="F7" i="4"/>
</calcChain>
</file>

<file path=xl/sharedStrings.xml><?xml version="1.0" encoding="utf-8"?>
<sst xmlns="http://schemas.openxmlformats.org/spreadsheetml/2006/main" count="859" uniqueCount="249">
  <si>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</si>
  <si>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</si>
  <si>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</si>
  <si>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>план</t>
  </si>
  <si>
    <t>факт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</si>
  <si>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</si>
  <si>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</si>
  <si>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</si>
  <si>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</si>
  <si>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>районный бюджет</t>
  </si>
  <si>
    <t>бюджеты поселений</t>
  </si>
  <si>
    <t xml:space="preserve">внебюджетные  источники                 </t>
  </si>
  <si>
    <t>юридические лица</t>
  </si>
  <si>
    <t>Статус (муниципальная программа, подпрограмма)</t>
  </si>
  <si>
    <t>Наименование  программы, подпрограммы, мероприятия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</si>
  <si>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</si>
  <si>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</si>
  <si>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</si>
  <si>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</si>
  <si>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</si>
  <si>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</si>
  <si>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 xml:space="preserve">всего расходные обязательства </t>
  </si>
  <si>
    <t>0707</t>
  </si>
  <si>
    <t>1003</t>
  </si>
  <si>
    <t>058</t>
  </si>
  <si>
    <t>0801</t>
  </si>
  <si>
    <t>0113</t>
  </si>
  <si>
    <t>1001</t>
  </si>
  <si>
    <t>Администрация Шушенского района</t>
  </si>
  <si>
    <t>009</t>
  </si>
  <si>
    <t>0412</t>
  </si>
  <si>
    <t>0409</t>
  </si>
  <si>
    <t>0408</t>
  </si>
  <si>
    <t>0314</t>
  </si>
  <si>
    <t>540</t>
  </si>
  <si>
    <t>0406</t>
  </si>
  <si>
    <t>611</t>
  </si>
  <si>
    <t>244</t>
  </si>
  <si>
    <t>312</t>
  </si>
  <si>
    <t>0230010310</t>
  </si>
  <si>
    <t>0503</t>
  </si>
  <si>
    <t>0310</t>
  </si>
  <si>
    <t>111</t>
  </si>
  <si>
    <t>119</t>
  </si>
  <si>
    <t>321</t>
  </si>
  <si>
    <t>811</t>
  </si>
  <si>
    <t>Примечание</t>
  </si>
  <si>
    <t>Плановый период</t>
  </si>
  <si>
    <t>январь - март</t>
  </si>
  <si>
    <t>январь - июнь</t>
  </si>
  <si>
    <t>январь-сентябрь</t>
  </si>
  <si>
    <t>значение на конец года</t>
  </si>
  <si>
    <t>1-ый год</t>
  </si>
  <si>
    <t>2-ой год</t>
  </si>
  <si>
    <t xml:space="preserve">Отдельное мероприятие </t>
  </si>
  <si>
    <t>Январь-март</t>
  </si>
  <si>
    <t>Январь-июнь</t>
  </si>
  <si>
    <t>Январь-сентябрь</t>
  </si>
  <si>
    <t>2019 год</t>
  </si>
  <si>
    <t>0702/0703</t>
  </si>
  <si>
    <t>Отчет об использовании бюджетных ассигнований</t>
  </si>
  <si>
    <t>по источникам и направлениям расходования средств</t>
  </si>
  <si>
    <t>Объем финансирования, тыс. руб.</t>
  </si>
  <si>
    <t>текущий год (2020)</t>
  </si>
  <si>
    <t>Объем финансирования, руб.</t>
  </si>
  <si>
    <t>Начальник отдела экономического развития</t>
  </si>
  <si>
    <t>и муниципального заказа</t>
  </si>
  <si>
    <t>О.В. Хорошавина</t>
  </si>
  <si>
    <t>(с расшифровкой по ответственным исполнителям, соисполнителям, подпрограммам и мероприятиям)</t>
  </si>
  <si>
    <t>Расходы, тыс. руб.</t>
  </si>
  <si>
    <t>сводная бюджетная роспись</t>
  </si>
  <si>
    <t>кассовое исполнение</t>
  </si>
  <si>
    <t>Муниципальная программа "Социально-культурное развитие поселка Шушенское"</t>
  </si>
  <si>
    <t>Подпрограмма 1. "Создание условий для организации досуга и обеспечение жителей поселка Шушенское услугами организаций культуры"</t>
  </si>
  <si>
    <t>Проведение знаковых культурно-массовых мероприятий поселка Шушенское в рамках подрограммы "Создание условий для организации досуга и обеспечения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</si>
  <si>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Поддержка субъектов, оказывающих позитивные социально-культурные изменения на уровне муниципалитета (граждан, обществ, учреждений, предприятий и организаций) в рамках подпрограммы "Создание условий для организации досуга и обеспечение жителей поселка Шушенское услугами организаций культуры" муниципальной программы поселка Шушенское "Социально-культурное развитие поселка Шушенское"</t>
  </si>
  <si>
    <t>Подпрограмма 2. "Содействие развитию детско-юношеского творческого, культурного и трудового потенциала поселка Шушенское"</t>
  </si>
  <si>
    <t>Содействие интеллектуальному, духовно-нравственному и творческому развитию детей и молодежи в рамках подпрограммы "Содействие развитию детско-юношеского творческого, культурного и трудового потенциала поселка Шушенское" муниципальной программы поселка Шушенское "Социально-культурное развитие поселка Шушенское"</t>
  </si>
  <si>
    <t>0110080010</t>
  </si>
  <si>
    <t>350</t>
  </si>
  <si>
    <t>0110080020</t>
  </si>
  <si>
    <t>0100000000</t>
  </si>
  <si>
    <t>2021 год</t>
  </si>
  <si>
    <t>0110000000</t>
  </si>
  <si>
    <t>0120000000</t>
  </si>
  <si>
    <t>0120080040</t>
  </si>
  <si>
    <t>Подпрограмма 3. "Социальная поддержка населения"</t>
  </si>
  <si>
    <t>Организация доплат к пенсиям и муниципальных служащих в рамках подпрограммы "Социальная поддержка населения" муниципальной программы поселка Шушенское "Социально-культурное развитие поселка Шушенское"</t>
  </si>
  <si>
    <t>Единовременная денежная выплата гражданам, удостоенным звания "Почетный гражданин поселка Шушенское"</t>
  </si>
  <si>
    <t>Резервный фонд администрации поселка Шушенское в рамках подпрограммы "Социальная поддержка населения"</t>
  </si>
  <si>
    <t>0130000000</t>
  </si>
  <si>
    <t>0130080050</t>
  </si>
  <si>
    <t>0130080070</t>
  </si>
  <si>
    <t>0130091190</t>
  </si>
  <si>
    <t>Администрация поселка Шушенское</t>
  </si>
  <si>
    <t>Предоставление субсидий из бюджета поселка организациям, выполняющим пассажирские перевозки, в рамках отдельных мероприятий по созданию условий для предоставления транспортных услуг населению поселка Шушенское муниципальной программы поселка Шушенское "Социально-культурное развитие поселка Шушенское"</t>
  </si>
  <si>
    <t>Расходы на приобретение карт маршрутов регулярных перевозок в рамках отдельных меропиятий по созданию условий для предоставления транспортных услуг населению поселка Шушенское муниципальной программы поселка Шушенское "Социально-культурное развитие поселка Шушенское"</t>
  </si>
  <si>
    <t>551</t>
  </si>
  <si>
    <t>0140000000</t>
  </si>
  <si>
    <t>0140080090</t>
  </si>
  <si>
    <t>0140088001</t>
  </si>
  <si>
    <t>Отчет об использовании бюджетных ассигнований на реализацию муниципальных программ поселка Шушенское</t>
  </si>
  <si>
    <t>0200000000</t>
  </si>
  <si>
    <t>Расходы на обеспечение первичных мер пожарной безопасности в рамках подпрограммы "Обеспечение пожарной безопасности на территории муниципального образования поселок Шушенское"муниципальной программы "Защита населения поселка Шушенское от чрезвычайных ситуаций"</t>
  </si>
  <si>
    <t>02100S4120</t>
  </si>
  <si>
    <t>Подпрограмма 2.  "Противодействие экстремизму и профилактика терроризма на территории муниципального образования поселок Шушенское"</t>
  </si>
  <si>
    <t>Подпрограмма 1. "Обеспечение пожарной безопасности на территории муниципального образования поселок Шушенское"</t>
  </si>
  <si>
    <t>0220000000</t>
  </si>
  <si>
    <t>Предупреждение населения об опасных объектах на территории поселка Шушенское в рамках подпрограммы "Противодействие экстремизму, и профилактика терроризма на территории муниципального образования поселок Шушенское" муниципальной программы поселка Шушенское "Защита населения поселка Шушенское от чрезвычайных ситуаций"</t>
  </si>
  <si>
    <t>0220080160</t>
  </si>
  <si>
    <t>0220080170</t>
  </si>
  <si>
    <t>0500000000</t>
  </si>
  <si>
    <t>Мероприятия направленные на защиту населения и территории муниципального образования «поселок Шушенское» от вредного воздействия поверхностных вод посредством повышения безопасности гидротехнических сооружений, содействие администрации района в обеспечении капитального ремонта гидротехнических сооружений в рамках отдельных мероприятий муниципальной программы поселка Шушенское "Охрана окружающей среды, воспроизводство природных ресурсов"</t>
  </si>
  <si>
    <t>0510080360</t>
  </si>
  <si>
    <t>0510000000</t>
  </si>
  <si>
    <t>Муниципальная программа "Охрана окружающей среды, воспроизводство природных ресурсов"</t>
  </si>
  <si>
    <t>Муниципальная программа "Защита населения поселка Шушенское от чрезвычайных ситуаций"</t>
  </si>
  <si>
    <t>Муниципальная программа "Создание системы ведения муниципального кадастра объектов недвижимости в поселке Шушенское"</t>
  </si>
  <si>
    <t>0300000000</t>
  </si>
  <si>
    <t>0310080180</t>
  </si>
  <si>
    <t>03100S4660</t>
  </si>
  <si>
    <t>в том числе по ГРБС: администрация Шушенского района (отдел культуры, молодежной политики и туризма)</t>
  </si>
  <si>
    <t>в том числе по ГРБС: администрация Шушенского района (отдел ГО, ЧС)</t>
  </si>
  <si>
    <t>в том числе по ГРБС: администрация Шушенского района (отдел обеспечения градостроительной деятельности)</t>
  </si>
  <si>
    <t>в том числе по ГРБС: администрация Шушенского района (отдел благоустройства и ЖКХ)</t>
  </si>
  <si>
    <t>Расходы на подготовку документов территориального планирования и градостоительного зонирования (внесение в них изменений), на разработку документации по планировке территории в рамках отдельных мероприятий муниципальной программы поселка Шушенское "Создание системы ведения муниципального кадастра объектов недвижимости в поселке Шушенское"</t>
  </si>
  <si>
    <t>Муниципальная программа "Благоустройство поселка Шушенское"</t>
  </si>
  <si>
    <t>Подпрограмма 1. "Ремонт объектов жилого и нежилого фонда поселка Шушенское"</t>
  </si>
  <si>
    <t>Мероприятия, направленные на улучшение технического состояния жилищного фонда, необходимого для надежного функционирования конструкций здания, внутренней инженерной инфраструктуры, снижения риска аварийных ситуаций, повышения безопасности проживания населения в рамках подпрограммы "Ремонт объектов жилого и нежилого фонда поселка Шушенское" муниципальной программы поселка Шушенское "Благоустройство поселка Шушенское"</t>
  </si>
  <si>
    <t>0410000000</t>
  </si>
  <si>
    <t>0501</t>
  </si>
  <si>
    <t>0410080200</t>
  </si>
  <si>
    <t>0410080250</t>
  </si>
  <si>
    <t>Подпрограмма 2. "Организация обслуживания коммунальной сферы поселка Шушенское"</t>
  </si>
  <si>
    <t>0420080260</t>
  </si>
  <si>
    <t>Организация благоустройства и озеленения территории поселка Шушенское в рамках подпрограммы "Организация обслуживания коммунальной сферы поселка Шушенское" муниципальной программы поселка Шушенское "Благоустройство поселка Шушенское"</t>
  </si>
  <si>
    <t>Содержание мест захоронения в поселке Шушенское в рамках подпрограммы "Организация обслуживания коммунальной сферы поселка Шушенское" муниципальной программы поселка Шушенское "Благоустройство поселка Шушенское"</t>
  </si>
  <si>
    <t>0420080270</t>
  </si>
  <si>
    <t>Организация уличного освещения в поселке Шушенское и его обслуживание в рамках подпрограммы "Организация обслуживания коммунальной сферы поселка Шушенское" муниципальной программы поселка Шушенское "Благоустройство поселка Шушенское"</t>
  </si>
  <si>
    <t>0420080280</t>
  </si>
  <si>
    <t>247</t>
  </si>
  <si>
    <t>Реализация мероприятий по благоустройству территории в рамках подпрограммы "Организация обслуживания коммунальной сферы поселка Шушенское" муниципальной программы "Благоустройство поселка Шушенское"</t>
  </si>
  <si>
    <t>04200S8440</t>
  </si>
  <si>
    <t>Подпрограмма 3. "Обеспечение безопасности дорожного движения в муниципальном образовании поселок Шушенское"</t>
  </si>
  <si>
    <t>0430000000</t>
  </si>
  <si>
    <t>Предоставление средств за содействие развитию налогового потенциала в рамках подпрограммы "Обеспечение безопасности дорожного движения в муниципальном образовании поселок Шушенское" муниципальной программы поселка Шушенское "Благоустройство поселка Шушенское"</t>
  </si>
  <si>
    <t>0430077450</t>
  </si>
  <si>
    <t>0430080300</t>
  </si>
  <si>
    <t>Подпрограмма 4. "Содержание и ремонт автомобильных дорог в поселке Шушенское"</t>
  </si>
  <si>
    <t>0440000000</t>
  </si>
  <si>
    <t>0440080320</t>
  </si>
  <si>
    <t>0440088000</t>
  </si>
  <si>
    <t>Расходы на осуществление дорожной деятельности в целях решения задач социально-экономического развития территорий за счёт средств дорожного фонда Красноярского края в рамках подпрограммы «Содержание и ремонт автомобильных дорог в поселке Шушенское» муниципальной программы поселка Шушенское «Благоустройство поселка Шушенское»</t>
  </si>
  <si>
    <t>04400S3950</t>
  </si>
  <si>
    <t>Расходы на содержание автомобильных дорог общего пользования местного значения за счет средств дорожного фонда Красноярского края в рамках подпрограммы "Содержание и ремонт автомобильных дорог в поселке Шушенское" муниципальной программы "Благоустройство поселка Шушенское"</t>
  </si>
  <si>
    <t>04400S5080</t>
  </si>
  <si>
    <t>Расходы на оплату услуг по оценке качества дорожно-строительных материалов в рамках подпрограммы "Содержание и ремонт автомобильных дорог" муниципальной программы поселка Шушенское "Благоустройство поселка Шушенское"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</si>
  <si>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и ремонт автомобильных дорог в поселке Шушенское" муниципальной программы поселка Шушенское "Благоустройство поселка Шушенское"</t>
  </si>
  <si>
    <t>04400S5090</t>
  </si>
  <si>
    <t>Подпрограмма 5. "Капвложения в благоустройство и озеленение поселка Шушенское"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</si>
  <si>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"Содержание и ремонт автомобильных дорог в поселке Шушенское " муниципальной программы поселка Шушенское "Благоустройство поселка Шушенское"</t>
  </si>
  <si>
    <t>Реализация мероприятий по благоустройству территории в рамках подпрограммы "Содержание и ремонт автомобильных дорог в поселке Шушенское" муниципальной программы "Благоустройство поселка Шушенское"</t>
  </si>
  <si>
    <t>04400S8440</t>
  </si>
  <si>
    <t>044R310601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</si>
  <si>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«Содержание и ремонт автомобильных дорог в поселке Шушенское» муниципальной программы поселка Шушенское «Благоустройство поселка Шушенское»</t>
  </si>
  <si>
    <t>044R374270</t>
  </si>
  <si>
    <t>0400000000</t>
  </si>
  <si>
    <t>0460000000</t>
  </si>
  <si>
    <t>Расходы на содержание общественных пространств в рамках подпрограммы "Капвложения в благоустройство и озеленение поселка Шушенское" муниципальной программы поселка Шушенсое «Благоустройство поселка Шушенское»</t>
  </si>
  <si>
    <t>0460092260</t>
  </si>
  <si>
    <t>Осуществление расходов, направленных на реализацию мероприятий по поддержке местных инициатив в рамках подпрограммы «Капвложения в благоустройство и озеленение поселка Шушенское» муниципальной программы поселка Шушенское «Благоустройство поселка Шушенское»</t>
  </si>
  <si>
    <t>04660S6410</t>
  </si>
  <si>
    <t>04600S6410</t>
  </si>
  <si>
    <t>Реализация мероприятий по благоустройству территории в рамках подпрограммы "Капвложения в благоустройство и озеленение поселка Шушенское" муниципальной программы поселка Шушенское "Благоустройство поселка Шушенское"</t>
  </si>
  <si>
    <t>Софинансирование муниципальных программ формирования современной городской среды в рамках отдельных мероприятий муниципальной программы поселка Шушенское «Благоустройство поселка Шушенское"</t>
  </si>
  <si>
    <t>046F255550</t>
  </si>
  <si>
    <t xml:space="preserve">О.В. Хорошавина </t>
  </si>
  <si>
    <t>Панченко Алена Петровна</t>
  </si>
  <si>
    <t>телефон (39139) 3-19-75</t>
  </si>
  <si>
    <t>текущий год (2021)</t>
  </si>
  <si>
    <t>Подпрограмма 1</t>
  </si>
  <si>
    <t>Подпрограмма 2</t>
  </si>
  <si>
    <t xml:space="preserve">Муниципальная программа </t>
  </si>
  <si>
    <t>"Социально-культурное развитие поселка Шушенское"</t>
  </si>
  <si>
    <t>"Создание условий для организации досуга и обеспечение жителей поселка Шушенское услугами организаций культуры"</t>
  </si>
  <si>
    <t xml:space="preserve"> "Социальная поддержка населения"</t>
  </si>
  <si>
    <t>"Благоустройство поселка Шушенское"</t>
  </si>
  <si>
    <t>"Содействие развитию детско-юношеского творческого, культурного и трудового потенциала поселка Шушенское"</t>
  </si>
  <si>
    <t>Подпрограмма 3</t>
  </si>
  <si>
    <t xml:space="preserve"> "По созданию условий для предоставления транспортных услуг населению поселка Шушенское"</t>
  </si>
  <si>
    <t xml:space="preserve">Отдельное мероприятие программы </t>
  </si>
  <si>
    <t>"Ремонт объектов жилого и нежилого фонда поселка Шушенское"</t>
  </si>
  <si>
    <t>Подпрограмма 4</t>
  </si>
  <si>
    <t>Подпрограмма 5</t>
  </si>
  <si>
    <t xml:space="preserve">Мероприятия, направленные на улучшение технического состояния жилищного фонда, необходимого для надежного функционирования конструкций здания, внутренней инженерной инфраструктуры, снижения риска аварийных ситуаций, повышения безопасности проживания населения </t>
  </si>
  <si>
    <t xml:space="preserve">Мероприятия, направленные на улучшение технического состояния нежилого фонда и его безопасной эксплуатации </t>
  </si>
  <si>
    <t>"Организация обслуживания коммунальной сферы поселка Шушенское"</t>
  </si>
  <si>
    <t>Организация благоустройства и озеленения территории поселка Шушенское</t>
  </si>
  <si>
    <t>Содержание мест захоронения в поселке Шушенское</t>
  </si>
  <si>
    <t>Организация уличного освещения в поселке Шушенское</t>
  </si>
  <si>
    <t>Реализация мероприятий по благоустройству территории</t>
  </si>
  <si>
    <t xml:space="preserve"> "Обеспечение безопасности дорожного движения в муниципальном образовании поселок Шушенское"</t>
  </si>
  <si>
    <t>Мероприятие подпрограммы 1.1</t>
  </si>
  <si>
    <t>Мероприятие подпрограммы 1.2</t>
  </si>
  <si>
    <t>Мероприятие подпрограммы 2.1</t>
  </si>
  <si>
    <t>Мероприятие подпрограммы 2.2</t>
  </si>
  <si>
    <t>Мероприятие подпрограммы 2.3</t>
  </si>
  <si>
    <t>Мероприятие подпрограммы 2.4</t>
  </si>
  <si>
    <t>Мероприятие подпрограммы 3.1</t>
  </si>
  <si>
    <t>Мероприятие подпрограммы 3.2</t>
  </si>
  <si>
    <t>Мероприятие подпрограммы 4.1</t>
  </si>
  <si>
    <t>Мероприятие подпрограммы 4.2</t>
  </si>
  <si>
    <t>Мероприятие подпрограммы 4.3</t>
  </si>
  <si>
    <t>Мероприятие подпрограммы 4.4</t>
  </si>
  <si>
    <t>Мероприятие подпрограммы 4.5</t>
  </si>
  <si>
    <t>Мероприятие подпрограммы 4.6</t>
  </si>
  <si>
    <t>Мероприятие подпрограммы 4.7</t>
  </si>
  <si>
    <t>Мероприятие подпрограммы 4.8</t>
  </si>
  <si>
    <t>Мероприятие подпрограммы 5.1</t>
  </si>
  <si>
    <t>Мероприятие подпрограммы 5.2</t>
  </si>
  <si>
    <t>Мероприятие подпрограммы 5.3</t>
  </si>
  <si>
    <t>Мероприятие подпрограммы 5.4</t>
  </si>
  <si>
    <t>Предоставление средств за содействие развитию налогового потенциала</t>
  </si>
  <si>
    <t xml:space="preserve">Мероприятия, направленные на повышение комплексой безопасности дорожного движения </t>
  </si>
  <si>
    <t>Мероприятия, направленные на повышение комплексой безопасности дорожного движения подпрограммы "Обеспечение безопасности дорожного движения в муниципальном образовании поселок Шушенское" муниципальной программы поселка Шушенское "Благоустройство поселка Шушенское"</t>
  </si>
  <si>
    <t>"Содержание и ремонт автомобильных дорог в поселке Шушенское"</t>
  </si>
  <si>
    <t>Текущее содержание автомобильных дорог местного значения. Предоставление субсидии из бюджета поселка на осуществление текущего содержания поселковых дорог общего пользования.</t>
  </si>
  <si>
    <t>Текущее содержание автомобильных дорог местного значения. Предоставление субсидии из бюджета поселка на осуществление текущего содержания поселковых дорог общего пользования в рамках подпрограммы "Содержание и ремонт автомобильных дорог в поселке Шушенское" муниципальной программы "Благоустройство поселка Шушенское"</t>
  </si>
  <si>
    <t>Расходы на оплату услуг по оценке качества дорожно-строительных материалов</t>
  </si>
  <si>
    <t>Расходы на осуществление дорожной деятельности в целях решения задач социально-экономического развития территорий за счёт средств дорожного фонда Красноярского края</t>
  </si>
  <si>
    <t>Расходы на содержание автомобильных дорог общего пользования местного значения за счет средств дорожного фонда Красноярского края</t>
  </si>
  <si>
    <t xml:space="preserve">Расходы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</si>
  <si>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Расходы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"Обеспечение безопасности дорожного движения в муниципальном образовании поселок Шушенское" муниципальной программы "Благоустройство поселка Шушенское"</t>
  </si>
  <si>
    <t xml:space="preserve">Расходы на реализацию мероприятий, направленных на повышение безопасности дорожного движения, за счет средств дорожного фонда Красноярского края </t>
  </si>
  <si>
    <t>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</si>
  <si>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"Капвложения в благоустройство и озеленение поселка Шушенское"</t>
  </si>
  <si>
    <t>Расходы на содержание общественных пространств</t>
  </si>
  <si>
    <t>Осуществление расходов, направленных на реализацию мероприятий по поддержке местных инициатив</t>
  </si>
  <si>
    <t xml:space="preserve">Софинансирование муниципальных программ формирования современной городской среды </t>
  </si>
  <si>
    <t>"Защита населения поселка Шушенское от чрезвычайных ситуаций"</t>
  </si>
  <si>
    <t xml:space="preserve"> "Обеспечение пожарной безопасности на территории муниципального образования поселок Шушенское"</t>
  </si>
  <si>
    <t>"Противодействие экстремизму и профилактика терроризма на территории муниципального образования поселок Шушенское"</t>
  </si>
  <si>
    <t>"Охрана окружающей среды, воспроизводство природных ресурсов"</t>
  </si>
  <si>
    <t>Мероприятия, направленные на защиту населения и территории муниципального образования «поселок Шушенское» от вредного воздействия поверхностных вод посредством повышения безопасности гидротехнических сооружений, содействие администрации района в обеспечении капитального ремонта гидротехнических сооружений</t>
  </si>
  <si>
    <t>"Создание системы ведения муниципального кадастра объектов недвижимости в поселке Шушенское"</t>
  </si>
  <si>
    <t>Мероприятия,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</t>
  </si>
  <si>
    <t>Мероприятия,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 в рамках отдельных мероприятий муниципальной программы поселка Шушенское "Создание системы ведения муниципального кадастра объектов недвижимости в поселке Шушенское"</t>
  </si>
  <si>
    <t>Изготовление печатных памяток по тематике противодействия экстремизму и терроризму в рамках подпрограммы "Противодействие экстремизму, и профилактика терроризма на территории муниципального образования поселок Шушенское" муниципальной программы поселка Шушенское "Защита населения поселка Шушенское от чрезвычайных ситуаций"</t>
  </si>
  <si>
    <t xml:space="preserve">Расходы на подготовку документов территориального планирования и градостоительного зонирования (внесение в них изменений), на разработку документации по планировке территории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</si>
</sst>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\ _₽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49" fontId="2" fillId="2" borderId="1" xfId="0" applyNumberFormat="1" applyFont="1" applyFill="1" applyBorder="1" applyAlignment="1">
      <alignment vertical="top"/>
    </xf>
    <xf numFmtId="49" fontId="0" fillId="2" borderId="0" xfId="0" applyNumberFormat="1" applyFill="1"/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/>
    </xf>
    <xf numFmtId="4" fontId="2" fillId="2" borderId="1" xfId="0" applyNumberFormat="1" applyFont="1" applyFill="1" applyBorder="1" applyAlignment="1"/>
    <xf numFmtId="4" fontId="2" fillId="2" borderId="1" xfId="0" applyNumberFormat="1" applyFont="1" applyFill="1" applyBorder="1" applyAlignment="1" applyProtection="1">
      <alignment horizontal="right" wrapText="1"/>
    </xf>
    <xf numFmtId="4" fontId="2" fillId="2" borderId="1" xfId="0" applyNumberFormat="1" applyFont="1" applyFill="1" applyBorder="1"/>
    <xf numFmtId="4" fontId="1" fillId="2" borderId="1" xfId="0" applyNumberFormat="1" applyFont="1" applyFill="1" applyBorder="1" applyAlignment="1">
      <alignment wrapText="1"/>
    </xf>
    <xf numFmtId="4" fontId="6" fillId="2" borderId="1" xfId="0" applyNumberFormat="1" applyFont="1" applyFill="1" applyBorder="1"/>
    <xf numFmtId="0" fontId="6" fillId="2" borderId="1" xfId="0" applyFont="1" applyFill="1" applyBorder="1"/>
    <xf numFmtId="0" fontId="6" fillId="2" borderId="0" xfId="0" applyFont="1" applyFill="1"/>
    <xf numFmtId="4" fontId="7" fillId="2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6" fillId="2" borderId="0" xfId="0" applyNumberFormat="1" applyFont="1" applyFill="1"/>
    <xf numFmtId="164" fontId="0" fillId="2" borderId="0" xfId="0" applyNumberFormat="1" applyFill="1"/>
    <xf numFmtId="0" fontId="2" fillId="2" borderId="0" xfId="0" applyFont="1" applyFill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left" vertical="top"/>
    </xf>
    <xf numFmtId="4" fontId="4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164" fontId="5" fillId="2" borderId="0" xfId="0" applyNumberFormat="1" applyFont="1" applyFill="1"/>
    <xf numFmtId="164" fontId="4" fillId="2" borderId="1" xfId="0" applyNumberFormat="1" applyFont="1" applyFill="1" applyBorder="1"/>
    <xf numFmtId="4" fontId="2" fillId="2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8" fillId="2" borderId="0" xfId="0" applyFont="1" applyFill="1" applyAlignment="1">
      <alignment horizontal="center"/>
    </xf>
    <xf numFmtId="0" fontId="6" fillId="0" borderId="0" xfId="0" applyFont="1"/>
    <xf numFmtId="164" fontId="6" fillId="0" borderId="0" xfId="0" applyNumberFormat="1" applyFont="1"/>
    <xf numFmtId="0" fontId="5" fillId="0" borderId="0" xfId="0" applyFont="1"/>
    <xf numFmtId="164" fontId="0" fillId="0" borderId="0" xfId="0" applyNumberFormat="1"/>
    <xf numFmtId="164" fontId="4" fillId="0" borderId="0" xfId="0" applyNumberFormat="1" applyFont="1"/>
    <xf numFmtId="0" fontId="4" fillId="0" borderId="0" xfId="0" applyFont="1"/>
    <xf numFmtId="164" fontId="9" fillId="0" borderId="0" xfId="0" applyNumberFormat="1" applyFont="1"/>
    <xf numFmtId="0" fontId="4" fillId="0" borderId="0" xfId="0" applyFont="1" applyBorder="1"/>
    <xf numFmtId="0" fontId="2" fillId="3" borderId="1" xfId="0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4" fontId="2" fillId="3" borderId="1" xfId="0" applyNumberFormat="1" applyFont="1" applyFill="1" applyBorder="1"/>
    <xf numFmtId="164" fontId="2" fillId="3" borderId="1" xfId="0" applyNumberFormat="1" applyFont="1" applyFill="1" applyBorder="1"/>
    <xf numFmtId="4" fontId="2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/>
    <xf numFmtId="49" fontId="2" fillId="3" borderId="1" xfId="0" applyNumberFormat="1" applyFont="1" applyFill="1" applyBorder="1" applyAlignment="1">
      <alignment vertical="top"/>
    </xf>
    <xf numFmtId="49" fontId="2" fillId="3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4" fontId="2" fillId="4" borderId="1" xfId="0" applyNumberFormat="1" applyFont="1" applyFill="1" applyBorder="1"/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right"/>
    </xf>
    <xf numFmtId="165" fontId="2" fillId="4" borderId="1" xfId="0" applyNumberFormat="1" applyFont="1" applyFill="1" applyBorder="1"/>
    <xf numFmtId="0" fontId="0" fillId="2" borderId="0" xfId="0" applyFill="1" applyAlignment="1">
      <alignment vertical="top"/>
    </xf>
    <xf numFmtId="0" fontId="2" fillId="2" borderId="5" xfId="0" applyFont="1" applyFill="1" applyBorder="1" applyAlignment="1">
      <alignment vertical="top" wrapText="1"/>
    </xf>
    <xf numFmtId="49" fontId="2" fillId="2" borderId="6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165" fontId="2" fillId="4" borderId="1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vertical="top"/>
    </xf>
    <xf numFmtId="4" fontId="2" fillId="2" borderId="2" xfId="0" applyNumberFormat="1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/>
    <xf numFmtId="0" fontId="2" fillId="0" borderId="1" xfId="0" applyFont="1" applyFill="1" applyBorder="1"/>
    <xf numFmtId="164" fontId="3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164" fontId="3" fillId="2" borderId="1" xfId="0" applyNumberFormat="1" applyFont="1" applyFill="1" applyBorder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left" vertical="top" wrapText="1"/>
    </xf>
    <xf numFmtId="0" fontId="0" fillId="0" borderId="10" xfId="0" applyBorder="1" applyAlignment="1"/>
    <xf numFmtId="0" fontId="0" fillId="0" borderId="11" xfId="0" applyBorder="1" applyAlignment="1"/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/>
    </xf>
    <xf numFmtId="164" fontId="4" fillId="2" borderId="6" xfId="0" applyNumberFormat="1" applyFont="1" applyFill="1" applyBorder="1" applyAlignment="1">
      <alignment horizontal="center"/>
    </xf>
    <xf numFmtId="164" fontId="6" fillId="0" borderId="0" xfId="0" applyNumberFormat="1" applyFont="1" applyAlignment="1">
      <alignment horizontal="center"/>
    </xf>
    <xf numFmtId="4" fontId="2" fillId="2" borderId="2" xfId="0" applyNumberFormat="1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/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2" fillId="3" borderId="2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4" fontId="2" fillId="4" borderId="1" xfId="0" applyNumberFormat="1" applyFont="1" applyFill="1" applyBorder="1" applyAlignment="1">
      <alignment wrapText="1"/>
    </xf>
    <xf numFmtId="164" fontId="3" fillId="4" borderId="1" xfId="0" applyNumberFormat="1" applyFont="1" applyFill="1" applyBorder="1" applyAlignment="1">
      <alignment wrapText="1"/>
    </xf>
    <xf numFmtId="4" fontId="4" fillId="4" borderId="1" xfId="0" applyNumberFormat="1" applyFont="1" applyFill="1" applyBorder="1"/>
    <xf numFmtId="164" fontId="10" fillId="4" borderId="1" xfId="0" applyNumberFormat="1" applyFont="1" applyFill="1" applyBorder="1"/>
    <xf numFmtId="164" fontId="10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5"/>
  <sheetViews>
    <sheetView tabSelected="1" topLeftCell="A59" zoomScaleNormal="100" workbookViewId="0">
      <selection activeCell="U302" sqref="U302"/>
    </sheetView>
  </sheetViews>
  <sheetFormatPr defaultRowHeight="15" x14ac:dyDescent="0.25"/>
  <cols>
    <col min="1" max="1" width="14.7109375" style="25" customWidth="1"/>
    <col min="2" max="2" width="42.42578125" style="25" customWidth="1"/>
    <col min="3" max="3" width="23.5703125" style="25" customWidth="1"/>
    <col min="4" max="4" width="17.7109375" style="25" hidden="1" customWidth="1"/>
    <col min="5" max="5" width="17" style="25" hidden="1" customWidth="1"/>
    <col min="6" max="6" width="19.7109375" style="25" hidden="1" customWidth="1"/>
    <col min="7" max="7" width="16.85546875" style="25" hidden="1" customWidth="1"/>
    <col min="8" max="8" width="17.42578125" style="25" hidden="1" customWidth="1"/>
    <col min="9" max="9" width="18.140625" style="25" hidden="1" customWidth="1"/>
    <col min="10" max="10" width="16.7109375" style="25" hidden="1" customWidth="1"/>
    <col min="11" max="11" width="17.140625" style="25" hidden="1" customWidth="1"/>
    <col min="12" max="12" width="16.7109375" style="25" hidden="1" customWidth="1"/>
    <col min="13" max="13" width="18.28515625" style="25" hidden="1" customWidth="1"/>
    <col min="14" max="14" width="16.7109375" style="26" customWidth="1"/>
    <col min="15" max="15" width="18.28515625" style="26" customWidth="1"/>
    <col min="16" max="16" width="18.140625" style="3" hidden="1" customWidth="1"/>
    <col min="17" max="17" width="17.7109375" style="3" hidden="1" customWidth="1"/>
    <col min="18" max="18" width="18.85546875" style="3" hidden="1" customWidth="1"/>
    <col min="19" max="196" width="9.140625" style="3"/>
    <col min="197" max="197" width="14.85546875" style="3" customWidth="1"/>
    <col min="198" max="198" width="29.5703125" style="3" customWidth="1"/>
    <col min="199" max="199" width="27.28515625" style="3" customWidth="1"/>
    <col min="200" max="211" width="6.5703125" style="3" customWidth="1"/>
    <col min="212" max="212" width="34.5703125" style="3" customWidth="1"/>
    <col min="213" max="452" width="9.140625" style="3"/>
    <col min="453" max="453" width="14.85546875" style="3" customWidth="1"/>
    <col min="454" max="454" width="29.5703125" style="3" customWidth="1"/>
    <col min="455" max="455" width="27.28515625" style="3" customWidth="1"/>
    <col min="456" max="467" width="6.5703125" style="3" customWidth="1"/>
    <col min="468" max="468" width="34.5703125" style="3" customWidth="1"/>
    <col min="469" max="708" width="9.140625" style="3"/>
    <col min="709" max="709" width="14.85546875" style="3" customWidth="1"/>
    <col min="710" max="710" width="29.5703125" style="3" customWidth="1"/>
    <col min="711" max="711" width="27.28515625" style="3" customWidth="1"/>
    <col min="712" max="723" width="6.5703125" style="3" customWidth="1"/>
    <col min="724" max="724" width="34.5703125" style="3" customWidth="1"/>
    <col min="725" max="964" width="9.140625" style="3"/>
    <col min="965" max="965" width="14.85546875" style="3" customWidth="1"/>
    <col min="966" max="966" width="29.5703125" style="3" customWidth="1"/>
    <col min="967" max="967" width="27.28515625" style="3" customWidth="1"/>
    <col min="968" max="979" width="6.5703125" style="3" customWidth="1"/>
    <col min="980" max="980" width="34.5703125" style="3" customWidth="1"/>
    <col min="981" max="1220" width="9.140625" style="3"/>
    <col min="1221" max="1221" width="14.85546875" style="3" customWidth="1"/>
    <col min="1222" max="1222" width="29.5703125" style="3" customWidth="1"/>
    <col min="1223" max="1223" width="27.28515625" style="3" customWidth="1"/>
    <col min="1224" max="1235" width="6.5703125" style="3" customWidth="1"/>
    <col min="1236" max="1236" width="34.5703125" style="3" customWidth="1"/>
    <col min="1237" max="1476" width="9.140625" style="3"/>
    <col min="1477" max="1477" width="14.85546875" style="3" customWidth="1"/>
    <col min="1478" max="1478" width="29.5703125" style="3" customWidth="1"/>
    <col min="1479" max="1479" width="27.28515625" style="3" customWidth="1"/>
    <col min="1480" max="1491" width="6.5703125" style="3" customWidth="1"/>
    <col min="1492" max="1492" width="34.5703125" style="3" customWidth="1"/>
    <col min="1493" max="1732" width="9.140625" style="3"/>
    <col min="1733" max="1733" width="14.85546875" style="3" customWidth="1"/>
    <col min="1734" max="1734" width="29.5703125" style="3" customWidth="1"/>
    <col min="1735" max="1735" width="27.28515625" style="3" customWidth="1"/>
    <col min="1736" max="1747" width="6.5703125" style="3" customWidth="1"/>
    <col min="1748" max="1748" width="34.5703125" style="3" customWidth="1"/>
    <col min="1749" max="1988" width="9.140625" style="3"/>
    <col min="1989" max="1989" width="14.85546875" style="3" customWidth="1"/>
    <col min="1990" max="1990" width="29.5703125" style="3" customWidth="1"/>
    <col min="1991" max="1991" width="27.28515625" style="3" customWidth="1"/>
    <col min="1992" max="2003" width="6.5703125" style="3" customWidth="1"/>
    <col min="2004" max="2004" width="34.5703125" style="3" customWidth="1"/>
    <col min="2005" max="2244" width="9.140625" style="3"/>
    <col min="2245" max="2245" width="14.85546875" style="3" customWidth="1"/>
    <col min="2246" max="2246" width="29.5703125" style="3" customWidth="1"/>
    <col min="2247" max="2247" width="27.28515625" style="3" customWidth="1"/>
    <col min="2248" max="2259" width="6.5703125" style="3" customWidth="1"/>
    <col min="2260" max="2260" width="34.5703125" style="3" customWidth="1"/>
    <col min="2261" max="2500" width="9.140625" style="3"/>
    <col min="2501" max="2501" width="14.85546875" style="3" customWidth="1"/>
    <col min="2502" max="2502" width="29.5703125" style="3" customWidth="1"/>
    <col min="2503" max="2503" width="27.28515625" style="3" customWidth="1"/>
    <col min="2504" max="2515" width="6.5703125" style="3" customWidth="1"/>
    <col min="2516" max="2516" width="34.5703125" style="3" customWidth="1"/>
    <col min="2517" max="2756" width="9.140625" style="3"/>
    <col min="2757" max="2757" width="14.85546875" style="3" customWidth="1"/>
    <col min="2758" max="2758" width="29.5703125" style="3" customWidth="1"/>
    <col min="2759" max="2759" width="27.28515625" style="3" customWidth="1"/>
    <col min="2760" max="2771" width="6.5703125" style="3" customWidth="1"/>
    <col min="2772" max="2772" width="34.5703125" style="3" customWidth="1"/>
    <col min="2773" max="3012" width="9.140625" style="3"/>
    <col min="3013" max="3013" width="14.85546875" style="3" customWidth="1"/>
    <col min="3014" max="3014" width="29.5703125" style="3" customWidth="1"/>
    <col min="3015" max="3015" width="27.28515625" style="3" customWidth="1"/>
    <col min="3016" max="3027" width="6.5703125" style="3" customWidth="1"/>
    <col min="3028" max="3028" width="34.5703125" style="3" customWidth="1"/>
    <col min="3029" max="3268" width="9.140625" style="3"/>
    <col min="3269" max="3269" width="14.85546875" style="3" customWidth="1"/>
    <col min="3270" max="3270" width="29.5703125" style="3" customWidth="1"/>
    <col min="3271" max="3271" width="27.28515625" style="3" customWidth="1"/>
    <col min="3272" max="3283" width="6.5703125" style="3" customWidth="1"/>
    <col min="3284" max="3284" width="34.5703125" style="3" customWidth="1"/>
    <col min="3285" max="3524" width="9.140625" style="3"/>
    <col min="3525" max="3525" width="14.85546875" style="3" customWidth="1"/>
    <col min="3526" max="3526" width="29.5703125" style="3" customWidth="1"/>
    <col min="3527" max="3527" width="27.28515625" style="3" customWidth="1"/>
    <col min="3528" max="3539" width="6.5703125" style="3" customWidth="1"/>
    <col min="3540" max="3540" width="34.5703125" style="3" customWidth="1"/>
    <col min="3541" max="3780" width="9.140625" style="3"/>
    <col min="3781" max="3781" width="14.85546875" style="3" customWidth="1"/>
    <col min="3782" max="3782" width="29.5703125" style="3" customWidth="1"/>
    <col min="3783" max="3783" width="27.28515625" style="3" customWidth="1"/>
    <col min="3784" max="3795" width="6.5703125" style="3" customWidth="1"/>
    <col min="3796" max="3796" width="34.5703125" style="3" customWidth="1"/>
    <col min="3797" max="4036" width="9.140625" style="3"/>
    <col min="4037" max="4037" width="14.85546875" style="3" customWidth="1"/>
    <col min="4038" max="4038" width="29.5703125" style="3" customWidth="1"/>
    <col min="4039" max="4039" width="27.28515625" style="3" customWidth="1"/>
    <col min="4040" max="4051" width="6.5703125" style="3" customWidth="1"/>
    <col min="4052" max="4052" width="34.5703125" style="3" customWidth="1"/>
    <col min="4053" max="4292" width="9.140625" style="3"/>
    <col min="4293" max="4293" width="14.85546875" style="3" customWidth="1"/>
    <col min="4294" max="4294" width="29.5703125" style="3" customWidth="1"/>
    <col min="4295" max="4295" width="27.28515625" style="3" customWidth="1"/>
    <col min="4296" max="4307" width="6.5703125" style="3" customWidth="1"/>
    <col min="4308" max="4308" width="34.5703125" style="3" customWidth="1"/>
    <col min="4309" max="4548" width="9.140625" style="3"/>
    <col min="4549" max="4549" width="14.85546875" style="3" customWidth="1"/>
    <col min="4550" max="4550" width="29.5703125" style="3" customWidth="1"/>
    <col min="4551" max="4551" width="27.28515625" style="3" customWidth="1"/>
    <col min="4552" max="4563" width="6.5703125" style="3" customWidth="1"/>
    <col min="4564" max="4564" width="34.5703125" style="3" customWidth="1"/>
    <col min="4565" max="4804" width="9.140625" style="3"/>
    <col min="4805" max="4805" width="14.85546875" style="3" customWidth="1"/>
    <col min="4806" max="4806" width="29.5703125" style="3" customWidth="1"/>
    <col min="4807" max="4807" width="27.28515625" style="3" customWidth="1"/>
    <col min="4808" max="4819" width="6.5703125" style="3" customWidth="1"/>
    <col min="4820" max="4820" width="34.5703125" style="3" customWidth="1"/>
    <col min="4821" max="5060" width="9.140625" style="3"/>
    <col min="5061" max="5061" width="14.85546875" style="3" customWidth="1"/>
    <col min="5062" max="5062" width="29.5703125" style="3" customWidth="1"/>
    <col min="5063" max="5063" width="27.28515625" style="3" customWidth="1"/>
    <col min="5064" max="5075" width="6.5703125" style="3" customWidth="1"/>
    <col min="5076" max="5076" width="34.5703125" style="3" customWidth="1"/>
    <col min="5077" max="5316" width="9.140625" style="3"/>
    <col min="5317" max="5317" width="14.85546875" style="3" customWidth="1"/>
    <col min="5318" max="5318" width="29.5703125" style="3" customWidth="1"/>
    <col min="5319" max="5319" width="27.28515625" style="3" customWidth="1"/>
    <col min="5320" max="5331" width="6.5703125" style="3" customWidth="1"/>
    <col min="5332" max="5332" width="34.5703125" style="3" customWidth="1"/>
    <col min="5333" max="5572" width="9.140625" style="3"/>
    <col min="5573" max="5573" width="14.85546875" style="3" customWidth="1"/>
    <col min="5574" max="5574" width="29.5703125" style="3" customWidth="1"/>
    <col min="5575" max="5575" width="27.28515625" style="3" customWidth="1"/>
    <col min="5576" max="5587" width="6.5703125" style="3" customWidth="1"/>
    <col min="5588" max="5588" width="34.5703125" style="3" customWidth="1"/>
    <col min="5589" max="5828" width="9.140625" style="3"/>
    <col min="5829" max="5829" width="14.85546875" style="3" customWidth="1"/>
    <col min="5830" max="5830" width="29.5703125" style="3" customWidth="1"/>
    <col min="5831" max="5831" width="27.28515625" style="3" customWidth="1"/>
    <col min="5832" max="5843" width="6.5703125" style="3" customWidth="1"/>
    <col min="5844" max="5844" width="34.5703125" style="3" customWidth="1"/>
    <col min="5845" max="6084" width="9.140625" style="3"/>
    <col min="6085" max="6085" width="14.85546875" style="3" customWidth="1"/>
    <col min="6086" max="6086" width="29.5703125" style="3" customWidth="1"/>
    <col min="6087" max="6087" width="27.28515625" style="3" customWidth="1"/>
    <col min="6088" max="6099" width="6.5703125" style="3" customWidth="1"/>
    <col min="6100" max="6100" width="34.5703125" style="3" customWidth="1"/>
    <col min="6101" max="6340" width="9.140625" style="3"/>
    <col min="6341" max="6341" width="14.85546875" style="3" customWidth="1"/>
    <col min="6342" max="6342" width="29.5703125" style="3" customWidth="1"/>
    <col min="6343" max="6343" width="27.28515625" style="3" customWidth="1"/>
    <col min="6344" max="6355" width="6.5703125" style="3" customWidth="1"/>
    <col min="6356" max="6356" width="34.5703125" style="3" customWidth="1"/>
    <col min="6357" max="6596" width="9.140625" style="3"/>
    <col min="6597" max="6597" width="14.85546875" style="3" customWidth="1"/>
    <col min="6598" max="6598" width="29.5703125" style="3" customWidth="1"/>
    <col min="6599" max="6599" width="27.28515625" style="3" customWidth="1"/>
    <col min="6600" max="6611" width="6.5703125" style="3" customWidth="1"/>
    <col min="6612" max="6612" width="34.5703125" style="3" customWidth="1"/>
    <col min="6613" max="6852" width="9.140625" style="3"/>
    <col min="6853" max="6853" width="14.85546875" style="3" customWidth="1"/>
    <col min="6854" max="6854" width="29.5703125" style="3" customWidth="1"/>
    <col min="6855" max="6855" width="27.28515625" style="3" customWidth="1"/>
    <col min="6856" max="6867" width="6.5703125" style="3" customWidth="1"/>
    <col min="6868" max="6868" width="34.5703125" style="3" customWidth="1"/>
    <col min="6869" max="7108" width="9.140625" style="3"/>
    <col min="7109" max="7109" width="14.85546875" style="3" customWidth="1"/>
    <col min="7110" max="7110" width="29.5703125" style="3" customWidth="1"/>
    <col min="7111" max="7111" width="27.28515625" style="3" customWidth="1"/>
    <col min="7112" max="7123" width="6.5703125" style="3" customWidth="1"/>
    <col min="7124" max="7124" width="34.5703125" style="3" customWidth="1"/>
    <col min="7125" max="7364" width="9.140625" style="3"/>
    <col min="7365" max="7365" width="14.85546875" style="3" customWidth="1"/>
    <col min="7366" max="7366" width="29.5703125" style="3" customWidth="1"/>
    <col min="7367" max="7367" width="27.28515625" style="3" customWidth="1"/>
    <col min="7368" max="7379" width="6.5703125" style="3" customWidth="1"/>
    <col min="7380" max="7380" width="34.5703125" style="3" customWidth="1"/>
    <col min="7381" max="7620" width="9.140625" style="3"/>
    <col min="7621" max="7621" width="14.85546875" style="3" customWidth="1"/>
    <col min="7622" max="7622" width="29.5703125" style="3" customWidth="1"/>
    <col min="7623" max="7623" width="27.28515625" style="3" customWidth="1"/>
    <col min="7624" max="7635" width="6.5703125" style="3" customWidth="1"/>
    <col min="7636" max="7636" width="34.5703125" style="3" customWidth="1"/>
    <col min="7637" max="7876" width="9.140625" style="3"/>
    <col min="7877" max="7877" width="14.85546875" style="3" customWidth="1"/>
    <col min="7878" max="7878" width="29.5703125" style="3" customWidth="1"/>
    <col min="7879" max="7879" width="27.28515625" style="3" customWidth="1"/>
    <col min="7880" max="7891" width="6.5703125" style="3" customWidth="1"/>
    <col min="7892" max="7892" width="34.5703125" style="3" customWidth="1"/>
    <col min="7893" max="8132" width="9.140625" style="3"/>
    <col min="8133" max="8133" width="14.85546875" style="3" customWidth="1"/>
    <col min="8134" max="8134" width="29.5703125" style="3" customWidth="1"/>
    <col min="8135" max="8135" width="27.28515625" style="3" customWidth="1"/>
    <col min="8136" max="8147" width="6.5703125" style="3" customWidth="1"/>
    <col min="8148" max="8148" width="34.5703125" style="3" customWidth="1"/>
    <col min="8149" max="8388" width="9.140625" style="3"/>
    <col min="8389" max="8389" width="14.85546875" style="3" customWidth="1"/>
    <col min="8390" max="8390" width="29.5703125" style="3" customWidth="1"/>
    <col min="8391" max="8391" width="27.28515625" style="3" customWidth="1"/>
    <col min="8392" max="8403" width="6.5703125" style="3" customWidth="1"/>
    <col min="8404" max="8404" width="34.5703125" style="3" customWidth="1"/>
    <col min="8405" max="8644" width="9.140625" style="3"/>
    <col min="8645" max="8645" width="14.85546875" style="3" customWidth="1"/>
    <col min="8646" max="8646" width="29.5703125" style="3" customWidth="1"/>
    <col min="8647" max="8647" width="27.28515625" style="3" customWidth="1"/>
    <col min="8648" max="8659" width="6.5703125" style="3" customWidth="1"/>
    <col min="8660" max="8660" width="34.5703125" style="3" customWidth="1"/>
    <col min="8661" max="8900" width="9.140625" style="3"/>
    <col min="8901" max="8901" width="14.85546875" style="3" customWidth="1"/>
    <col min="8902" max="8902" width="29.5703125" style="3" customWidth="1"/>
    <col min="8903" max="8903" width="27.28515625" style="3" customWidth="1"/>
    <col min="8904" max="8915" width="6.5703125" style="3" customWidth="1"/>
    <col min="8916" max="8916" width="34.5703125" style="3" customWidth="1"/>
    <col min="8917" max="9156" width="9.140625" style="3"/>
    <col min="9157" max="9157" width="14.85546875" style="3" customWidth="1"/>
    <col min="9158" max="9158" width="29.5703125" style="3" customWidth="1"/>
    <col min="9159" max="9159" width="27.28515625" style="3" customWidth="1"/>
    <col min="9160" max="9171" width="6.5703125" style="3" customWidth="1"/>
    <col min="9172" max="9172" width="34.5703125" style="3" customWidth="1"/>
    <col min="9173" max="9412" width="9.140625" style="3"/>
    <col min="9413" max="9413" width="14.85546875" style="3" customWidth="1"/>
    <col min="9414" max="9414" width="29.5703125" style="3" customWidth="1"/>
    <col min="9415" max="9415" width="27.28515625" style="3" customWidth="1"/>
    <col min="9416" max="9427" width="6.5703125" style="3" customWidth="1"/>
    <col min="9428" max="9428" width="34.5703125" style="3" customWidth="1"/>
    <col min="9429" max="9668" width="9.140625" style="3"/>
    <col min="9669" max="9669" width="14.85546875" style="3" customWidth="1"/>
    <col min="9670" max="9670" width="29.5703125" style="3" customWidth="1"/>
    <col min="9671" max="9671" width="27.28515625" style="3" customWidth="1"/>
    <col min="9672" max="9683" width="6.5703125" style="3" customWidth="1"/>
    <col min="9684" max="9684" width="34.5703125" style="3" customWidth="1"/>
    <col min="9685" max="9924" width="9.140625" style="3"/>
    <col min="9925" max="9925" width="14.85546875" style="3" customWidth="1"/>
    <col min="9926" max="9926" width="29.5703125" style="3" customWidth="1"/>
    <col min="9927" max="9927" width="27.28515625" style="3" customWidth="1"/>
    <col min="9928" max="9939" width="6.5703125" style="3" customWidth="1"/>
    <col min="9940" max="9940" width="34.5703125" style="3" customWidth="1"/>
    <col min="9941" max="10180" width="9.140625" style="3"/>
    <col min="10181" max="10181" width="14.85546875" style="3" customWidth="1"/>
    <col min="10182" max="10182" width="29.5703125" style="3" customWidth="1"/>
    <col min="10183" max="10183" width="27.28515625" style="3" customWidth="1"/>
    <col min="10184" max="10195" width="6.5703125" style="3" customWidth="1"/>
    <col min="10196" max="10196" width="34.5703125" style="3" customWidth="1"/>
    <col min="10197" max="10436" width="9.140625" style="3"/>
    <col min="10437" max="10437" width="14.85546875" style="3" customWidth="1"/>
    <col min="10438" max="10438" width="29.5703125" style="3" customWidth="1"/>
    <col min="10439" max="10439" width="27.28515625" style="3" customWidth="1"/>
    <col min="10440" max="10451" width="6.5703125" style="3" customWidth="1"/>
    <col min="10452" max="10452" width="34.5703125" style="3" customWidth="1"/>
    <col min="10453" max="10692" width="9.140625" style="3"/>
    <col min="10693" max="10693" width="14.85546875" style="3" customWidth="1"/>
    <col min="10694" max="10694" width="29.5703125" style="3" customWidth="1"/>
    <col min="10695" max="10695" width="27.28515625" style="3" customWidth="1"/>
    <col min="10696" max="10707" width="6.5703125" style="3" customWidth="1"/>
    <col min="10708" max="10708" width="34.5703125" style="3" customWidth="1"/>
    <col min="10709" max="10948" width="9.140625" style="3"/>
    <col min="10949" max="10949" width="14.85546875" style="3" customWidth="1"/>
    <col min="10950" max="10950" width="29.5703125" style="3" customWidth="1"/>
    <col min="10951" max="10951" width="27.28515625" style="3" customWidth="1"/>
    <col min="10952" max="10963" width="6.5703125" style="3" customWidth="1"/>
    <col min="10964" max="10964" width="34.5703125" style="3" customWidth="1"/>
    <col min="10965" max="11204" width="9.140625" style="3"/>
    <col min="11205" max="11205" width="14.85546875" style="3" customWidth="1"/>
    <col min="11206" max="11206" width="29.5703125" style="3" customWidth="1"/>
    <col min="11207" max="11207" width="27.28515625" style="3" customWidth="1"/>
    <col min="11208" max="11219" width="6.5703125" style="3" customWidth="1"/>
    <col min="11220" max="11220" width="34.5703125" style="3" customWidth="1"/>
    <col min="11221" max="11460" width="9.140625" style="3"/>
    <col min="11461" max="11461" width="14.85546875" style="3" customWidth="1"/>
    <col min="11462" max="11462" width="29.5703125" style="3" customWidth="1"/>
    <col min="11463" max="11463" width="27.28515625" style="3" customWidth="1"/>
    <col min="11464" max="11475" width="6.5703125" style="3" customWidth="1"/>
    <col min="11476" max="11476" width="34.5703125" style="3" customWidth="1"/>
    <col min="11477" max="16384" width="9.140625" style="3"/>
  </cols>
  <sheetData>
    <row r="1" spans="1:18" ht="15.75" x14ac:dyDescent="0.25">
      <c r="A1" s="120" t="s">
        <v>60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</row>
    <row r="2" spans="1:18" ht="15.75" x14ac:dyDescent="0.25">
      <c r="A2" s="120" t="s">
        <v>61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</row>
    <row r="3" spans="1:18" ht="12" customHeight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18" ht="15.75" x14ac:dyDescent="0.25">
      <c r="A4" s="113" t="s">
        <v>0</v>
      </c>
      <c r="B4" s="113" t="s">
        <v>1</v>
      </c>
      <c r="C4" s="113" t="s">
        <v>2</v>
      </c>
      <c r="D4" s="113" t="s">
        <v>58</v>
      </c>
      <c r="E4" s="113"/>
      <c r="F4" s="112" t="s">
        <v>64</v>
      </c>
      <c r="G4" s="112"/>
      <c r="H4" s="112"/>
      <c r="I4" s="112"/>
      <c r="J4" s="112"/>
      <c r="K4" s="112"/>
      <c r="L4" s="112"/>
      <c r="M4" s="112"/>
      <c r="N4" s="122" t="s">
        <v>62</v>
      </c>
      <c r="O4" s="123"/>
      <c r="P4" s="115" t="s">
        <v>47</v>
      </c>
      <c r="Q4" s="115"/>
      <c r="R4" s="20" t="s">
        <v>46</v>
      </c>
    </row>
    <row r="5" spans="1:18" ht="15.75" x14ac:dyDescent="0.25">
      <c r="A5" s="114"/>
      <c r="B5" s="113"/>
      <c r="C5" s="113"/>
      <c r="D5" s="113"/>
      <c r="E5" s="113"/>
      <c r="F5" s="112" t="s">
        <v>55</v>
      </c>
      <c r="G5" s="112"/>
      <c r="H5" s="112" t="s">
        <v>56</v>
      </c>
      <c r="I5" s="112"/>
      <c r="J5" s="112" t="s">
        <v>57</v>
      </c>
      <c r="K5" s="112"/>
      <c r="L5" s="112" t="s">
        <v>63</v>
      </c>
      <c r="M5" s="112"/>
      <c r="N5" s="121" t="s">
        <v>179</v>
      </c>
      <c r="O5" s="121"/>
      <c r="P5" s="20" t="s">
        <v>52</v>
      </c>
      <c r="Q5" s="20" t="s">
        <v>53</v>
      </c>
      <c r="R5" s="10"/>
    </row>
    <row r="6" spans="1:18" ht="15.75" x14ac:dyDescent="0.25">
      <c r="A6" s="114"/>
      <c r="B6" s="113"/>
      <c r="C6" s="113"/>
      <c r="D6" s="24" t="s">
        <v>3</v>
      </c>
      <c r="E6" s="24" t="s">
        <v>4</v>
      </c>
      <c r="F6" s="24" t="s">
        <v>3</v>
      </c>
      <c r="G6" s="24" t="s">
        <v>4</v>
      </c>
      <c r="H6" s="24" t="s">
        <v>3</v>
      </c>
      <c r="I6" s="24" t="s">
        <v>4</v>
      </c>
      <c r="J6" s="24" t="s">
        <v>3</v>
      </c>
      <c r="K6" s="24" t="s">
        <v>4</v>
      </c>
      <c r="L6" s="24" t="s">
        <v>3</v>
      </c>
      <c r="M6" s="24" t="s">
        <v>4</v>
      </c>
      <c r="N6" s="22" t="s">
        <v>3</v>
      </c>
      <c r="O6" s="22" t="s">
        <v>4</v>
      </c>
      <c r="P6" s="10"/>
      <c r="Q6" s="10"/>
      <c r="R6" s="10"/>
    </row>
    <row r="7" spans="1:18" ht="15.75" customHeight="1" x14ac:dyDescent="0.25">
      <c r="A7" s="102" t="s">
        <v>182</v>
      </c>
      <c r="B7" s="105" t="s">
        <v>183</v>
      </c>
      <c r="C7" s="54" t="s">
        <v>5</v>
      </c>
      <c r="D7" s="40" t="e">
        <f>SUM(D9:D14)</f>
        <v>#REF!</v>
      </c>
      <c r="E7" s="40" t="e">
        <f t="shared" ref="E7:Q7" si="0">SUM(E9:E14)</f>
        <v>#REF!</v>
      </c>
      <c r="F7" s="40" t="e">
        <f t="shared" si="0"/>
        <v>#REF!</v>
      </c>
      <c r="G7" s="40" t="e">
        <f t="shared" si="0"/>
        <v>#REF!</v>
      </c>
      <c r="H7" s="40" t="e">
        <f t="shared" si="0"/>
        <v>#REF!</v>
      </c>
      <c r="I7" s="40" t="e">
        <f t="shared" si="0"/>
        <v>#REF!</v>
      </c>
      <c r="J7" s="40" t="e">
        <f t="shared" si="0"/>
        <v>#REF!</v>
      </c>
      <c r="K7" s="40" t="e">
        <f t="shared" si="0"/>
        <v>#REF!</v>
      </c>
      <c r="L7" s="40" t="e">
        <f t="shared" si="0"/>
        <v>#REF!</v>
      </c>
      <c r="M7" s="40" t="e">
        <f t="shared" si="0"/>
        <v>#REF!</v>
      </c>
      <c r="N7" s="83">
        <f t="shared" ref="N7:O7" si="1">N15+N22+N29+N36</f>
        <v>576.89800000000002</v>
      </c>
      <c r="O7" s="83">
        <f t="shared" si="1"/>
        <v>568.77800000000002</v>
      </c>
      <c r="P7" s="12" t="e">
        <f t="shared" si="0"/>
        <v>#REF!</v>
      </c>
      <c r="Q7" s="12" t="e">
        <f t="shared" si="0"/>
        <v>#REF!</v>
      </c>
      <c r="R7" s="10"/>
    </row>
    <row r="8" spans="1:18" ht="15.75" x14ac:dyDescent="0.25">
      <c r="A8" s="103"/>
      <c r="B8" s="105"/>
      <c r="C8" s="54" t="s">
        <v>6</v>
      </c>
      <c r="D8" s="41"/>
      <c r="E8" s="41"/>
      <c r="F8" s="42"/>
      <c r="G8" s="42"/>
      <c r="H8" s="42"/>
      <c r="I8" s="42"/>
      <c r="J8" s="42"/>
      <c r="K8" s="42"/>
      <c r="L8" s="42"/>
      <c r="M8" s="42"/>
      <c r="N8" s="84"/>
      <c r="O8" s="84"/>
      <c r="P8" s="10"/>
      <c r="Q8" s="10"/>
      <c r="R8" s="10"/>
    </row>
    <row r="9" spans="1:18" ht="15.75" customHeight="1" x14ac:dyDescent="0.25">
      <c r="A9" s="103"/>
      <c r="B9" s="105"/>
      <c r="C9" s="54" t="s">
        <v>7</v>
      </c>
      <c r="D9" s="43" t="e">
        <f>D17+D25+D33+D41+#REF!+D57+D81+D121+D249+D257+#REF!+#REF!</f>
        <v>#REF!</v>
      </c>
      <c r="E9" s="43" t="e">
        <f>E17+E25+E33+E41+#REF!+E57+E81+E121+E249+E257+#REF!+#REF!</f>
        <v>#REF!</v>
      </c>
      <c r="F9" s="43" t="e">
        <f>F17+F25+F33+F41+#REF!+F57+F81+F121+F249+F257+#REF!+#REF!</f>
        <v>#REF!</v>
      </c>
      <c r="G9" s="43" t="e">
        <f>G17+G25+G33+G41+#REF!+G57+G81+G121+G249+G257+#REF!+#REF!</f>
        <v>#REF!</v>
      </c>
      <c r="H9" s="43" t="e">
        <f>H17+H25+H33+H41+#REF!+H57+H81+H121+H249+H257+#REF!+#REF!</f>
        <v>#REF!</v>
      </c>
      <c r="I9" s="43" t="e">
        <f>I17+I25+I33+I41+#REF!+I57+I81+I121+I249+I257+#REF!+#REF!</f>
        <v>#REF!</v>
      </c>
      <c r="J9" s="43" t="e">
        <f>J17+J25+J33+J41+#REF!+J57+J81+J121+J249+J257+#REF!+#REF!</f>
        <v>#REF!</v>
      </c>
      <c r="K9" s="43" t="e">
        <f>K17+K25+K33+K41+#REF!+K57+K81+K121+K249+K257+#REF!+#REF!</f>
        <v>#REF!</v>
      </c>
      <c r="L9" s="43" t="e">
        <f>L17+L25+L33+L41+#REF!+L57+L81+L121+L249+L257+#REF!+#REF!</f>
        <v>#REF!</v>
      </c>
      <c r="M9" s="43" t="e">
        <f>M17+M25+M33+M41+#REF!+M57+M81+M121+M249+M257+#REF!+#REF!</f>
        <v>#REF!</v>
      </c>
      <c r="N9" s="85">
        <f t="shared" ref="N9:O12" si="2">N17+N24+N31+N38</f>
        <v>480.42</v>
      </c>
      <c r="O9" s="85">
        <f t="shared" si="2"/>
        <v>472.3</v>
      </c>
      <c r="P9" s="13" t="e">
        <f>P17+P25+P33+P41+#REF!+#REF!+P49+P57+P73+P97+#REF!+#REF!</f>
        <v>#REF!</v>
      </c>
      <c r="Q9" s="13" t="e">
        <f>Q17+Q25+Q33+Q41+#REF!+#REF!+Q49+Q57+Q73+Q97+#REF!+#REF!</f>
        <v>#REF!</v>
      </c>
      <c r="R9" s="10"/>
    </row>
    <row r="10" spans="1:18" ht="15.75" x14ac:dyDescent="0.25">
      <c r="A10" s="103"/>
      <c r="B10" s="105"/>
      <c r="C10" s="54" t="s">
        <v>8</v>
      </c>
      <c r="D10" s="43" t="e">
        <f>D18+D26+D34+D42+#REF!+D58+D82+D122+D250+D258+#REF!+#REF!+#REF!+#REF!</f>
        <v>#REF!</v>
      </c>
      <c r="E10" s="43" t="e">
        <f>E18+E26+E34+E42+#REF!+E58+E82+E122+E250+E258+#REF!+#REF!+#REF!+#REF!</f>
        <v>#REF!</v>
      </c>
      <c r="F10" s="43" t="e">
        <f>F18+F26+F34+F42+#REF!+F58+F82+F122+F250+F258+#REF!+#REF!+#REF!+#REF!</f>
        <v>#REF!</v>
      </c>
      <c r="G10" s="43" t="e">
        <f>G18+G26+G34+G42+#REF!+G58+G82+G122+G250+G258+#REF!+#REF!+#REF!+#REF!</f>
        <v>#REF!</v>
      </c>
      <c r="H10" s="43" t="e">
        <f>H18+H26+H34+H42+#REF!+H58+H82+H122+H250+H258+#REF!+#REF!+#REF!+#REF!+#REF!</f>
        <v>#REF!</v>
      </c>
      <c r="I10" s="43" t="e">
        <f>I18+I26+I34+I42+#REF!+I58+I82+I122+I250+I258+#REF!+#REF!+#REF!+#REF!+#REF!</f>
        <v>#REF!</v>
      </c>
      <c r="J10" s="43" t="e">
        <f>J18+J26+J34+J42+#REF!+J58+J82+J122+J250+J258+#REF!+#REF!+#REF!+#REF!+#REF!</f>
        <v>#REF!</v>
      </c>
      <c r="K10" s="43" t="e">
        <f>K18+K26+K34+K42+#REF!+K58+K82+K122+K250+K258+#REF!+#REF!+#REF!+#REF!+#REF!</f>
        <v>#REF!</v>
      </c>
      <c r="L10" s="43" t="e">
        <f>L18+L26+L34+L42+#REF!+L58+L82+L122+L250+L258+#REF!+#REF!+#REF!+#REF!+#REF!</f>
        <v>#REF!</v>
      </c>
      <c r="M10" s="43" t="e">
        <f>M18+M26+M34+M42+#REF!+M58+M82+M122+M250+M258+#REF!+#REF!+#REF!+#REF!+#REF!</f>
        <v>#REF!</v>
      </c>
      <c r="N10" s="85">
        <f t="shared" si="2"/>
        <v>10979.040999999999</v>
      </c>
      <c r="O10" s="85">
        <f t="shared" si="2"/>
        <v>10971.550999999999</v>
      </c>
      <c r="P10" s="13" t="e">
        <f>P18+P26+P34+P42+#REF!+#REF!+P50+P58+P74+P98+#REF!+#REF!</f>
        <v>#REF!</v>
      </c>
      <c r="Q10" s="13" t="e">
        <f>Q18+Q26+Q34+Q42+#REF!+#REF!+Q50+Q58+Q74+Q98+#REF!+#REF!</f>
        <v>#REF!</v>
      </c>
      <c r="R10" s="10"/>
    </row>
    <row r="11" spans="1:18" ht="15.75" customHeight="1" x14ac:dyDescent="0.25">
      <c r="A11" s="103"/>
      <c r="B11" s="105"/>
      <c r="C11" s="54" t="s">
        <v>9</v>
      </c>
      <c r="D11" s="43" t="e">
        <f>D19+D27+D35+D43+#REF!+D59+D83+D123+D251+D259+#REF!+#REF!+#REF!+#REF!</f>
        <v>#REF!</v>
      </c>
      <c r="E11" s="43" t="e">
        <f>E19+E27+E35+E43+#REF!+E59+E83+E123+E251+E259+#REF!+#REF!+#REF!+#REF!</f>
        <v>#REF!</v>
      </c>
      <c r="F11" s="43" t="e">
        <f>F19+F27+F35+F43+#REF!+F59+F83+F123+F251+F259+#REF!+#REF!+#REF!+#REF!+#REF!</f>
        <v>#REF!</v>
      </c>
      <c r="G11" s="43" t="e">
        <f>G19+G27+G35+G43+#REF!+G59+G83+G123+G251+G259+#REF!+#REF!+#REF!+#REF!+#REF!</f>
        <v>#REF!</v>
      </c>
      <c r="H11" s="43" t="e">
        <f>H19+H27+H35+H43+#REF!+H59+H83+H123+H251+H259+#REF!+#REF!+#REF!+#REF!+#REF!</f>
        <v>#REF!</v>
      </c>
      <c r="I11" s="43" t="e">
        <f>I19+I27+I35+I43+#REF!+I59+I83+I123+I251+I259+#REF!+#REF!+#REF!+#REF!+#REF!</f>
        <v>#REF!</v>
      </c>
      <c r="J11" s="43" t="e">
        <f>J19+J27+J35+J43+#REF!+J59+J83+J123+J251+J259+#REF!+#REF!+#REF!+#REF!+#REF!</f>
        <v>#REF!</v>
      </c>
      <c r="K11" s="43" t="e">
        <f>K19+K27+K35+K43+#REF!+K59+K83+K123+K251+K259+#REF!+#REF!+#REF!+#REF!+#REF!</f>
        <v>#REF!</v>
      </c>
      <c r="L11" s="43" t="e">
        <f>L19+L27+L35+L43+#REF!+L59+L83+L123+L251+L259+#REF!+#REF!+#REF!+#REF!+#REF!</f>
        <v>#REF!</v>
      </c>
      <c r="M11" s="43" t="e">
        <f>M19+M27+M35+M43+#REF!+M59+M83+M123+M251+M259+#REF!+#REF!+#REF!+#REF!+#REF!</f>
        <v>#REF!</v>
      </c>
      <c r="N11" s="85">
        <f t="shared" si="2"/>
        <v>0</v>
      </c>
      <c r="O11" s="85">
        <f t="shared" si="2"/>
        <v>0</v>
      </c>
      <c r="P11" s="13" t="e">
        <f>P19+P27+P35+P43+#REF!+#REF!+P51+P59+P75+P99+#REF!+#REF!</f>
        <v>#REF!</v>
      </c>
      <c r="Q11" s="13" t="e">
        <f>Q19+Q27+Q35+Q43+#REF!+#REF!+Q51+Q59+Q75+Q99+#REF!+#REF!</f>
        <v>#REF!</v>
      </c>
      <c r="R11" s="10"/>
    </row>
    <row r="12" spans="1:18" ht="15.75" x14ac:dyDescent="0.25">
      <c r="A12" s="103"/>
      <c r="B12" s="105"/>
      <c r="C12" s="54" t="s">
        <v>10</v>
      </c>
      <c r="D12" s="45"/>
      <c r="E12" s="45"/>
      <c r="F12" s="42"/>
      <c r="G12" s="42"/>
      <c r="H12" s="42"/>
      <c r="I12" s="42"/>
      <c r="J12" s="42"/>
      <c r="K12" s="42"/>
      <c r="L12" s="42"/>
      <c r="M12" s="42"/>
      <c r="N12" s="85">
        <f t="shared" si="2"/>
        <v>96.477999999999994</v>
      </c>
      <c r="O12" s="85">
        <f t="shared" si="2"/>
        <v>96.477999999999994</v>
      </c>
      <c r="P12" s="9"/>
      <c r="Q12" s="9"/>
      <c r="R12" s="10"/>
    </row>
    <row r="13" spans="1:18" ht="15.75" customHeight="1" x14ac:dyDescent="0.25">
      <c r="A13" s="103"/>
      <c r="B13" s="105"/>
      <c r="C13" s="54" t="s">
        <v>11</v>
      </c>
      <c r="D13" s="45"/>
      <c r="E13" s="45"/>
      <c r="F13" s="42"/>
      <c r="G13" s="42"/>
      <c r="H13" s="42"/>
      <c r="I13" s="42"/>
      <c r="J13" s="42"/>
      <c r="K13" s="42"/>
      <c r="L13" s="42"/>
      <c r="M13" s="42"/>
      <c r="N13" s="44">
        <v>0</v>
      </c>
      <c r="O13" s="44">
        <v>0</v>
      </c>
      <c r="P13" s="9"/>
      <c r="Q13" s="9"/>
      <c r="R13" s="10"/>
    </row>
    <row r="14" spans="1:18" ht="15.75" x14ac:dyDescent="0.25">
      <c r="A14" s="104"/>
      <c r="B14" s="105"/>
      <c r="C14" s="54" t="s">
        <v>12</v>
      </c>
      <c r="D14" s="45"/>
      <c r="E14" s="45"/>
      <c r="F14" s="42"/>
      <c r="G14" s="42"/>
      <c r="H14" s="42"/>
      <c r="I14" s="42"/>
      <c r="J14" s="42"/>
      <c r="K14" s="42"/>
      <c r="L14" s="42"/>
      <c r="M14" s="42"/>
      <c r="N14" s="44">
        <v>0</v>
      </c>
      <c r="O14" s="44">
        <v>0</v>
      </c>
      <c r="P14" s="9"/>
      <c r="Q14" s="9"/>
      <c r="R14" s="10"/>
    </row>
    <row r="15" spans="1:18" ht="15.75" x14ac:dyDescent="0.25">
      <c r="A15" s="94" t="s">
        <v>180</v>
      </c>
      <c r="B15" s="97" t="s">
        <v>184</v>
      </c>
      <c r="C15" s="158" t="s">
        <v>5</v>
      </c>
      <c r="D15" s="159" t="e">
        <f>D17+D18+D19+D20+D21+D22</f>
        <v>#REF!</v>
      </c>
      <c r="E15" s="159" t="e">
        <f t="shared" ref="E15:Q15" si="3">E17+E18+E19+E20+E21+E22</f>
        <v>#REF!</v>
      </c>
      <c r="F15" s="159" t="e">
        <f t="shared" si="3"/>
        <v>#REF!</v>
      </c>
      <c r="G15" s="159" t="e">
        <f t="shared" si="3"/>
        <v>#REF!</v>
      </c>
      <c r="H15" s="159" t="e">
        <f t="shared" si="3"/>
        <v>#REF!</v>
      </c>
      <c r="I15" s="159" t="e">
        <f t="shared" si="3"/>
        <v>#REF!</v>
      </c>
      <c r="J15" s="159" t="e">
        <f t="shared" si="3"/>
        <v>#REF!</v>
      </c>
      <c r="K15" s="159" t="e">
        <f t="shared" si="3"/>
        <v>#REF!</v>
      </c>
      <c r="L15" s="159" t="e">
        <f t="shared" si="3"/>
        <v>#REF!</v>
      </c>
      <c r="M15" s="159" t="e">
        <f t="shared" si="3"/>
        <v>#REF!</v>
      </c>
      <c r="N15" s="160">
        <f t="shared" ref="N15:O15" si="4">N17+N18+N20</f>
        <v>96.477999999999994</v>
      </c>
      <c r="O15" s="160">
        <f t="shared" si="4"/>
        <v>96.477999999999994</v>
      </c>
      <c r="P15" s="8" t="e">
        <f t="shared" si="3"/>
        <v>#REF!</v>
      </c>
      <c r="Q15" s="8" t="e">
        <f t="shared" si="3"/>
        <v>#REF!</v>
      </c>
      <c r="R15" s="10"/>
    </row>
    <row r="16" spans="1:18" ht="15.75" x14ac:dyDescent="0.25">
      <c r="A16" s="95"/>
      <c r="B16" s="98"/>
      <c r="C16" s="21" t="s">
        <v>6</v>
      </c>
      <c r="D16" s="28"/>
      <c r="E16" s="28"/>
      <c r="F16" s="19"/>
      <c r="G16" s="19"/>
      <c r="H16" s="19"/>
      <c r="I16" s="19"/>
      <c r="J16" s="19"/>
      <c r="K16" s="19"/>
      <c r="L16" s="19"/>
      <c r="M16" s="19"/>
      <c r="N16" s="81"/>
      <c r="O16" s="81"/>
      <c r="P16" s="9"/>
      <c r="Q16" s="9"/>
      <c r="R16" s="10"/>
    </row>
    <row r="17" spans="1:18" ht="15.75" x14ac:dyDescent="0.25">
      <c r="A17" s="95"/>
      <c r="B17" s="98"/>
      <c r="C17" s="21" t="s">
        <v>7</v>
      </c>
      <c r="D17" s="28"/>
      <c r="E17" s="28"/>
      <c r="F17" s="19"/>
      <c r="G17" s="19"/>
      <c r="H17" s="19"/>
      <c r="I17" s="19"/>
      <c r="J17" s="19"/>
      <c r="K17" s="19"/>
      <c r="L17" s="19"/>
      <c r="M17" s="19"/>
      <c r="N17" s="81"/>
      <c r="O17" s="81"/>
      <c r="P17" s="9"/>
      <c r="Q17" s="9"/>
      <c r="R17" s="10"/>
    </row>
    <row r="18" spans="1:18" ht="15.75" x14ac:dyDescent="0.25">
      <c r="A18" s="95"/>
      <c r="B18" s="98"/>
      <c r="C18" s="21" t="s">
        <v>8</v>
      </c>
      <c r="D18" s="19" t="e">
        <f>#REF!</f>
        <v>#REF!</v>
      </c>
      <c r="E18" s="19" t="e">
        <f>#REF!</f>
        <v>#REF!</v>
      </c>
      <c r="F18" s="19" t="e">
        <f>#REF!</f>
        <v>#REF!</v>
      </c>
      <c r="G18" s="19" t="e">
        <f>#REF!</f>
        <v>#REF!</v>
      </c>
      <c r="H18" s="19" t="e">
        <f>#REF!</f>
        <v>#REF!</v>
      </c>
      <c r="I18" s="19" t="e">
        <f>#REF!</f>
        <v>#REF!</v>
      </c>
      <c r="J18" s="19" t="e">
        <f>#REF!</f>
        <v>#REF!</v>
      </c>
      <c r="K18" s="19" t="e">
        <f>#REF!</f>
        <v>#REF!</v>
      </c>
      <c r="L18" s="19" t="e">
        <f>#REF!+#REF!</f>
        <v>#REF!</v>
      </c>
      <c r="M18" s="19" t="e">
        <f>#REF!+#REF!</f>
        <v>#REF!</v>
      </c>
      <c r="N18" s="81"/>
      <c r="O18" s="81"/>
      <c r="P18" s="9" t="e">
        <f>#REF!</f>
        <v>#REF!</v>
      </c>
      <c r="Q18" s="9" t="e">
        <f>#REF!</f>
        <v>#REF!</v>
      </c>
      <c r="R18" s="10"/>
    </row>
    <row r="19" spans="1:18" ht="15.75" x14ac:dyDescent="0.25">
      <c r="A19" s="95"/>
      <c r="B19" s="98"/>
      <c r="C19" s="21" t="s">
        <v>9</v>
      </c>
      <c r="D19" s="28"/>
      <c r="E19" s="28"/>
      <c r="F19" s="19"/>
      <c r="G19" s="19"/>
      <c r="H19" s="19"/>
      <c r="I19" s="19"/>
      <c r="J19" s="19"/>
      <c r="K19" s="19"/>
      <c r="L19" s="19"/>
      <c r="M19" s="19"/>
      <c r="N19" s="81"/>
      <c r="O19" s="81"/>
      <c r="P19" s="9"/>
      <c r="Q19" s="9"/>
      <c r="R19" s="10"/>
    </row>
    <row r="20" spans="1:18" ht="15.75" x14ac:dyDescent="0.25">
      <c r="A20" s="95"/>
      <c r="B20" s="98"/>
      <c r="C20" s="21" t="s">
        <v>10</v>
      </c>
      <c r="D20" s="28"/>
      <c r="E20" s="28"/>
      <c r="F20" s="19"/>
      <c r="G20" s="19"/>
      <c r="H20" s="19"/>
      <c r="I20" s="19"/>
      <c r="J20" s="19"/>
      <c r="K20" s="19"/>
      <c r="L20" s="19"/>
      <c r="M20" s="19"/>
      <c r="N20" s="81">
        <v>96.477999999999994</v>
      </c>
      <c r="O20" s="81">
        <v>96.477999999999994</v>
      </c>
      <c r="P20" s="9"/>
      <c r="Q20" s="9"/>
      <c r="R20" s="10"/>
    </row>
    <row r="21" spans="1:18" ht="15.75" x14ac:dyDescent="0.25">
      <c r="A21" s="95"/>
      <c r="B21" s="98"/>
      <c r="C21" s="21" t="s">
        <v>11</v>
      </c>
      <c r="D21" s="28"/>
      <c r="E21" s="28"/>
      <c r="F21" s="19"/>
      <c r="G21" s="19"/>
      <c r="H21" s="19"/>
      <c r="I21" s="19"/>
      <c r="J21" s="19"/>
      <c r="K21" s="19"/>
      <c r="L21" s="19"/>
      <c r="M21" s="19"/>
      <c r="N21" s="81"/>
      <c r="O21" s="81"/>
      <c r="P21" s="9"/>
      <c r="Q21" s="9"/>
      <c r="R21" s="10"/>
    </row>
    <row r="22" spans="1:18" ht="15.75" x14ac:dyDescent="0.25">
      <c r="A22" s="95"/>
      <c r="B22" s="99"/>
      <c r="C22" s="21" t="s">
        <v>12</v>
      </c>
      <c r="D22" s="28"/>
      <c r="E22" s="28"/>
      <c r="F22" s="19"/>
      <c r="G22" s="19"/>
      <c r="H22" s="19"/>
      <c r="I22" s="19"/>
      <c r="J22" s="19"/>
      <c r="K22" s="19"/>
      <c r="L22" s="19"/>
      <c r="M22" s="19"/>
      <c r="N22" s="27"/>
      <c r="O22" s="27"/>
      <c r="P22" s="9"/>
      <c r="Q22" s="9"/>
      <c r="R22" s="10"/>
    </row>
    <row r="23" spans="1:18" ht="15.75" x14ac:dyDescent="0.25">
      <c r="A23" s="94" t="s">
        <v>181</v>
      </c>
      <c r="B23" s="97" t="s">
        <v>187</v>
      </c>
      <c r="C23" s="158" t="s">
        <v>5</v>
      </c>
      <c r="D23" s="159">
        <f>SUM(D25:D30)</f>
        <v>0</v>
      </c>
      <c r="E23" s="159">
        <f t="shared" ref="E23:Q23" si="5">SUM(E25:E30)</f>
        <v>0</v>
      </c>
      <c r="F23" s="159" t="e">
        <f t="shared" si="5"/>
        <v>#REF!</v>
      </c>
      <c r="G23" s="159" t="e">
        <f t="shared" si="5"/>
        <v>#REF!</v>
      </c>
      <c r="H23" s="159" t="e">
        <f t="shared" si="5"/>
        <v>#REF!</v>
      </c>
      <c r="I23" s="159" t="e">
        <f t="shared" si="5"/>
        <v>#REF!</v>
      </c>
      <c r="J23" s="159" t="e">
        <f t="shared" si="5"/>
        <v>#REF!</v>
      </c>
      <c r="K23" s="159" t="e">
        <f t="shared" si="5"/>
        <v>#REF!</v>
      </c>
      <c r="L23" s="159" t="e">
        <f t="shared" si="5"/>
        <v>#REF!</v>
      </c>
      <c r="M23" s="159" t="e">
        <f t="shared" si="5"/>
        <v>#REF!</v>
      </c>
      <c r="N23" s="160">
        <f t="shared" ref="N23:O23" si="6">N25+N26+N28</f>
        <v>314.43900000000002</v>
      </c>
      <c r="O23" s="160">
        <f t="shared" si="6"/>
        <v>314.435</v>
      </c>
      <c r="P23" s="8" t="e">
        <f t="shared" si="5"/>
        <v>#REF!</v>
      </c>
      <c r="Q23" s="8" t="e">
        <f t="shared" si="5"/>
        <v>#REF!</v>
      </c>
      <c r="R23" s="10"/>
    </row>
    <row r="24" spans="1:18" ht="15.75" x14ac:dyDescent="0.25">
      <c r="A24" s="95"/>
      <c r="B24" s="98"/>
      <c r="C24" s="21" t="s">
        <v>6</v>
      </c>
      <c r="D24" s="28"/>
      <c r="E24" s="28"/>
      <c r="F24" s="19"/>
      <c r="G24" s="19"/>
      <c r="H24" s="19"/>
      <c r="I24" s="19"/>
      <c r="J24" s="19"/>
      <c r="K24" s="19"/>
      <c r="L24" s="19"/>
      <c r="M24" s="19"/>
      <c r="N24" s="81"/>
      <c r="O24" s="81"/>
      <c r="P24" s="9"/>
      <c r="Q24" s="9"/>
      <c r="R24" s="10"/>
    </row>
    <row r="25" spans="1:18" ht="15.75" x14ac:dyDescent="0.25">
      <c r="A25" s="95"/>
      <c r="B25" s="98"/>
      <c r="C25" s="21" t="s">
        <v>7</v>
      </c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81"/>
      <c r="O25" s="81"/>
      <c r="P25" s="9"/>
      <c r="Q25" s="9"/>
      <c r="R25" s="10"/>
    </row>
    <row r="26" spans="1:18" ht="15.75" x14ac:dyDescent="0.25">
      <c r="A26" s="95"/>
      <c r="B26" s="98"/>
      <c r="C26" s="21" t="s">
        <v>8</v>
      </c>
      <c r="D26" s="28"/>
      <c r="E26" s="28"/>
      <c r="F26" s="28" t="e">
        <f>#REF!</f>
        <v>#REF!</v>
      </c>
      <c r="G26" s="28" t="e">
        <f>#REF!</f>
        <v>#REF!</v>
      </c>
      <c r="H26" s="28" t="e">
        <f>#REF!</f>
        <v>#REF!</v>
      </c>
      <c r="I26" s="28" t="e">
        <f>#REF!</f>
        <v>#REF!</v>
      </c>
      <c r="J26" s="28" t="e">
        <f>#REF!</f>
        <v>#REF!</v>
      </c>
      <c r="K26" s="28" t="e">
        <f>#REF!</f>
        <v>#REF!</v>
      </c>
      <c r="L26" s="28" t="e">
        <f>#REF!</f>
        <v>#REF!</v>
      </c>
      <c r="M26" s="28" t="e">
        <f>#REF!</f>
        <v>#REF!</v>
      </c>
      <c r="N26" s="81"/>
      <c r="O26" s="81"/>
      <c r="P26" s="8" t="e">
        <f>#REF!</f>
        <v>#REF!</v>
      </c>
      <c r="Q26" s="8" t="e">
        <f>#REF!</f>
        <v>#REF!</v>
      </c>
      <c r="R26" s="10"/>
    </row>
    <row r="27" spans="1:18" ht="15.75" x14ac:dyDescent="0.25">
      <c r="A27" s="95"/>
      <c r="B27" s="98"/>
      <c r="C27" s="21" t="s">
        <v>9</v>
      </c>
      <c r="D27" s="28"/>
      <c r="E27" s="28"/>
      <c r="F27" s="19"/>
      <c r="G27" s="19"/>
      <c r="H27" s="19"/>
      <c r="I27" s="19"/>
      <c r="J27" s="19"/>
      <c r="K27" s="19"/>
      <c r="L27" s="19"/>
      <c r="M27" s="19"/>
      <c r="N27" s="81"/>
      <c r="O27" s="81"/>
      <c r="P27" s="9"/>
      <c r="Q27" s="9"/>
      <c r="R27" s="10"/>
    </row>
    <row r="28" spans="1:18" ht="15.75" x14ac:dyDescent="0.25">
      <c r="A28" s="95"/>
      <c r="B28" s="98"/>
      <c r="C28" s="21" t="s">
        <v>10</v>
      </c>
      <c r="D28" s="28"/>
      <c r="E28" s="28"/>
      <c r="F28" s="19"/>
      <c r="G28" s="19"/>
      <c r="H28" s="19"/>
      <c r="I28" s="19"/>
      <c r="J28" s="19"/>
      <c r="K28" s="19"/>
      <c r="L28" s="19"/>
      <c r="M28" s="19"/>
      <c r="N28" s="81">
        <v>314.43900000000002</v>
      </c>
      <c r="O28" s="81">
        <v>314.435</v>
      </c>
      <c r="P28" s="9"/>
      <c r="Q28" s="9"/>
      <c r="R28" s="10"/>
    </row>
    <row r="29" spans="1:18" ht="15.75" x14ac:dyDescent="0.25">
      <c r="A29" s="95"/>
      <c r="B29" s="98"/>
      <c r="C29" s="21" t="s">
        <v>11</v>
      </c>
      <c r="D29" s="28"/>
      <c r="E29" s="28"/>
      <c r="F29" s="19"/>
      <c r="G29" s="19"/>
      <c r="H29" s="19"/>
      <c r="I29" s="19"/>
      <c r="J29" s="19"/>
      <c r="K29" s="19"/>
      <c r="L29" s="19"/>
      <c r="M29" s="19"/>
      <c r="N29" s="81"/>
      <c r="O29" s="81"/>
      <c r="P29" s="9"/>
      <c r="Q29" s="9"/>
      <c r="R29" s="10"/>
    </row>
    <row r="30" spans="1:18" ht="15.75" x14ac:dyDescent="0.25">
      <c r="A30" s="96"/>
      <c r="B30" s="99"/>
      <c r="C30" s="21" t="s">
        <v>12</v>
      </c>
      <c r="D30" s="28"/>
      <c r="E30" s="28"/>
      <c r="F30" s="19"/>
      <c r="G30" s="19"/>
      <c r="H30" s="19"/>
      <c r="I30" s="19"/>
      <c r="J30" s="19"/>
      <c r="K30" s="19"/>
      <c r="L30" s="19"/>
      <c r="M30" s="19"/>
      <c r="N30" s="27"/>
      <c r="O30" s="27"/>
      <c r="P30" s="9"/>
      <c r="Q30" s="9"/>
      <c r="R30" s="10"/>
    </row>
    <row r="31" spans="1:18" ht="15" customHeight="1" x14ac:dyDescent="0.25">
      <c r="A31" s="94" t="s">
        <v>188</v>
      </c>
      <c r="B31" s="97" t="s">
        <v>185</v>
      </c>
      <c r="C31" s="158" t="s">
        <v>5</v>
      </c>
      <c r="D31" s="159" t="e">
        <f>SUM(D33:D38)</f>
        <v>#REF!</v>
      </c>
      <c r="E31" s="159" t="e">
        <f t="shared" ref="E31:Q31" si="7">SUM(E33:E38)</f>
        <v>#REF!</v>
      </c>
      <c r="F31" s="159" t="e">
        <f t="shared" si="7"/>
        <v>#REF!</v>
      </c>
      <c r="G31" s="159" t="e">
        <f t="shared" si="7"/>
        <v>#REF!</v>
      </c>
      <c r="H31" s="159" t="e">
        <f t="shared" si="7"/>
        <v>#REF!</v>
      </c>
      <c r="I31" s="159" t="e">
        <f t="shared" si="7"/>
        <v>#REF!</v>
      </c>
      <c r="J31" s="159" t="e">
        <f t="shared" si="7"/>
        <v>#REF!</v>
      </c>
      <c r="K31" s="159" t="e">
        <f t="shared" si="7"/>
        <v>#REF!</v>
      </c>
      <c r="L31" s="159" t="e">
        <f t="shared" si="7"/>
        <v>#REF!</v>
      </c>
      <c r="M31" s="159" t="e">
        <f t="shared" si="7"/>
        <v>#REF!</v>
      </c>
      <c r="N31" s="160">
        <f t="shared" ref="N31:O31" si="8">SUM(N33:N36)</f>
        <v>480.42</v>
      </c>
      <c r="O31" s="160">
        <f t="shared" si="8"/>
        <v>472.3</v>
      </c>
      <c r="P31" s="8" t="e">
        <f t="shared" si="7"/>
        <v>#REF!</v>
      </c>
      <c r="Q31" s="8" t="e">
        <f t="shared" si="7"/>
        <v>#REF!</v>
      </c>
      <c r="R31" s="10"/>
    </row>
    <row r="32" spans="1:18" ht="15" customHeight="1" x14ac:dyDescent="0.25">
      <c r="A32" s="95"/>
      <c r="B32" s="98"/>
      <c r="C32" s="21" t="s">
        <v>6</v>
      </c>
      <c r="D32" s="28"/>
      <c r="E32" s="28"/>
      <c r="F32" s="19"/>
      <c r="G32" s="19"/>
      <c r="H32" s="19"/>
      <c r="I32" s="19"/>
      <c r="J32" s="19"/>
      <c r="K32" s="19"/>
      <c r="L32" s="19"/>
      <c r="M32" s="19"/>
      <c r="N32" s="81"/>
      <c r="O32" s="81"/>
      <c r="P32" s="9"/>
      <c r="Q32" s="9"/>
      <c r="R32" s="10"/>
    </row>
    <row r="33" spans="1:18" ht="15" customHeight="1" x14ac:dyDescent="0.25">
      <c r="A33" s="95"/>
      <c r="B33" s="98"/>
      <c r="C33" s="21" t="s">
        <v>7</v>
      </c>
      <c r="D33" s="28"/>
      <c r="E33" s="28"/>
      <c r="F33" s="19"/>
      <c r="G33" s="19"/>
      <c r="H33" s="19"/>
      <c r="I33" s="19"/>
      <c r="J33" s="19"/>
      <c r="K33" s="19"/>
      <c r="L33" s="19"/>
      <c r="M33" s="19"/>
      <c r="N33" s="81"/>
      <c r="O33" s="81"/>
      <c r="P33" s="9"/>
      <c r="Q33" s="9"/>
      <c r="R33" s="10"/>
    </row>
    <row r="34" spans="1:18" ht="14.25" customHeight="1" x14ac:dyDescent="0.25">
      <c r="A34" s="95"/>
      <c r="B34" s="98"/>
      <c r="C34" s="21" t="s">
        <v>8</v>
      </c>
      <c r="D34" s="19" t="e">
        <f>#REF!</f>
        <v>#REF!</v>
      </c>
      <c r="E34" s="19" t="e">
        <f>#REF!</f>
        <v>#REF!</v>
      </c>
      <c r="F34" s="19" t="e">
        <f>#REF!</f>
        <v>#REF!</v>
      </c>
      <c r="G34" s="19" t="e">
        <f>#REF!</f>
        <v>#REF!</v>
      </c>
      <c r="H34" s="19" t="e">
        <f>#REF!</f>
        <v>#REF!</v>
      </c>
      <c r="I34" s="19" t="e">
        <f>#REF!</f>
        <v>#REF!</v>
      </c>
      <c r="J34" s="19" t="e">
        <f>#REF!</f>
        <v>#REF!</v>
      </c>
      <c r="K34" s="19" t="e">
        <f>#REF!</f>
        <v>#REF!</v>
      </c>
      <c r="L34" s="19" t="e">
        <f>#REF!</f>
        <v>#REF!</v>
      </c>
      <c r="M34" s="19" t="e">
        <f>#REF!</f>
        <v>#REF!</v>
      </c>
      <c r="N34" s="82"/>
      <c r="O34" s="82"/>
      <c r="P34" s="9" t="e">
        <f>#REF!</f>
        <v>#REF!</v>
      </c>
      <c r="Q34" s="9" t="e">
        <f>#REF!</f>
        <v>#REF!</v>
      </c>
      <c r="R34" s="10"/>
    </row>
    <row r="35" spans="1:18" ht="15.75" customHeight="1" x14ac:dyDescent="0.25">
      <c r="A35" s="95"/>
      <c r="B35" s="98"/>
      <c r="C35" s="21" t="s">
        <v>9</v>
      </c>
      <c r="D35" s="28"/>
      <c r="E35" s="28"/>
      <c r="F35" s="19"/>
      <c r="G35" s="19"/>
      <c r="H35" s="19"/>
      <c r="I35" s="19"/>
      <c r="J35" s="19"/>
      <c r="K35" s="19"/>
      <c r="L35" s="19"/>
      <c r="M35" s="19"/>
      <c r="N35" s="82"/>
      <c r="O35" s="82"/>
      <c r="P35" s="9"/>
      <c r="Q35" s="9"/>
      <c r="R35" s="10"/>
    </row>
    <row r="36" spans="1:18" ht="14.25" customHeight="1" x14ac:dyDescent="0.25">
      <c r="A36" s="95"/>
      <c r="B36" s="98"/>
      <c r="C36" s="21" t="s">
        <v>10</v>
      </c>
      <c r="D36" s="28"/>
      <c r="E36" s="28"/>
      <c r="F36" s="19"/>
      <c r="G36" s="19"/>
      <c r="H36" s="19"/>
      <c r="I36" s="19"/>
      <c r="J36" s="19"/>
      <c r="K36" s="19"/>
      <c r="L36" s="19"/>
      <c r="M36" s="19"/>
      <c r="N36" s="81">
        <v>480.42</v>
      </c>
      <c r="O36" s="81">
        <v>472.3</v>
      </c>
      <c r="P36" s="9"/>
      <c r="Q36" s="9"/>
      <c r="R36" s="10"/>
    </row>
    <row r="37" spans="1:18" ht="14.25" customHeight="1" x14ac:dyDescent="0.25">
      <c r="A37" s="95"/>
      <c r="B37" s="98"/>
      <c r="C37" s="21" t="s">
        <v>11</v>
      </c>
      <c r="D37" s="28"/>
      <c r="E37" s="28"/>
      <c r="F37" s="19"/>
      <c r="G37" s="19"/>
      <c r="H37" s="19"/>
      <c r="I37" s="19"/>
      <c r="J37" s="19"/>
      <c r="K37" s="19"/>
      <c r="L37" s="19"/>
      <c r="M37" s="19"/>
      <c r="N37" s="27"/>
      <c r="O37" s="27"/>
      <c r="P37" s="9"/>
      <c r="Q37" s="9"/>
      <c r="R37" s="10"/>
    </row>
    <row r="38" spans="1:18" ht="14.25" customHeight="1" x14ac:dyDescent="0.25">
      <c r="A38" s="96"/>
      <c r="B38" s="99"/>
      <c r="C38" s="21" t="s">
        <v>12</v>
      </c>
      <c r="D38" s="28"/>
      <c r="E38" s="28"/>
      <c r="F38" s="19"/>
      <c r="G38" s="19"/>
      <c r="H38" s="19"/>
      <c r="I38" s="19"/>
      <c r="J38" s="19"/>
      <c r="K38" s="19"/>
      <c r="L38" s="19"/>
      <c r="M38" s="19"/>
      <c r="N38" s="27"/>
      <c r="O38" s="27"/>
      <c r="P38" s="9"/>
      <c r="Q38" s="9"/>
      <c r="R38" s="10"/>
    </row>
    <row r="39" spans="1:18" ht="15.75" x14ac:dyDescent="0.25">
      <c r="A39" s="94" t="s">
        <v>190</v>
      </c>
      <c r="B39" s="97" t="s">
        <v>189</v>
      </c>
      <c r="C39" s="158" t="s">
        <v>5</v>
      </c>
      <c r="D39" s="159" t="e">
        <f>SUM(D41:D46)</f>
        <v>#REF!</v>
      </c>
      <c r="E39" s="159" t="e">
        <f t="shared" ref="E39:Q39" si="9">SUM(E41:E46)</f>
        <v>#REF!</v>
      </c>
      <c r="F39" s="159" t="e">
        <f t="shared" si="9"/>
        <v>#REF!</v>
      </c>
      <c r="G39" s="159" t="e">
        <f t="shared" si="9"/>
        <v>#REF!</v>
      </c>
      <c r="H39" s="159" t="e">
        <f t="shared" si="9"/>
        <v>#REF!</v>
      </c>
      <c r="I39" s="159" t="e">
        <f t="shared" si="9"/>
        <v>#REF!</v>
      </c>
      <c r="J39" s="159" t="e">
        <f t="shared" si="9"/>
        <v>#REF!</v>
      </c>
      <c r="K39" s="159" t="e">
        <f t="shared" si="9"/>
        <v>#REF!</v>
      </c>
      <c r="L39" s="159">
        <f t="shared" si="9"/>
        <v>0</v>
      </c>
      <c r="M39" s="159">
        <f t="shared" si="9"/>
        <v>0</v>
      </c>
      <c r="N39" s="160">
        <f t="shared" ref="N39:O39" si="10">N42+N44</f>
        <v>10979.040999999999</v>
      </c>
      <c r="O39" s="160">
        <f t="shared" si="10"/>
        <v>10971.550999999999</v>
      </c>
      <c r="P39" s="8" t="e">
        <f t="shared" si="9"/>
        <v>#REF!</v>
      </c>
      <c r="Q39" s="8" t="e">
        <f t="shared" si="9"/>
        <v>#REF!</v>
      </c>
      <c r="R39" s="10"/>
    </row>
    <row r="40" spans="1:18" ht="15.75" x14ac:dyDescent="0.25">
      <c r="A40" s="95"/>
      <c r="B40" s="98"/>
      <c r="C40" s="21" t="s">
        <v>6</v>
      </c>
      <c r="D40" s="28"/>
      <c r="E40" s="28"/>
      <c r="F40" s="19"/>
      <c r="G40" s="19"/>
      <c r="H40" s="19"/>
      <c r="I40" s="19"/>
      <c r="J40" s="19"/>
      <c r="K40" s="19"/>
      <c r="L40" s="19"/>
      <c r="M40" s="19"/>
      <c r="N40" s="81"/>
      <c r="O40" s="80"/>
      <c r="P40" s="9"/>
      <c r="Q40" s="9"/>
      <c r="R40" s="10"/>
    </row>
    <row r="41" spans="1:18" ht="15.75" x14ac:dyDescent="0.25">
      <c r="A41" s="95"/>
      <c r="B41" s="98"/>
      <c r="C41" s="21" t="s">
        <v>7</v>
      </c>
      <c r="D41" s="28"/>
      <c r="E41" s="28"/>
      <c r="F41" s="19"/>
      <c r="G41" s="19"/>
      <c r="H41" s="19"/>
      <c r="I41" s="19"/>
      <c r="J41" s="19"/>
      <c r="K41" s="19"/>
      <c r="L41" s="19"/>
      <c r="M41" s="19"/>
      <c r="N41" s="81"/>
      <c r="O41" s="80"/>
      <c r="P41" s="9"/>
      <c r="Q41" s="9"/>
      <c r="R41" s="10"/>
    </row>
    <row r="42" spans="1:18" ht="15.75" x14ac:dyDescent="0.25">
      <c r="A42" s="95"/>
      <c r="B42" s="98"/>
      <c r="C42" s="21" t="s">
        <v>8</v>
      </c>
      <c r="D42" s="28" t="e">
        <f>#REF!</f>
        <v>#REF!</v>
      </c>
      <c r="E42" s="28" t="e">
        <f>#REF!</f>
        <v>#REF!</v>
      </c>
      <c r="F42" s="28" t="e">
        <f>#REF!</f>
        <v>#REF!</v>
      </c>
      <c r="G42" s="28" t="e">
        <f>#REF!</f>
        <v>#REF!</v>
      </c>
      <c r="H42" s="28" t="e">
        <f>#REF!</f>
        <v>#REF!</v>
      </c>
      <c r="I42" s="28" t="e">
        <f>#REF!</f>
        <v>#REF!</v>
      </c>
      <c r="J42" s="28" t="e">
        <f>#REF!</f>
        <v>#REF!</v>
      </c>
      <c r="K42" s="28" t="e">
        <f>#REF!</f>
        <v>#REF!</v>
      </c>
      <c r="L42" s="28"/>
      <c r="M42" s="28"/>
      <c r="N42" s="81"/>
      <c r="O42" s="80"/>
      <c r="P42" s="8" t="e">
        <f>#REF!</f>
        <v>#REF!</v>
      </c>
      <c r="Q42" s="8" t="e">
        <f>#REF!</f>
        <v>#REF!</v>
      </c>
      <c r="R42" s="10"/>
    </row>
    <row r="43" spans="1:18" ht="15.75" x14ac:dyDescent="0.25">
      <c r="A43" s="95"/>
      <c r="B43" s="98"/>
      <c r="C43" s="21" t="s">
        <v>9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81"/>
      <c r="O43" s="80"/>
      <c r="P43" s="9"/>
      <c r="Q43" s="9"/>
      <c r="R43" s="10"/>
    </row>
    <row r="44" spans="1:18" ht="15.75" x14ac:dyDescent="0.25">
      <c r="A44" s="95"/>
      <c r="B44" s="98"/>
      <c r="C44" s="21" t="s">
        <v>10</v>
      </c>
      <c r="D44" s="28"/>
      <c r="E44" s="28"/>
      <c r="F44" s="19"/>
      <c r="G44" s="19"/>
      <c r="H44" s="19"/>
      <c r="I44" s="19"/>
      <c r="J44" s="19"/>
      <c r="K44" s="19"/>
      <c r="L44" s="19"/>
      <c r="M44" s="19"/>
      <c r="N44" s="81">
        <v>10979.040999999999</v>
      </c>
      <c r="O44" s="80">
        <v>10971.550999999999</v>
      </c>
      <c r="P44" s="9"/>
      <c r="Q44" s="9"/>
      <c r="R44" s="10"/>
    </row>
    <row r="45" spans="1:18" ht="15.75" x14ac:dyDescent="0.25">
      <c r="A45" s="95"/>
      <c r="B45" s="98"/>
      <c r="C45" s="21" t="s">
        <v>11</v>
      </c>
      <c r="D45" s="28"/>
      <c r="E45" s="28"/>
      <c r="F45" s="19"/>
      <c r="G45" s="19"/>
      <c r="H45" s="19"/>
      <c r="I45" s="19"/>
      <c r="J45" s="19"/>
      <c r="K45" s="19"/>
      <c r="L45" s="19"/>
      <c r="M45" s="19"/>
      <c r="N45" s="27"/>
      <c r="O45" s="27"/>
      <c r="P45" s="9"/>
      <c r="Q45" s="9"/>
      <c r="R45" s="10"/>
    </row>
    <row r="46" spans="1:18" ht="15.75" x14ac:dyDescent="0.25">
      <c r="A46" s="96"/>
      <c r="B46" s="99"/>
      <c r="C46" s="21" t="s">
        <v>12</v>
      </c>
      <c r="D46" s="28"/>
      <c r="E46" s="28"/>
      <c r="F46" s="19"/>
      <c r="G46" s="19"/>
      <c r="H46" s="19"/>
      <c r="I46" s="19"/>
      <c r="J46" s="19"/>
      <c r="K46" s="19"/>
      <c r="L46" s="19"/>
      <c r="M46" s="19"/>
      <c r="N46" s="27"/>
      <c r="O46" s="27"/>
      <c r="P46" s="9"/>
      <c r="Q46" s="9"/>
      <c r="R46" s="10"/>
    </row>
    <row r="47" spans="1:18" ht="15.75" x14ac:dyDescent="0.25">
      <c r="A47" s="102" t="s">
        <v>182</v>
      </c>
      <c r="B47" s="105" t="s">
        <v>186</v>
      </c>
      <c r="C47" s="54" t="s">
        <v>5</v>
      </c>
      <c r="D47" s="40" t="e">
        <f>SUM(D49:D54)</f>
        <v>#REF!</v>
      </c>
      <c r="E47" s="40" t="e">
        <f t="shared" ref="E47:M47" si="11">SUM(E49:E54)</f>
        <v>#REF!</v>
      </c>
      <c r="F47" s="40" t="e">
        <f t="shared" si="11"/>
        <v>#REF!</v>
      </c>
      <c r="G47" s="40" t="e">
        <f t="shared" si="11"/>
        <v>#REF!</v>
      </c>
      <c r="H47" s="40" t="e">
        <f t="shared" si="11"/>
        <v>#REF!</v>
      </c>
      <c r="I47" s="40" t="e">
        <f t="shared" si="11"/>
        <v>#REF!</v>
      </c>
      <c r="J47" s="40" t="e">
        <f t="shared" si="11"/>
        <v>#REF!</v>
      </c>
      <c r="K47" s="40" t="e">
        <f t="shared" si="11"/>
        <v>#REF!</v>
      </c>
      <c r="L47" s="40" t="e">
        <f t="shared" si="11"/>
        <v>#REF!</v>
      </c>
      <c r="M47" s="40" t="e">
        <f t="shared" si="11"/>
        <v>#REF!</v>
      </c>
      <c r="N47" s="86">
        <v>209589.7</v>
      </c>
      <c r="O47" s="86">
        <v>199396.9</v>
      </c>
      <c r="P47" s="8" t="e">
        <f t="shared" ref="E47:Q79" si="12">SUM(P49:P54)</f>
        <v>#REF!</v>
      </c>
      <c r="Q47" s="8" t="e">
        <f t="shared" si="12"/>
        <v>#REF!</v>
      </c>
      <c r="R47" s="10"/>
    </row>
    <row r="48" spans="1:18" ht="15.75" x14ac:dyDescent="0.25">
      <c r="A48" s="118"/>
      <c r="B48" s="105"/>
      <c r="C48" s="54" t="s">
        <v>6</v>
      </c>
      <c r="D48" s="41"/>
      <c r="E48" s="41"/>
      <c r="F48" s="42"/>
      <c r="G48" s="42"/>
      <c r="H48" s="42"/>
      <c r="I48" s="42"/>
      <c r="J48" s="42"/>
      <c r="K48" s="42"/>
      <c r="L48" s="42"/>
      <c r="M48" s="42"/>
      <c r="N48" s="87"/>
      <c r="O48" s="87"/>
      <c r="P48" s="9"/>
      <c r="Q48" s="9"/>
      <c r="R48" s="10"/>
    </row>
    <row r="49" spans="1:18" ht="15.75" x14ac:dyDescent="0.25">
      <c r="A49" s="118"/>
      <c r="B49" s="105"/>
      <c r="C49" s="54" t="s">
        <v>7</v>
      </c>
      <c r="D49" s="43" t="e">
        <f>D57+D81+D121+D249+D257+D273+#REF!+#REF!+D297+D305+#REF!+#REF!</f>
        <v>#REF!</v>
      </c>
      <c r="E49" s="43" t="e">
        <f>E57+E81+E121+E249+E257+E273+#REF!+#REF!+E297+E305+#REF!+#REF!</f>
        <v>#REF!</v>
      </c>
      <c r="F49" s="43" t="e">
        <f>F57+F81+F121+F249+F257+F273+#REF!+#REF!+F297+F305+#REF!+#REF!</f>
        <v>#REF!</v>
      </c>
      <c r="G49" s="43" t="e">
        <f>G57+G81+G121+G249+G257+G273+#REF!+#REF!+G297+G305+#REF!+#REF!</f>
        <v>#REF!</v>
      </c>
      <c r="H49" s="43" t="e">
        <f>H57+H81+H121+H249+H257+H273+#REF!+#REF!+H297+H305+#REF!+#REF!</f>
        <v>#REF!</v>
      </c>
      <c r="I49" s="43" t="e">
        <f>I57+I81+I121+I249+I257+I273+#REF!+#REF!+I297+I305+#REF!+#REF!</f>
        <v>#REF!</v>
      </c>
      <c r="J49" s="43" t="e">
        <f>J57+J81+J121+J249+J257+J273+#REF!+#REF!+J297+J305+#REF!+#REF!</f>
        <v>#REF!</v>
      </c>
      <c r="K49" s="43" t="e">
        <f>K57+K81+K121+K249+K257+K273+#REF!+#REF!+K297+K305+#REF!+#REF!</f>
        <v>#REF!</v>
      </c>
      <c r="L49" s="43" t="e">
        <f>L57+L81+L121+L249+L257+L273+#REF!+#REF!+L297+L305+#REF!+#REF!</f>
        <v>#REF!</v>
      </c>
      <c r="M49" s="43" t="e">
        <f>M57+M81+M121+M249+M257+M273+#REF!+#REF!+M297+M305+#REF!+#REF!</f>
        <v>#REF!</v>
      </c>
      <c r="N49" s="88">
        <v>8709.1</v>
      </c>
      <c r="O49" s="88">
        <v>8709.1</v>
      </c>
      <c r="P49" s="9"/>
      <c r="Q49" s="9"/>
      <c r="R49" s="10"/>
    </row>
    <row r="50" spans="1:18" ht="15.75" x14ac:dyDescent="0.25">
      <c r="A50" s="118"/>
      <c r="B50" s="105"/>
      <c r="C50" s="54" t="s">
        <v>8</v>
      </c>
      <c r="D50" s="43" t="e">
        <f>D58+D82+D122+D250+D258+D274+#REF!+#REF!+D298+D306+#REF!+#REF!+#REF!+#REF!</f>
        <v>#REF!</v>
      </c>
      <c r="E50" s="43" t="e">
        <f>E58+E82+E122+E250+E258+E274+#REF!+#REF!+E298+E306+#REF!+#REF!+#REF!+#REF!</f>
        <v>#REF!</v>
      </c>
      <c r="F50" s="43" t="e">
        <f>F58+F82+F122+F250+F258+F274+#REF!+#REF!+F298+F306+#REF!+#REF!+#REF!+#REF!</f>
        <v>#REF!</v>
      </c>
      <c r="G50" s="43" t="e">
        <f>G58+G82+G122+G250+G258+G274+#REF!+#REF!+G298+G306+#REF!+#REF!+#REF!+#REF!</f>
        <v>#REF!</v>
      </c>
      <c r="H50" s="43" t="e">
        <f>H58+H82+H122+H250+H258+H274+#REF!+#REF!+H298+H306+#REF!+#REF!+#REF!+#REF!+#REF!</f>
        <v>#REF!</v>
      </c>
      <c r="I50" s="43" t="e">
        <f>I58+I82+I122+I250+I258+I274+#REF!+#REF!+I298+I306+#REF!+#REF!+#REF!+#REF!+#REF!</f>
        <v>#REF!</v>
      </c>
      <c r="J50" s="43" t="e">
        <f>J58+J82+J122+J250+J258+J274+#REF!+#REF!+J298+J306+#REF!+#REF!+#REF!+#REF!+#REF!</f>
        <v>#REF!</v>
      </c>
      <c r="K50" s="43" t="e">
        <f>K58+K82+K122+K250+K258+K274+#REF!+#REF!+K298+K306+#REF!+#REF!+#REF!+#REF!+#REF!</f>
        <v>#REF!</v>
      </c>
      <c r="L50" s="43" t="e">
        <f>L58+L82+L122+L250+L258+L274+#REF!+#REF!+L298+L306+#REF!+#REF!+#REF!+#REF!+#REF!</f>
        <v>#REF!</v>
      </c>
      <c r="M50" s="43" t="e">
        <f>M58+M82+M122+M250+M258+M274+#REF!+#REF!+M298+M306+#REF!+#REF!+#REF!+#REF!+#REF!</f>
        <v>#REF!</v>
      </c>
      <c r="N50" s="88">
        <v>163646.9</v>
      </c>
      <c r="O50" s="88">
        <v>154643.1</v>
      </c>
      <c r="P50" s="9"/>
      <c r="Q50" s="9"/>
      <c r="R50" s="10"/>
    </row>
    <row r="51" spans="1:18" ht="15.75" x14ac:dyDescent="0.25">
      <c r="A51" s="118"/>
      <c r="B51" s="105"/>
      <c r="C51" s="54" t="s">
        <v>9</v>
      </c>
      <c r="D51" s="43" t="e">
        <f>D59+D83+D123+D251+D259+D275+#REF!+#REF!+D299+D307+#REF!+#REF!+#REF!+#REF!</f>
        <v>#REF!</v>
      </c>
      <c r="E51" s="43" t="e">
        <f>E59+E83+E123+E251+E259+E275+#REF!+#REF!+E299+E307+#REF!+#REF!+#REF!+#REF!</f>
        <v>#REF!</v>
      </c>
      <c r="F51" s="43" t="e">
        <f>F59+F83+F123+F251+F259+F275+#REF!+#REF!+F299+F307+#REF!+#REF!+#REF!+#REF!+#REF!</f>
        <v>#REF!</v>
      </c>
      <c r="G51" s="43" t="e">
        <f>G59+G83+G123+G251+G259+G275+#REF!+#REF!+G299+G307+#REF!+#REF!+#REF!+#REF!+#REF!</f>
        <v>#REF!</v>
      </c>
      <c r="H51" s="43" t="e">
        <f>H59+H83+H123+H251+H259+H275+#REF!+#REF!+H299+H307+#REF!+#REF!+#REF!+#REF!+#REF!</f>
        <v>#REF!</v>
      </c>
      <c r="I51" s="43" t="e">
        <f>I59+I83+I123+I251+I259+I275+#REF!+#REF!+I299+I307+#REF!+#REF!+#REF!+#REF!+#REF!</f>
        <v>#REF!</v>
      </c>
      <c r="J51" s="43" t="e">
        <f>J59+J83+J123+J251+J259+J275+#REF!+#REF!+J299+J307+#REF!+#REF!+#REF!+#REF!+#REF!</f>
        <v>#REF!</v>
      </c>
      <c r="K51" s="43" t="e">
        <f>K59+K83+K123+K251+K259+K275+#REF!+#REF!+K299+K307+#REF!+#REF!+#REF!+#REF!+#REF!</f>
        <v>#REF!</v>
      </c>
      <c r="L51" s="43" t="e">
        <f>L59+L83+L123+L251+L259+L275+#REF!+#REF!+L299+L307+#REF!+#REF!+#REF!+#REF!+#REF!</f>
        <v>#REF!</v>
      </c>
      <c r="M51" s="43" t="e">
        <f>M59+M83+M123+M251+M259+M275+#REF!+#REF!+M299+M307+#REF!+#REF!+#REF!+#REF!+#REF!</f>
        <v>#REF!</v>
      </c>
      <c r="N51" s="88"/>
      <c r="O51" s="88"/>
      <c r="P51" s="9" t="e">
        <f>#REF!</f>
        <v>#REF!</v>
      </c>
      <c r="Q51" s="9" t="e">
        <f>#REF!</f>
        <v>#REF!</v>
      </c>
      <c r="R51" s="10"/>
    </row>
    <row r="52" spans="1:18" ht="15.75" x14ac:dyDescent="0.25">
      <c r="A52" s="118"/>
      <c r="B52" s="105"/>
      <c r="C52" s="54" t="s">
        <v>10</v>
      </c>
      <c r="D52" s="45"/>
      <c r="E52" s="45"/>
      <c r="F52" s="42"/>
      <c r="G52" s="42"/>
      <c r="H52" s="42"/>
      <c r="I52" s="42"/>
      <c r="J52" s="42"/>
      <c r="K52" s="42"/>
      <c r="L52" s="42"/>
      <c r="M52" s="42"/>
      <c r="N52" s="88">
        <v>37176.199999999997</v>
      </c>
      <c r="O52" s="88">
        <v>35987.199999999997</v>
      </c>
      <c r="P52" s="9"/>
      <c r="Q52" s="9"/>
      <c r="R52" s="10"/>
    </row>
    <row r="53" spans="1:18" ht="15.75" x14ac:dyDescent="0.25">
      <c r="A53" s="118"/>
      <c r="B53" s="105"/>
      <c r="C53" s="54" t="s">
        <v>11</v>
      </c>
      <c r="D53" s="45"/>
      <c r="E53" s="45"/>
      <c r="F53" s="42"/>
      <c r="G53" s="42"/>
      <c r="H53" s="42"/>
      <c r="I53" s="42"/>
      <c r="J53" s="42"/>
      <c r="K53" s="42"/>
      <c r="L53" s="42"/>
      <c r="M53" s="42"/>
      <c r="N53" s="88">
        <v>57.5</v>
      </c>
      <c r="O53" s="88">
        <v>57.5</v>
      </c>
      <c r="P53" s="9"/>
      <c r="Q53" s="9"/>
      <c r="R53" s="10"/>
    </row>
    <row r="54" spans="1:18" ht="15.75" x14ac:dyDescent="0.25">
      <c r="A54" s="119"/>
      <c r="B54" s="105"/>
      <c r="C54" s="54" t="s">
        <v>12</v>
      </c>
      <c r="D54" s="45"/>
      <c r="E54" s="45"/>
      <c r="F54" s="42"/>
      <c r="G54" s="42"/>
      <c r="H54" s="42"/>
      <c r="I54" s="42"/>
      <c r="J54" s="42"/>
      <c r="K54" s="42"/>
      <c r="L54" s="42"/>
      <c r="M54" s="42"/>
      <c r="N54" s="88"/>
      <c r="O54" s="88"/>
      <c r="P54" s="9"/>
      <c r="Q54" s="9"/>
      <c r="R54" s="10"/>
    </row>
    <row r="55" spans="1:18" ht="15.75" x14ac:dyDescent="0.25">
      <c r="A55" s="94" t="s">
        <v>180</v>
      </c>
      <c r="B55" s="97" t="s">
        <v>191</v>
      </c>
      <c r="C55" s="158" t="s">
        <v>5</v>
      </c>
      <c r="D55" s="159" t="e">
        <f>SUM(D57:D62)</f>
        <v>#REF!</v>
      </c>
      <c r="E55" s="159" t="e">
        <f t="shared" ref="E55:M55" si="13">SUM(E57:E62)</f>
        <v>#REF!</v>
      </c>
      <c r="F55" s="159" t="e">
        <f t="shared" si="13"/>
        <v>#REF!</v>
      </c>
      <c r="G55" s="159" t="e">
        <f t="shared" si="13"/>
        <v>#REF!</v>
      </c>
      <c r="H55" s="159" t="e">
        <f t="shared" si="13"/>
        <v>#REF!</v>
      </c>
      <c r="I55" s="159" t="e">
        <f t="shared" si="13"/>
        <v>#REF!</v>
      </c>
      <c r="J55" s="159" t="e">
        <f t="shared" si="13"/>
        <v>#REF!</v>
      </c>
      <c r="K55" s="159" t="e">
        <f t="shared" si="13"/>
        <v>#REF!</v>
      </c>
      <c r="L55" s="159" t="e">
        <f t="shared" si="13"/>
        <v>#REF!</v>
      </c>
      <c r="M55" s="159" t="e">
        <f t="shared" si="13"/>
        <v>#REF!</v>
      </c>
      <c r="N55" s="160">
        <v>576.70000000000005</v>
      </c>
      <c r="O55" s="160">
        <v>524.79999999999995</v>
      </c>
      <c r="P55" s="8" t="e">
        <f t="shared" ref="E55:Q119" si="14">SUM(P57:P62)</f>
        <v>#REF!</v>
      </c>
      <c r="Q55" s="8" t="e">
        <f t="shared" si="14"/>
        <v>#REF!</v>
      </c>
      <c r="R55" s="10"/>
    </row>
    <row r="56" spans="1:18" ht="15.75" x14ac:dyDescent="0.25">
      <c r="A56" s="95"/>
      <c r="B56" s="98"/>
      <c r="C56" s="21" t="s">
        <v>6</v>
      </c>
      <c r="D56" s="28"/>
      <c r="E56" s="28"/>
      <c r="F56" s="19"/>
      <c r="G56" s="19"/>
      <c r="H56" s="19"/>
      <c r="I56" s="19"/>
      <c r="J56" s="19"/>
      <c r="K56" s="19"/>
      <c r="L56" s="19"/>
      <c r="M56" s="19"/>
      <c r="N56" s="27"/>
      <c r="O56" s="27"/>
      <c r="P56" s="9"/>
      <c r="Q56" s="9"/>
      <c r="R56" s="10"/>
    </row>
    <row r="57" spans="1:18" ht="15.75" x14ac:dyDescent="0.25">
      <c r="A57" s="95"/>
      <c r="B57" s="98"/>
      <c r="C57" s="21" t="s">
        <v>7</v>
      </c>
      <c r="D57" s="28"/>
      <c r="E57" s="28"/>
      <c r="F57" s="19"/>
      <c r="G57" s="19"/>
      <c r="H57" s="19"/>
      <c r="I57" s="19"/>
      <c r="J57" s="19"/>
      <c r="K57" s="19"/>
      <c r="L57" s="19"/>
      <c r="M57" s="19"/>
      <c r="N57" s="27"/>
      <c r="O57" s="27"/>
      <c r="P57" s="9"/>
      <c r="Q57" s="9"/>
      <c r="R57" s="10"/>
    </row>
    <row r="58" spans="1:18" ht="15.75" x14ac:dyDescent="0.25">
      <c r="A58" s="95"/>
      <c r="B58" s="98"/>
      <c r="C58" s="21" t="s">
        <v>8</v>
      </c>
      <c r="D58" s="28"/>
      <c r="E58" s="28"/>
      <c r="F58" s="19"/>
      <c r="G58" s="19"/>
      <c r="H58" s="19"/>
      <c r="I58" s="19"/>
      <c r="J58" s="19"/>
      <c r="K58" s="19"/>
      <c r="L58" s="19"/>
      <c r="M58" s="19"/>
      <c r="N58" s="27"/>
      <c r="O58" s="27"/>
      <c r="P58" s="9"/>
      <c r="Q58" s="9"/>
      <c r="R58" s="10"/>
    </row>
    <row r="59" spans="1:18" ht="15.75" x14ac:dyDescent="0.25">
      <c r="A59" s="95"/>
      <c r="B59" s="98"/>
      <c r="C59" s="21" t="s">
        <v>9</v>
      </c>
      <c r="D59" s="19" t="e">
        <f>#REF!</f>
        <v>#REF!</v>
      </c>
      <c r="E59" s="19" t="e">
        <f>#REF!</f>
        <v>#REF!</v>
      </c>
      <c r="F59" s="19" t="e">
        <f>#REF!</f>
        <v>#REF!</v>
      </c>
      <c r="G59" s="19" t="e">
        <f>#REF!</f>
        <v>#REF!</v>
      </c>
      <c r="H59" s="19" t="e">
        <f>#REF!</f>
        <v>#REF!</v>
      </c>
      <c r="I59" s="19" t="e">
        <f>#REF!</f>
        <v>#REF!</v>
      </c>
      <c r="J59" s="19" t="e">
        <f>#REF!</f>
        <v>#REF!</v>
      </c>
      <c r="K59" s="19" t="e">
        <f>#REF!</f>
        <v>#REF!</v>
      </c>
      <c r="L59" s="19" t="e">
        <f>#REF!</f>
        <v>#REF!</v>
      </c>
      <c r="M59" s="19" t="e">
        <f>#REF!</f>
        <v>#REF!</v>
      </c>
      <c r="N59" s="27"/>
      <c r="O59" s="27"/>
      <c r="P59" s="9" t="e">
        <f>#REF!</f>
        <v>#REF!</v>
      </c>
      <c r="Q59" s="9" t="e">
        <f>#REF!</f>
        <v>#REF!</v>
      </c>
      <c r="R59" s="10"/>
    </row>
    <row r="60" spans="1:18" ht="15.75" x14ac:dyDescent="0.25">
      <c r="A60" s="95"/>
      <c r="B60" s="98"/>
      <c r="C60" s="21" t="s">
        <v>10</v>
      </c>
      <c r="D60" s="28"/>
      <c r="E60" s="28"/>
      <c r="F60" s="19"/>
      <c r="G60" s="19"/>
      <c r="H60" s="19"/>
      <c r="I60" s="19"/>
      <c r="J60" s="19"/>
      <c r="K60" s="19"/>
      <c r="L60" s="19"/>
      <c r="M60" s="19"/>
      <c r="N60" s="27">
        <v>576.70000000000005</v>
      </c>
      <c r="O60" s="27">
        <v>524.79999999999995</v>
      </c>
      <c r="P60" s="9"/>
      <c r="Q60" s="9"/>
      <c r="R60" s="10"/>
    </row>
    <row r="61" spans="1:18" ht="15.75" x14ac:dyDescent="0.25">
      <c r="A61" s="95"/>
      <c r="B61" s="98"/>
      <c r="C61" s="21" t="s">
        <v>11</v>
      </c>
      <c r="D61" s="28"/>
      <c r="E61" s="28"/>
      <c r="F61" s="19"/>
      <c r="G61" s="19"/>
      <c r="H61" s="19"/>
      <c r="I61" s="19"/>
      <c r="J61" s="19"/>
      <c r="K61" s="19"/>
      <c r="L61" s="19"/>
      <c r="M61" s="19"/>
      <c r="N61" s="27"/>
      <c r="O61" s="27"/>
      <c r="P61" s="9"/>
      <c r="Q61" s="9"/>
      <c r="R61" s="10"/>
    </row>
    <row r="62" spans="1:18" ht="15.75" x14ac:dyDescent="0.25">
      <c r="A62" s="96"/>
      <c r="B62" s="99"/>
      <c r="C62" s="21" t="s">
        <v>12</v>
      </c>
      <c r="D62" s="28"/>
      <c r="E62" s="28"/>
      <c r="F62" s="19"/>
      <c r="G62" s="19"/>
      <c r="H62" s="19"/>
      <c r="I62" s="19"/>
      <c r="J62" s="19"/>
      <c r="K62" s="19"/>
      <c r="L62" s="19"/>
      <c r="M62" s="19"/>
      <c r="N62" s="27"/>
      <c r="O62" s="27"/>
      <c r="P62" s="9"/>
      <c r="Q62" s="9"/>
      <c r="R62" s="10"/>
    </row>
    <row r="63" spans="1:18" ht="15.75" x14ac:dyDescent="0.25">
      <c r="A63" s="156" t="s">
        <v>202</v>
      </c>
      <c r="B63" s="97" t="s">
        <v>194</v>
      </c>
      <c r="C63" s="79" t="s">
        <v>5</v>
      </c>
      <c r="D63" s="28"/>
      <c r="E63" s="28"/>
      <c r="F63" s="19"/>
      <c r="G63" s="19"/>
      <c r="H63" s="19"/>
      <c r="I63" s="19"/>
      <c r="J63" s="19"/>
      <c r="K63" s="19"/>
      <c r="L63" s="19"/>
      <c r="M63" s="19"/>
      <c r="N63" s="163">
        <v>526.70000000000005</v>
      </c>
      <c r="O63" s="163">
        <v>524.79999999999995</v>
      </c>
      <c r="P63" s="9"/>
      <c r="Q63" s="9"/>
      <c r="R63" s="10"/>
    </row>
    <row r="64" spans="1:18" ht="15.75" x14ac:dyDescent="0.25">
      <c r="A64" s="157"/>
      <c r="B64" s="155"/>
      <c r="C64" s="79" t="s">
        <v>6</v>
      </c>
      <c r="D64" s="28"/>
      <c r="E64" s="28"/>
      <c r="F64" s="19"/>
      <c r="G64" s="19"/>
      <c r="H64" s="19"/>
      <c r="I64" s="19"/>
      <c r="J64" s="19"/>
      <c r="K64" s="19"/>
      <c r="L64" s="19"/>
      <c r="M64" s="19"/>
      <c r="N64" s="27"/>
      <c r="O64" s="27"/>
      <c r="P64" s="9"/>
      <c r="Q64" s="9"/>
      <c r="R64" s="10"/>
    </row>
    <row r="65" spans="1:18" ht="15.75" x14ac:dyDescent="0.25">
      <c r="A65" s="157"/>
      <c r="B65" s="155"/>
      <c r="C65" s="79" t="s">
        <v>7</v>
      </c>
      <c r="D65" s="28"/>
      <c r="E65" s="28"/>
      <c r="F65" s="19"/>
      <c r="G65" s="19"/>
      <c r="H65" s="19"/>
      <c r="I65" s="19"/>
      <c r="J65" s="19"/>
      <c r="K65" s="19"/>
      <c r="L65" s="19"/>
      <c r="M65" s="19"/>
      <c r="N65" s="27"/>
      <c r="O65" s="27"/>
      <c r="P65" s="9"/>
      <c r="Q65" s="9"/>
      <c r="R65" s="10"/>
    </row>
    <row r="66" spans="1:18" ht="15.75" x14ac:dyDescent="0.25">
      <c r="A66" s="157"/>
      <c r="B66" s="155"/>
      <c r="C66" s="79" t="s">
        <v>8</v>
      </c>
      <c r="D66" s="28"/>
      <c r="E66" s="28"/>
      <c r="F66" s="19"/>
      <c r="G66" s="19"/>
      <c r="H66" s="19"/>
      <c r="I66" s="19"/>
      <c r="J66" s="19"/>
      <c r="K66" s="19"/>
      <c r="L66" s="19"/>
      <c r="M66" s="19"/>
      <c r="N66" s="27"/>
      <c r="O66" s="27"/>
      <c r="P66" s="9"/>
      <c r="Q66" s="9"/>
      <c r="R66" s="10"/>
    </row>
    <row r="67" spans="1:18" ht="15.75" x14ac:dyDescent="0.25">
      <c r="A67" s="157"/>
      <c r="B67" s="155"/>
      <c r="C67" s="79" t="s">
        <v>9</v>
      </c>
      <c r="D67" s="28"/>
      <c r="E67" s="28"/>
      <c r="F67" s="19"/>
      <c r="G67" s="19"/>
      <c r="H67" s="19"/>
      <c r="I67" s="19"/>
      <c r="J67" s="19"/>
      <c r="K67" s="19"/>
      <c r="L67" s="19"/>
      <c r="M67" s="19"/>
      <c r="N67" s="27"/>
      <c r="O67" s="27"/>
      <c r="P67" s="9"/>
      <c r="Q67" s="9"/>
      <c r="R67" s="10"/>
    </row>
    <row r="68" spans="1:18" ht="15.75" x14ac:dyDescent="0.25">
      <c r="A68" s="157"/>
      <c r="B68" s="155"/>
      <c r="C68" s="79" t="s">
        <v>10</v>
      </c>
      <c r="D68" s="28"/>
      <c r="E68" s="28"/>
      <c r="F68" s="19"/>
      <c r="G68" s="19"/>
      <c r="H68" s="19"/>
      <c r="I68" s="19"/>
      <c r="J68" s="19"/>
      <c r="K68" s="19"/>
      <c r="L68" s="19"/>
      <c r="M68" s="19"/>
      <c r="N68" s="27">
        <v>526.70000000000005</v>
      </c>
      <c r="O68" s="27">
        <v>524.79999999999995</v>
      </c>
      <c r="P68" s="9"/>
      <c r="Q68" s="9"/>
      <c r="R68" s="10"/>
    </row>
    <row r="69" spans="1:18" ht="15.75" x14ac:dyDescent="0.25">
      <c r="A69" s="157"/>
      <c r="B69" s="155"/>
      <c r="C69" s="79" t="s">
        <v>11</v>
      </c>
      <c r="D69" s="28"/>
      <c r="E69" s="28"/>
      <c r="F69" s="19"/>
      <c r="G69" s="19"/>
      <c r="H69" s="19"/>
      <c r="I69" s="19"/>
      <c r="J69" s="19"/>
      <c r="K69" s="19"/>
      <c r="L69" s="19"/>
      <c r="M69" s="19"/>
      <c r="N69" s="27"/>
      <c r="O69" s="27"/>
      <c r="P69" s="9"/>
      <c r="Q69" s="9"/>
      <c r="R69" s="10"/>
    </row>
    <row r="70" spans="1:18" ht="15.75" x14ac:dyDescent="0.25">
      <c r="A70" s="154"/>
      <c r="B70" s="131"/>
      <c r="C70" s="79" t="s">
        <v>12</v>
      </c>
      <c r="D70" s="28"/>
      <c r="E70" s="28"/>
      <c r="F70" s="19"/>
      <c r="G70" s="19"/>
      <c r="H70" s="19"/>
      <c r="I70" s="19"/>
      <c r="J70" s="19"/>
      <c r="K70" s="19"/>
      <c r="L70" s="19"/>
      <c r="M70" s="19"/>
      <c r="N70" s="27"/>
      <c r="O70" s="27"/>
      <c r="P70" s="9"/>
      <c r="Q70" s="9"/>
      <c r="R70" s="10"/>
    </row>
    <row r="71" spans="1:18" ht="15.75" customHeight="1" x14ac:dyDescent="0.25">
      <c r="A71" s="156" t="s">
        <v>203</v>
      </c>
      <c r="B71" s="97" t="s">
        <v>195</v>
      </c>
      <c r="C71" s="79" t="s">
        <v>5</v>
      </c>
      <c r="D71" s="28"/>
      <c r="E71" s="28"/>
      <c r="F71" s="19"/>
      <c r="G71" s="19"/>
      <c r="H71" s="19"/>
      <c r="I71" s="19"/>
      <c r="J71" s="19"/>
      <c r="K71" s="19"/>
      <c r="L71" s="19"/>
      <c r="M71" s="19"/>
      <c r="N71" s="163">
        <v>50</v>
      </c>
      <c r="O71" s="163">
        <v>0</v>
      </c>
      <c r="P71" s="8" t="e">
        <f t="shared" ref="E71:Q247" si="15">P73+P74+P75+P76+P77+P78</f>
        <v>#REF!</v>
      </c>
      <c r="Q71" s="8" t="e">
        <f t="shared" si="15"/>
        <v>#REF!</v>
      </c>
      <c r="R71" s="10"/>
    </row>
    <row r="72" spans="1:18" ht="15.75" x14ac:dyDescent="0.25">
      <c r="A72" s="157"/>
      <c r="B72" s="155"/>
      <c r="C72" s="79" t="s">
        <v>6</v>
      </c>
      <c r="D72" s="28"/>
      <c r="E72" s="28"/>
      <c r="F72" s="19"/>
      <c r="G72" s="19"/>
      <c r="H72" s="19"/>
      <c r="I72" s="19"/>
      <c r="J72" s="19"/>
      <c r="K72" s="19"/>
      <c r="L72" s="19"/>
      <c r="M72" s="19"/>
      <c r="N72" s="27"/>
      <c r="O72" s="27"/>
      <c r="P72" s="9"/>
      <c r="Q72" s="9"/>
      <c r="R72" s="10"/>
    </row>
    <row r="73" spans="1:18" ht="15.75" x14ac:dyDescent="0.25">
      <c r="A73" s="157"/>
      <c r="B73" s="155"/>
      <c r="C73" s="79" t="s">
        <v>7</v>
      </c>
      <c r="D73" s="28"/>
      <c r="E73" s="28"/>
      <c r="F73" s="19"/>
      <c r="G73" s="19"/>
      <c r="H73" s="19"/>
      <c r="I73" s="19"/>
      <c r="J73" s="19"/>
      <c r="K73" s="19"/>
      <c r="L73" s="19"/>
      <c r="M73" s="19"/>
      <c r="N73" s="27"/>
      <c r="O73" s="27"/>
      <c r="P73" s="9"/>
      <c r="Q73" s="9"/>
      <c r="R73" s="10"/>
    </row>
    <row r="74" spans="1:18" ht="15.75" x14ac:dyDescent="0.25">
      <c r="A74" s="157"/>
      <c r="B74" s="155"/>
      <c r="C74" s="79" t="s">
        <v>8</v>
      </c>
      <c r="D74" s="28"/>
      <c r="E74" s="28"/>
      <c r="F74" s="19"/>
      <c r="G74" s="19"/>
      <c r="H74" s="19"/>
      <c r="I74" s="19"/>
      <c r="J74" s="19"/>
      <c r="K74" s="19"/>
      <c r="L74" s="19"/>
      <c r="M74" s="19"/>
      <c r="N74" s="27"/>
      <c r="O74" s="27"/>
      <c r="P74" s="9"/>
      <c r="Q74" s="9"/>
      <c r="R74" s="10"/>
    </row>
    <row r="75" spans="1:18" ht="15.75" x14ac:dyDescent="0.25">
      <c r="A75" s="157"/>
      <c r="B75" s="155"/>
      <c r="C75" s="79" t="s">
        <v>9</v>
      </c>
      <c r="D75" s="28"/>
      <c r="E75" s="28"/>
      <c r="F75" s="19"/>
      <c r="G75" s="19"/>
      <c r="H75" s="19"/>
      <c r="I75" s="19"/>
      <c r="J75" s="19"/>
      <c r="K75" s="19"/>
      <c r="L75" s="19"/>
      <c r="M75" s="19"/>
      <c r="N75" s="27"/>
      <c r="O75" s="27"/>
      <c r="P75" s="9" t="e">
        <f>#REF!</f>
        <v>#REF!</v>
      </c>
      <c r="Q75" s="9" t="e">
        <f>#REF!</f>
        <v>#REF!</v>
      </c>
      <c r="R75" s="10"/>
    </row>
    <row r="76" spans="1:18" ht="15.75" x14ac:dyDescent="0.25">
      <c r="A76" s="157"/>
      <c r="B76" s="155"/>
      <c r="C76" s="79" t="s">
        <v>10</v>
      </c>
      <c r="D76" s="28"/>
      <c r="E76" s="28"/>
      <c r="F76" s="19"/>
      <c r="G76" s="19"/>
      <c r="H76" s="19"/>
      <c r="I76" s="19"/>
      <c r="J76" s="19"/>
      <c r="K76" s="19"/>
      <c r="L76" s="19"/>
      <c r="M76" s="19"/>
      <c r="N76" s="27">
        <v>50</v>
      </c>
      <c r="O76" s="27">
        <v>0</v>
      </c>
      <c r="P76" s="9"/>
      <c r="Q76" s="9"/>
      <c r="R76" s="10"/>
    </row>
    <row r="77" spans="1:18" ht="15.75" x14ac:dyDescent="0.25">
      <c r="A77" s="157"/>
      <c r="B77" s="155"/>
      <c r="C77" s="79" t="s">
        <v>11</v>
      </c>
      <c r="D77" s="28"/>
      <c r="E77" s="28"/>
      <c r="F77" s="19"/>
      <c r="G77" s="19"/>
      <c r="H77" s="19"/>
      <c r="I77" s="19"/>
      <c r="J77" s="19"/>
      <c r="K77" s="19"/>
      <c r="L77" s="19"/>
      <c r="M77" s="19"/>
      <c r="N77" s="27"/>
      <c r="O77" s="27"/>
      <c r="P77" s="9"/>
      <c r="Q77" s="9"/>
      <c r="R77" s="10"/>
    </row>
    <row r="78" spans="1:18" ht="15.75" x14ac:dyDescent="0.25">
      <c r="A78" s="154"/>
      <c r="B78" s="131"/>
      <c r="C78" s="79" t="s">
        <v>12</v>
      </c>
      <c r="D78" s="28"/>
      <c r="E78" s="28"/>
      <c r="F78" s="19"/>
      <c r="G78" s="19"/>
      <c r="H78" s="19"/>
      <c r="I78" s="19"/>
      <c r="J78" s="19"/>
      <c r="K78" s="19"/>
      <c r="L78" s="19"/>
      <c r="M78" s="19"/>
      <c r="N78" s="27"/>
      <c r="O78" s="27"/>
      <c r="P78" s="9"/>
      <c r="Q78" s="9"/>
      <c r="R78" s="10"/>
    </row>
    <row r="79" spans="1:18" ht="15.75" x14ac:dyDescent="0.25">
      <c r="A79" s="94" t="s">
        <v>181</v>
      </c>
      <c r="B79" s="97" t="s">
        <v>196</v>
      </c>
      <c r="C79" s="158" t="s">
        <v>5</v>
      </c>
      <c r="D79" s="159" t="e">
        <f>SUM(D81:D86)</f>
        <v>#REF!</v>
      </c>
      <c r="E79" s="159" t="e">
        <f t="shared" si="12"/>
        <v>#REF!</v>
      </c>
      <c r="F79" s="159" t="e">
        <f t="shared" si="12"/>
        <v>#REF!</v>
      </c>
      <c r="G79" s="159" t="e">
        <f t="shared" si="12"/>
        <v>#REF!</v>
      </c>
      <c r="H79" s="159" t="e">
        <f t="shared" si="12"/>
        <v>#REF!</v>
      </c>
      <c r="I79" s="159" t="e">
        <f t="shared" si="12"/>
        <v>#REF!</v>
      </c>
      <c r="J79" s="159" t="e">
        <f t="shared" si="12"/>
        <v>#REF!</v>
      </c>
      <c r="K79" s="159" t="e">
        <f t="shared" si="12"/>
        <v>#REF!</v>
      </c>
      <c r="L79" s="159" t="e">
        <f t="shared" si="12"/>
        <v>#REF!</v>
      </c>
      <c r="M79" s="159" t="e">
        <f t="shared" si="12"/>
        <v>#REF!</v>
      </c>
      <c r="N79" s="160">
        <v>46393.3</v>
      </c>
      <c r="O79" s="160">
        <v>45871.7</v>
      </c>
      <c r="P79" s="9"/>
      <c r="Q79" s="9"/>
      <c r="R79" s="10"/>
    </row>
    <row r="80" spans="1:18" ht="15.75" x14ac:dyDescent="0.25">
      <c r="A80" s="116"/>
      <c r="B80" s="98"/>
      <c r="C80" s="78" t="s">
        <v>6</v>
      </c>
      <c r="D80" s="28"/>
      <c r="E80" s="28"/>
      <c r="F80" s="19"/>
      <c r="G80" s="19"/>
      <c r="H80" s="19"/>
      <c r="I80" s="19"/>
      <c r="J80" s="19"/>
      <c r="K80" s="19"/>
      <c r="L80" s="19"/>
      <c r="M80" s="19"/>
      <c r="N80" s="27"/>
      <c r="O80" s="27"/>
      <c r="P80" s="9"/>
      <c r="Q80" s="9"/>
      <c r="R80" s="10"/>
    </row>
    <row r="81" spans="1:18" ht="15.75" x14ac:dyDescent="0.25">
      <c r="A81" s="116"/>
      <c r="B81" s="98"/>
      <c r="C81" s="78" t="s">
        <v>7</v>
      </c>
      <c r="D81" s="28"/>
      <c r="E81" s="28"/>
      <c r="F81" s="19"/>
      <c r="G81" s="19"/>
      <c r="H81" s="19"/>
      <c r="I81" s="19"/>
      <c r="J81" s="19"/>
      <c r="K81" s="19"/>
      <c r="L81" s="19"/>
      <c r="M81" s="19"/>
      <c r="N81" s="27"/>
      <c r="O81" s="27"/>
      <c r="P81" s="9"/>
      <c r="Q81" s="9"/>
      <c r="R81" s="10"/>
    </row>
    <row r="82" spans="1:18" ht="15.75" x14ac:dyDescent="0.25">
      <c r="A82" s="116"/>
      <c r="B82" s="98"/>
      <c r="C82" s="78" t="s">
        <v>8</v>
      </c>
      <c r="D82" s="28"/>
      <c r="E82" s="28"/>
      <c r="F82" s="19"/>
      <c r="G82" s="19"/>
      <c r="H82" s="19"/>
      <c r="I82" s="19"/>
      <c r="J82" s="19"/>
      <c r="K82" s="19"/>
      <c r="L82" s="19"/>
      <c r="M82" s="19"/>
      <c r="N82" s="27">
        <v>27613.7</v>
      </c>
      <c r="O82" s="27">
        <v>27613.7</v>
      </c>
      <c r="P82" s="9"/>
      <c r="Q82" s="9"/>
      <c r="R82" s="10"/>
    </row>
    <row r="83" spans="1:18" ht="15.75" x14ac:dyDescent="0.25">
      <c r="A83" s="116"/>
      <c r="B83" s="98"/>
      <c r="C83" s="78" t="s">
        <v>9</v>
      </c>
      <c r="D83" s="19" t="e">
        <f>#REF!</f>
        <v>#REF!</v>
      </c>
      <c r="E83" s="19" t="e">
        <f>#REF!</f>
        <v>#REF!</v>
      </c>
      <c r="F83" s="19" t="e">
        <f>#REF!</f>
        <v>#REF!</v>
      </c>
      <c r="G83" s="19" t="e">
        <f>#REF!</f>
        <v>#REF!</v>
      </c>
      <c r="H83" s="19" t="e">
        <f>#REF!</f>
        <v>#REF!</v>
      </c>
      <c r="I83" s="19" t="e">
        <f>#REF!</f>
        <v>#REF!</v>
      </c>
      <c r="J83" s="19" t="e">
        <f>#REF!</f>
        <v>#REF!</v>
      </c>
      <c r="K83" s="19" t="e">
        <f>#REF!</f>
        <v>#REF!</v>
      </c>
      <c r="L83" s="19" t="e">
        <f>#REF!</f>
        <v>#REF!</v>
      </c>
      <c r="M83" s="19" t="e">
        <f>#REF!</f>
        <v>#REF!</v>
      </c>
      <c r="N83" s="27"/>
      <c r="O83" s="27"/>
      <c r="P83" s="9"/>
      <c r="Q83" s="9"/>
      <c r="R83" s="10"/>
    </row>
    <row r="84" spans="1:18" ht="15.75" x14ac:dyDescent="0.25">
      <c r="A84" s="116"/>
      <c r="B84" s="98"/>
      <c r="C84" s="78" t="s">
        <v>10</v>
      </c>
      <c r="D84" s="28"/>
      <c r="E84" s="28"/>
      <c r="F84" s="19"/>
      <c r="G84" s="19"/>
      <c r="H84" s="19"/>
      <c r="I84" s="19"/>
      <c r="J84" s="19"/>
      <c r="K84" s="19"/>
      <c r="L84" s="19"/>
      <c r="M84" s="19"/>
      <c r="N84" s="27">
        <v>18779.599999999999</v>
      </c>
      <c r="O84" s="27">
        <v>18258</v>
      </c>
      <c r="P84" s="9"/>
      <c r="Q84" s="9"/>
      <c r="R84" s="10"/>
    </row>
    <row r="85" spans="1:18" ht="15.75" x14ac:dyDescent="0.25">
      <c r="A85" s="116"/>
      <c r="B85" s="98"/>
      <c r="C85" s="78" t="s">
        <v>11</v>
      </c>
      <c r="D85" s="28"/>
      <c r="E85" s="28"/>
      <c r="F85" s="19"/>
      <c r="G85" s="19"/>
      <c r="H85" s="19"/>
      <c r="I85" s="19"/>
      <c r="J85" s="19"/>
      <c r="K85" s="19"/>
      <c r="L85" s="19"/>
      <c r="M85" s="19"/>
      <c r="N85" s="27"/>
      <c r="O85" s="27"/>
      <c r="P85" s="9"/>
      <c r="Q85" s="9"/>
      <c r="R85" s="10"/>
    </row>
    <row r="86" spans="1:18" ht="15.75" x14ac:dyDescent="0.25">
      <c r="A86" s="117"/>
      <c r="B86" s="99"/>
      <c r="C86" s="78" t="s">
        <v>12</v>
      </c>
      <c r="D86" s="28"/>
      <c r="E86" s="28"/>
      <c r="F86" s="19"/>
      <c r="G86" s="19"/>
      <c r="H86" s="19"/>
      <c r="I86" s="19"/>
      <c r="J86" s="19"/>
      <c r="K86" s="19"/>
      <c r="L86" s="19"/>
      <c r="M86" s="19"/>
      <c r="N86" s="27"/>
      <c r="O86" s="27"/>
      <c r="P86" s="9"/>
      <c r="Q86" s="9"/>
      <c r="R86" s="10"/>
    </row>
    <row r="87" spans="1:18" ht="15.75" x14ac:dyDescent="0.25">
      <c r="A87" s="156" t="s">
        <v>204</v>
      </c>
      <c r="B87" s="97" t="s">
        <v>197</v>
      </c>
      <c r="C87" s="79" t="s">
        <v>5</v>
      </c>
      <c r="D87" s="28"/>
      <c r="E87" s="28"/>
      <c r="F87" s="19"/>
      <c r="G87" s="19"/>
      <c r="H87" s="19"/>
      <c r="I87" s="19"/>
      <c r="J87" s="19"/>
      <c r="K87" s="19"/>
      <c r="L87" s="19"/>
      <c r="M87" s="19"/>
      <c r="N87" s="163">
        <v>10966.6</v>
      </c>
      <c r="O87" s="163">
        <v>10924.7</v>
      </c>
      <c r="P87" s="9"/>
      <c r="Q87" s="9"/>
      <c r="R87" s="10"/>
    </row>
    <row r="88" spans="1:18" ht="15.75" x14ac:dyDescent="0.25">
      <c r="A88" s="157"/>
      <c r="B88" s="155"/>
      <c r="C88" s="79" t="s">
        <v>6</v>
      </c>
      <c r="D88" s="28"/>
      <c r="E88" s="28"/>
      <c r="F88" s="19"/>
      <c r="G88" s="19"/>
      <c r="H88" s="19"/>
      <c r="I88" s="19"/>
      <c r="J88" s="19"/>
      <c r="K88" s="19"/>
      <c r="L88" s="19"/>
      <c r="M88" s="19"/>
      <c r="N88" s="27"/>
      <c r="O88" s="27"/>
      <c r="P88" s="9"/>
      <c r="Q88" s="9"/>
      <c r="R88" s="10"/>
    </row>
    <row r="89" spans="1:18" ht="15.75" x14ac:dyDescent="0.25">
      <c r="A89" s="157"/>
      <c r="B89" s="155"/>
      <c r="C89" s="79" t="s">
        <v>7</v>
      </c>
      <c r="D89" s="28"/>
      <c r="E89" s="28"/>
      <c r="F89" s="19"/>
      <c r="G89" s="19"/>
      <c r="H89" s="19"/>
      <c r="I89" s="19"/>
      <c r="J89" s="19"/>
      <c r="K89" s="19"/>
      <c r="L89" s="19"/>
      <c r="M89" s="19"/>
      <c r="N89" s="27"/>
      <c r="O89" s="27"/>
      <c r="P89" s="9"/>
      <c r="Q89" s="9"/>
      <c r="R89" s="10"/>
    </row>
    <row r="90" spans="1:18" ht="15.75" x14ac:dyDescent="0.25">
      <c r="A90" s="157"/>
      <c r="B90" s="155"/>
      <c r="C90" s="79" t="s">
        <v>8</v>
      </c>
      <c r="D90" s="28"/>
      <c r="E90" s="28"/>
      <c r="F90" s="19"/>
      <c r="G90" s="19"/>
      <c r="H90" s="19"/>
      <c r="I90" s="19"/>
      <c r="J90" s="19"/>
      <c r="K90" s="19"/>
      <c r="L90" s="19"/>
      <c r="M90" s="19"/>
      <c r="N90" s="27"/>
      <c r="O90" s="27"/>
      <c r="P90" s="9"/>
      <c r="Q90" s="9"/>
      <c r="R90" s="10"/>
    </row>
    <row r="91" spans="1:18" ht="15.75" x14ac:dyDescent="0.25">
      <c r="A91" s="157"/>
      <c r="B91" s="155"/>
      <c r="C91" s="79" t="s">
        <v>9</v>
      </c>
      <c r="D91" s="28"/>
      <c r="E91" s="28"/>
      <c r="F91" s="19"/>
      <c r="G91" s="19"/>
      <c r="H91" s="19"/>
      <c r="I91" s="19"/>
      <c r="J91" s="19"/>
      <c r="K91" s="19"/>
      <c r="L91" s="19"/>
      <c r="M91" s="19"/>
      <c r="N91" s="27"/>
      <c r="O91" s="27"/>
      <c r="P91" s="9"/>
      <c r="Q91" s="9"/>
      <c r="R91" s="10"/>
    </row>
    <row r="92" spans="1:18" ht="15.75" x14ac:dyDescent="0.25">
      <c r="A92" s="157"/>
      <c r="B92" s="155"/>
      <c r="C92" s="79" t="s">
        <v>10</v>
      </c>
      <c r="D92" s="28"/>
      <c r="E92" s="28"/>
      <c r="F92" s="19"/>
      <c r="G92" s="19"/>
      <c r="H92" s="19"/>
      <c r="I92" s="19"/>
      <c r="J92" s="19"/>
      <c r="K92" s="19"/>
      <c r="L92" s="19"/>
      <c r="M92" s="19"/>
      <c r="N92" s="27">
        <v>10966.6</v>
      </c>
      <c r="O92" s="27">
        <v>10924.7</v>
      </c>
      <c r="P92" s="9"/>
      <c r="Q92" s="9"/>
      <c r="R92" s="10"/>
    </row>
    <row r="93" spans="1:18" ht="15.75" x14ac:dyDescent="0.25">
      <c r="A93" s="157"/>
      <c r="B93" s="155"/>
      <c r="C93" s="79" t="s">
        <v>11</v>
      </c>
      <c r="D93" s="28"/>
      <c r="E93" s="28"/>
      <c r="F93" s="19"/>
      <c r="G93" s="19"/>
      <c r="H93" s="19"/>
      <c r="I93" s="19"/>
      <c r="J93" s="19"/>
      <c r="K93" s="19"/>
      <c r="L93" s="19"/>
      <c r="M93" s="19"/>
      <c r="N93" s="27"/>
      <c r="O93" s="27"/>
      <c r="P93" s="9"/>
      <c r="Q93" s="9"/>
      <c r="R93" s="10"/>
    </row>
    <row r="94" spans="1:18" ht="15.75" x14ac:dyDescent="0.25">
      <c r="A94" s="154"/>
      <c r="B94" s="131"/>
      <c r="C94" s="79" t="s">
        <v>12</v>
      </c>
      <c r="D94" s="28"/>
      <c r="E94" s="28"/>
      <c r="F94" s="19"/>
      <c r="G94" s="19"/>
      <c r="H94" s="19"/>
      <c r="I94" s="19"/>
      <c r="J94" s="19"/>
      <c r="K94" s="19"/>
      <c r="L94" s="19"/>
      <c r="M94" s="19"/>
      <c r="N94" s="27"/>
      <c r="O94" s="27"/>
      <c r="P94" s="9"/>
      <c r="Q94" s="9"/>
      <c r="R94" s="10"/>
    </row>
    <row r="95" spans="1:18" ht="15.75" x14ac:dyDescent="0.25">
      <c r="A95" s="156" t="s">
        <v>205</v>
      </c>
      <c r="B95" s="97" t="s">
        <v>198</v>
      </c>
      <c r="C95" s="79" t="s">
        <v>5</v>
      </c>
      <c r="D95" s="28"/>
      <c r="E95" s="28"/>
      <c r="F95" s="19"/>
      <c r="G95" s="19"/>
      <c r="H95" s="19"/>
      <c r="I95" s="19"/>
      <c r="J95" s="19"/>
      <c r="K95" s="19"/>
      <c r="L95" s="19"/>
      <c r="M95" s="19"/>
      <c r="N95" s="163">
        <v>1200</v>
      </c>
      <c r="O95" s="163">
        <v>1200</v>
      </c>
      <c r="P95" s="8" t="e">
        <f t="shared" ref="P95:Q95" si="16">P97+P98+P99+P100+P101+P102</f>
        <v>#REF!</v>
      </c>
      <c r="Q95" s="8" t="e">
        <f t="shared" si="16"/>
        <v>#REF!</v>
      </c>
      <c r="R95" s="10"/>
    </row>
    <row r="96" spans="1:18" ht="15.75" x14ac:dyDescent="0.25">
      <c r="A96" s="157"/>
      <c r="B96" s="155"/>
      <c r="C96" s="79" t="s">
        <v>6</v>
      </c>
      <c r="D96" s="28"/>
      <c r="E96" s="28"/>
      <c r="F96" s="19"/>
      <c r="G96" s="19"/>
      <c r="H96" s="19"/>
      <c r="I96" s="19"/>
      <c r="J96" s="19"/>
      <c r="K96" s="19"/>
      <c r="L96" s="19"/>
      <c r="M96" s="19"/>
      <c r="N96" s="27"/>
      <c r="O96" s="27"/>
      <c r="P96" s="9"/>
      <c r="Q96" s="9"/>
      <c r="R96" s="10"/>
    </row>
    <row r="97" spans="1:18" ht="15.75" x14ac:dyDescent="0.25">
      <c r="A97" s="157"/>
      <c r="B97" s="155"/>
      <c r="C97" s="79" t="s">
        <v>7</v>
      </c>
      <c r="D97" s="28"/>
      <c r="E97" s="28"/>
      <c r="F97" s="19"/>
      <c r="G97" s="19"/>
      <c r="H97" s="19"/>
      <c r="I97" s="19"/>
      <c r="J97" s="19"/>
      <c r="K97" s="19"/>
      <c r="L97" s="19"/>
      <c r="M97" s="19"/>
      <c r="N97" s="27"/>
      <c r="O97" s="27"/>
      <c r="P97" s="9"/>
      <c r="Q97" s="9"/>
      <c r="R97" s="10"/>
    </row>
    <row r="98" spans="1:18" ht="15.75" x14ac:dyDescent="0.25">
      <c r="A98" s="157"/>
      <c r="B98" s="155"/>
      <c r="C98" s="79" t="s">
        <v>8</v>
      </c>
      <c r="D98" s="28"/>
      <c r="E98" s="28"/>
      <c r="F98" s="19"/>
      <c r="G98" s="19"/>
      <c r="H98" s="19"/>
      <c r="I98" s="19"/>
      <c r="J98" s="19"/>
      <c r="K98" s="19"/>
      <c r="L98" s="19"/>
      <c r="M98" s="19"/>
      <c r="N98" s="27"/>
      <c r="O98" s="27"/>
      <c r="P98" s="9"/>
      <c r="Q98" s="9"/>
      <c r="R98" s="10"/>
    </row>
    <row r="99" spans="1:18" ht="15.75" x14ac:dyDescent="0.25">
      <c r="A99" s="157"/>
      <c r="B99" s="155"/>
      <c r="C99" s="79" t="s">
        <v>9</v>
      </c>
      <c r="D99" s="28"/>
      <c r="E99" s="28"/>
      <c r="F99" s="19"/>
      <c r="G99" s="19"/>
      <c r="H99" s="19"/>
      <c r="I99" s="19"/>
      <c r="J99" s="19"/>
      <c r="K99" s="19"/>
      <c r="L99" s="19"/>
      <c r="M99" s="19"/>
      <c r="N99" s="27"/>
      <c r="O99" s="27"/>
      <c r="P99" s="8" t="e">
        <f>#REF!</f>
        <v>#REF!</v>
      </c>
      <c r="Q99" s="8" t="e">
        <f>#REF!</f>
        <v>#REF!</v>
      </c>
      <c r="R99" s="10"/>
    </row>
    <row r="100" spans="1:18" ht="15.75" x14ac:dyDescent="0.25">
      <c r="A100" s="157"/>
      <c r="B100" s="155"/>
      <c r="C100" s="79" t="s">
        <v>10</v>
      </c>
      <c r="D100" s="28"/>
      <c r="E100" s="28"/>
      <c r="F100" s="19"/>
      <c r="G100" s="19"/>
      <c r="H100" s="19"/>
      <c r="I100" s="19"/>
      <c r="J100" s="19"/>
      <c r="K100" s="19"/>
      <c r="L100" s="19"/>
      <c r="M100" s="19"/>
      <c r="N100" s="27">
        <v>1200</v>
      </c>
      <c r="O100" s="27">
        <v>1200</v>
      </c>
      <c r="P100" s="9"/>
      <c r="Q100" s="9"/>
      <c r="R100" s="10"/>
    </row>
    <row r="101" spans="1:18" ht="15.75" x14ac:dyDescent="0.25">
      <c r="A101" s="157"/>
      <c r="B101" s="155"/>
      <c r="C101" s="79" t="s">
        <v>11</v>
      </c>
      <c r="D101" s="28"/>
      <c r="E101" s="28"/>
      <c r="F101" s="19"/>
      <c r="G101" s="19"/>
      <c r="H101" s="19"/>
      <c r="I101" s="19"/>
      <c r="J101" s="19"/>
      <c r="K101" s="19"/>
      <c r="L101" s="19"/>
      <c r="M101" s="19"/>
      <c r="N101" s="27"/>
      <c r="O101" s="27"/>
      <c r="P101" s="9"/>
      <c r="Q101" s="9"/>
      <c r="R101" s="10"/>
    </row>
    <row r="102" spans="1:18" ht="15.75" x14ac:dyDescent="0.25">
      <c r="A102" s="154"/>
      <c r="B102" s="131"/>
      <c r="C102" s="79" t="s">
        <v>12</v>
      </c>
      <c r="D102" s="28"/>
      <c r="E102" s="28"/>
      <c r="F102" s="19"/>
      <c r="G102" s="19"/>
      <c r="H102" s="19"/>
      <c r="I102" s="19"/>
      <c r="J102" s="19"/>
      <c r="K102" s="19"/>
      <c r="L102" s="19"/>
      <c r="M102" s="19"/>
      <c r="N102" s="27"/>
      <c r="O102" s="27"/>
      <c r="P102" s="9"/>
      <c r="Q102" s="9"/>
      <c r="R102" s="10"/>
    </row>
    <row r="103" spans="1:18" ht="15.75" x14ac:dyDescent="0.25">
      <c r="A103" s="156" t="s">
        <v>206</v>
      </c>
      <c r="B103" s="97" t="s">
        <v>199</v>
      </c>
      <c r="C103" s="79" t="s">
        <v>5</v>
      </c>
      <c r="D103" s="28"/>
      <c r="E103" s="28"/>
      <c r="F103" s="19"/>
      <c r="G103" s="19"/>
      <c r="H103" s="19"/>
      <c r="I103" s="19"/>
      <c r="J103" s="19"/>
      <c r="K103" s="19"/>
      <c r="L103" s="19"/>
      <c r="M103" s="19"/>
      <c r="N103" s="163">
        <v>6335.7</v>
      </c>
      <c r="O103" s="163">
        <v>5855.9</v>
      </c>
      <c r="P103" s="14"/>
      <c r="Q103" s="14"/>
      <c r="R103" s="11"/>
    </row>
    <row r="104" spans="1:18" x14ac:dyDescent="0.25">
      <c r="A104" s="157"/>
      <c r="B104" s="155"/>
      <c r="C104" s="79" t="s">
        <v>6</v>
      </c>
      <c r="D104" s="28"/>
      <c r="E104" s="28"/>
      <c r="F104" s="19"/>
      <c r="G104" s="19"/>
      <c r="H104" s="19"/>
      <c r="I104" s="19"/>
      <c r="J104" s="19"/>
      <c r="K104" s="19"/>
      <c r="L104" s="19"/>
      <c r="M104" s="19"/>
      <c r="N104" s="27"/>
      <c r="O104" s="27"/>
    </row>
    <row r="105" spans="1:18" ht="15.75" x14ac:dyDescent="0.25">
      <c r="A105" s="157"/>
      <c r="B105" s="155"/>
      <c r="C105" s="79" t="s">
        <v>7</v>
      </c>
      <c r="D105" s="28"/>
      <c r="E105" s="28"/>
      <c r="F105" s="19"/>
      <c r="G105" s="19"/>
      <c r="H105" s="19"/>
      <c r="I105" s="19"/>
      <c r="J105" s="19"/>
      <c r="K105" s="19"/>
      <c r="L105" s="19"/>
      <c r="M105" s="19"/>
      <c r="N105" s="27"/>
      <c r="O105" s="27"/>
      <c r="P105" s="31"/>
      <c r="Q105" s="32"/>
      <c r="R105" s="32"/>
    </row>
    <row r="106" spans="1:18" ht="15.75" x14ac:dyDescent="0.25">
      <c r="A106" s="157"/>
      <c r="B106" s="155"/>
      <c r="C106" s="79" t="s">
        <v>8</v>
      </c>
      <c r="D106" s="28"/>
      <c r="E106" s="28"/>
      <c r="F106" s="19"/>
      <c r="G106" s="19"/>
      <c r="H106" s="19"/>
      <c r="I106" s="19"/>
      <c r="J106" s="19"/>
      <c r="K106" s="19"/>
      <c r="L106" s="19"/>
      <c r="M106" s="19"/>
      <c r="N106" s="27"/>
      <c r="O106" s="27"/>
      <c r="P106" s="31"/>
      <c r="Q106" s="124" t="s">
        <v>67</v>
      </c>
      <c r="R106" s="124"/>
    </row>
    <row r="107" spans="1:18" x14ac:dyDescent="0.25">
      <c r="A107" s="157"/>
      <c r="B107" s="155"/>
      <c r="C107" s="79" t="s">
        <v>9</v>
      </c>
      <c r="D107" s="28"/>
      <c r="E107" s="28"/>
      <c r="F107" s="19"/>
      <c r="G107" s="19"/>
      <c r="H107" s="19"/>
      <c r="I107" s="19"/>
      <c r="J107" s="19"/>
      <c r="K107" s="19"/>
      <c r="L107" s="19"/>
      <c r="M107" s="19"/>
      <c r="N107" s="27"/>
      <c r="O107" s="27"/>
      <c r="P107" s="33"/>
      <c r="Q107" s="34"/>
      <c r="R107" s="35"/>
    </row>
    <row r="108" spans="1:18" x14ac:dyDescent="0.25">
      <c r="A108" s="157"/>
      <c r="B108" s="155"/>
      <c r="C108" s="79" t="s">
        <v>10</v>
      </c>
      <c r="D108" s="28"/>
      <c r="E108" s="28"/>
      <c r="F108" s="19"/>
      <c r="G108" s="19"/>
      <c r="H108" s="19"/>
      <c r="I108" s="19"/>
      <c r="J108" s="19"/>
      <c r="K108" s="19"/>
      <c r="L108" s="19"/>
      <c r="M108" s="19"/>
      <c r="N108" s="27">
        <v>6335.7</v>
      </c>
      <c r="O108" s="27">
        <v>5855.9</v>
      </c>
      <c r="P108" s="33"/>
      <c r="Q108" s="34"/>
      <c r="R108" s="35"/>
    </row>
    <row r="109" spans="1:18" x14ac:dyDescent="0.25">
      <c r="A109" s="157"/>
      <c r="B109" s="155"/>
      <c r="C109" s="79" t="s">
        <v>11</v>
      </c>
      <c r="D109" s="28"/>
      <c r="E109" s="28"/>
      <c r="F109" s="19"/>
      <c r="G109" s="19"/>
      <c r="H109" s="19"/>
      <c r="I109" s="19"/>
      <c r="J109" s="19"/>
      <c r="K109" s="19"/>
      <c r="L109" s="19"/>
      <c r="M109" s="19"/>
      <c r="N109" s="27"/>
      <c r="O109" s="27"/>
      <c r="P109" s="36"/>
      <c r="Q109" s="37"/>
      <c r="R109" s="35"/>
    </row>
    <row r="110" spans="1:18" x14ac:dyDescent="0.25">
      <c r="A110" s="154"/>
      <c r="B110" s="131"/>
      <c r="C110" s="79" t="s">
        <v>12</v>
      </c>
      <c r="D110" s="28"/>
      <c r="E110" s="28"/>
      <c r="F110" s="19"/>
      <c r="G110" s="19"/>
      <c r="H110" s="19"/>
      <c r="I110" s="19"/>
      <c r="J110" s="19"/>
      <c r="K110" s="19"/>
      <c r="L110" s="19"/>
      <c r="M110" s="19"/>
      <c r="N110" s="27"/>
      <c r="O110" s="27"/>
      <c r="P110" s="36"/>
      <c r="Q110" s="37"/>
      <c r="R110" s="35"/>
    </row>
    <row r="111" spans="1:18" x14ac:dyDescent="0.25">
      <c r="A111" s="94" t="s">
        <v>207</v>
      </c>
      <c r="B111" s="97" t="s">
        <v>200</v>
      </c>
      <c r="C111" s="79" t="s">
        <v>5</v>
      </c>
      <c r="D111" s="28"/>
      <c r="E111" s="28"/>
      <c r="F111" s="19"/>
      <c r="G111" s="19"/>
      <c r="H111" s="19"/>
      <c r="I111" s="19"/>
      <c r="J111" s="19"/>
      <c r="K111" s="19"/>
      <c r="L111" s="19"/>
      <c r="M111" s="19"/>
      <c r="N111" s="163">
        <v>27891.1</v>
      </c>
      <c r="O111" s="163">
        <v>27891.1</v>
      </c>
    </row>
    <row r="112" spans="1:18" x14ac:dyDescent="0.25">
      <c r="A112" s="157"/>
      <c r="B112" s="155"/>
      <c r="C112" s="79" t="s">
        <v>6</v>
      </c>
      <c r="D112" s="28"/>
      <c r="E112" s="28"/>
      <c r="F112" s="19"/>
      <c r="G112" s="19"/>
      <c r="H112" s="19"/>
      <c r="I112" s="19"/>
      <c r="J112" s="19"/>
      <c r="K112" s="19"/>
      <c r="L112" s="19"/>
      <c r="M112" s="19"/>
      <c r="N112" s="27"/>
      <c r="O112" s="27"/>
    </row>
    <row r="113" spans="1:15" x14ac:dyDescent="0.25">
      <c r="A113" s="157"/>
      <c r="B113" s="155"/>
      <c r="C113" s="79" t="s">
        <v>7</v>
      </c>
      <c r="D113" s="28"/>
      <c r="E113" s="28"/>
      <c r="F113" s="19"/>
      <c r="G113" s="19"/>
      <c r="H113" s="19"/>
      <c r="I113" s="19"/>
      <c r="J113" s="19"/>
      <c r="K113" s="19"/>
      <c r="L113" s="19"/>
      <c r="M113" s="19"/>
      <c r="N113" s="27"/>
      <c r="O113" s="27"/>
    </row>
    <row r="114" spans="1:15" x14ac:dyDescent="0.25">
      <c r="A114" s="157"/>
      <c r="B114" s="155"/>
      <c r="C114" s="79" t="s">
        <v>8</v>
      </c>
      <c r="D114" s="28"/>
      <c r="E114" s="28"/>
      <c r="F114" s="19"/>
      <c r="G114" s="19"/>
      <c r="H114" s="19"/>
      <c r="I114" s="19"/>
      <c r="J114" s="19"/>
      <c r="K114" s="19"/>
      <c r="L114" s="19"/>
      <c r="M114" s="19"/>
      <c r="N114" s="27">
        <v>27613.7</v>
      </c>
      <c r="O114" s="27">
        <v>27613.7</v>
      </c>
    </row>
    <row r="115" spans="1:15" x14ac:dyDescent="0.25">
      <c r="A115" s="157"/>
      <c r="B115" s="155"/>
      <c r="C115" s="79" t="s">
        <v>9</v>
      </c>
      <c r="D115" s="28"/>
      <c r="E115" s="28"/>
      <c r="F115" s="19"/>
      <c r="G115" s="19"/>
      <c r="H115" s="19"/>
      <c r="I115" s="19"/>
      <c r="J115" s="19"/>
      <c r="K115" s="19"/>
      <c r="L115" s="19"/>
      <c r="M115" s="19"/>
      <c r="N115" s="27"/>
      <c r="O115" s="27"/>
    </row>
    <row r="116" spans="1:15" x14ac:dyDescent="0.25">
      <c r="A116" s="157"/>
      <c r="B116" s="155"/>
      <c r="C116" s="79" t="s">
        <v>10</v>
      </c>
      <c r="D116" s="28"/>
      <c r="E116" s="28"/>
      <c r="F116" s="19"/>
      <c r="G116" s="19"/>
      <c r="H116" s="19"/>
      <c r="I116" s="19"/>
      <c r="J116" s="19"/>
      <c r="K116" s="19"/>
      <c r="L116" s="19"/>
      <c r="M116" s="19"/>
      <c r="N116" s="27">
        <v>277.39999999999998</v>
      </c>
      <c r="O116" s="27">
        <v>277.39999999999998</v>
      </c>
    </row>
    <row r="117" spans="1:15" x14ac:dyDescent="0.25">
      <c r="A117" s="157"/>
      <c r="B117" s="155"/>
      <c r="C117" s="79" t="s">
        <v>11</v>
      </c>
      <c r="D117" s="28"/>
      <c r="E117" s="28"/>
      <c r="F117" s="19"/>
      <c r="G117" s="19"/>
      <c r="H117" s="19"/>
      <c r="I117" s="19"/>
      <c r="J117" s="19"/>
      <c r="K117" s="19"/>
      <c r="L117" s="19"/>
      <c r="M117" s="19"/>
      <c r="N117" s="27"/>
      <c r="O117" s="27"/>
    </row>
    <row r="118" spans="1:15" x14ac:dyDescent="0.25">
      <c r="A118" s="154"/>
      <c r="B118" s="131"/>
      <c r="C118" s="79" t="s">
        <v>12</v>
      </c>
      <c r="D118" s="28"/>
      <c r="E118" s="28"/>
      <c r="F118" s="19"/>
      <c r="G118" s="19"/>
      <c r="H118" s="19"/>
      <c r="I118" s="19"/>
      <c r="J118" s="19"/>
      <c r="K118" s="19"/>
      <c r="L118" s="19"/>
      <c r="M118" s="19"/>
      <c r="N118" s="27"/>
      <c r="O118" s="27"/>
    </row>
    <row r="119" spans="1:15" ht="15" customHeight="1" x14ac:dyDescent="0.25">
      <c r="A119" s="94" t="s">
        <v>188</v>
      </c>
      <c r="B119" s="97" t="s">
        <v>201</v>
      </c>
      <c r="C119" s="158" t="s">
        <v>5</v>
      </c>
      <c r="D119" s="159" t="e">
        <f>SUM(D121:D126)</f>
        <v>#REF!</v>
      </c>
      <c r="E119" s="159" t="e">
        <f t="shared" si="14"/>
        <v>#REF!</v>
      </c>
      <c r="F119" s="159" t="e">
        <f t="shared" si="14"/>
        <v>#REF!</v>
      </c>
      <c r="G119" s="159" t="e">
        <f t="shared" si="14"/>
        <v>#REF!</v>
      </c>
      <c r="H119" s="159" t="e">
        <f t="shared" si="14"/>
        <v>#REF!</v>
      </c>
      <c r="I119" s="159" t="e">
        <f t="shared" si="14"/>
        <v>#REF!</v>
      </c>
      <c r="J119" s="159" t="e">
        <f t="shared" si="14"/>
        <v>#REF!</v>
      </c>
      <c r="K119" s="159" t="e">
        <f t="shared" si="14"/>
        <v>#REF!</v>
      </c>
      <c r="L119" s="159" t="e">
        <f t="shared" si="14"/>
        <v>#REF!</v>
      </c>
      <c r="M119" s="159" t="e">
        <f t="shared" si="14"/>
        <v>#REF!</v>
      </c>
      <c r="N119" s="160">
        <v>779.8</v>
      </c>
      <c r="O119" s="160">
        <v>779.8</v>
      </c>
    </row>
    <row r="120" spans="1:15" x14ac:dyDescent="0.25">
      <c r="A120" s="95"/>
      <c r="B120" s="98"/>
      <c r="C120" s="21" t="s">
        <v>6</v>
      </c>
      <c r="D120" s="28"/>
      <c r="E120" s="28"/>
      <c r="F120" s="19"/>
      <c r="G120" s="19"/>
      <c r="H120" s="19"/>
      <c r="I120" s="19"/>
      <c r="J120" s="19"/>
      <c r="K120" s="19"/>
      <c r="L120" s="19"/>
      <c r="M120" s="19"/>
      <c r="N120" s="27"/>
      <c r="O120" s="27"/>
    </row>
    <row r="121" spans="1:15" x14ac:dyDescent="0.25">
      <c r="A121" s="95"/>
      <c r="B121" s="98"/>
      <c r="C121" s="21" t="s">
        <v>7</v>
      </c>
      <c r="D121" s="28"/>
      <c r="E121" s="28"/>
      <c r="F121" s="19"/>
      <c r="G121" s="19"/>
      <c r="H121" s="19"/>
      <c r="I121" s="19"/>
      <c r="J121" s="19"/>
      <c r="K121" s="19"/>
      <c r="L121" s="19"/>
      <c r="M121" s="19"/>
      <c r="N121" s="27"/>
      <c r="O121" s="27"/>
    </row>
    <row r="122" spans="1:15" x14ac:dyDescent="0.25">
      <c r="A122" s="95"/>
      <c r="B122" s="98"/>
      <c r="C122" s="21" t="s">
        <v>8</v>
      </c>
      <c r="D122" s="28"/>
      <c r="E122" s="28"/>
      <c r="F122" s="19"/>
      <c r="G122" s="19"/>
      <c r="H122" s="19"/>
      <c r="I122" s="19"/>
      <c r="J122" s="19"/>
      <c r="K122" s="19"/>
      <c r="L122" s="19"/>
      <c r="M122" s="19"/>
      <c r="N122" s="27">
        <v>175.8</v>
      </c>
      <c r="O122" s="27">
        <v>175.8</v>
      </c>
    </row>
    <row r="123" spans="1:15" x14ac:dyDescent="0.25">
      <c r="A123" s="95"/>
      <c r="B123" s="98"/>
      <c r="C123" s="21" t="s">
        <v>9</v>
      </c>
      <c r="D123" s="19" t="e">
        <f>#REF!</f>
        <v>#REF!</v>
      </c>
      <c r="E123" s="19" t="e">
        <f>#REF!</f>
        <v>#REF!</v>
      </c>
      <c r="F123" s="19" t="e">
        <f>#REF!</f>
        <v>#REF!</v>
      </c>
      <c r="G123" s="19" t="e">
        <f>#REF!</f>
        <v>#REF!</v>
      </c>
      <c r="H123" s="19" t="e">
        <f>#REF!</f>
        <v>#REF!</v>
      </c>
      <c r="I123" s="19" t="e">
        <f>#REF!</f>
        <v>#REF!</v>
      </c>
      <c r="J123" s="19" t="e">
        <f>#REF!</f>
        <v>#REF!</v>
      </c>
      <c r="K123" s="19" t="e">
        <f>#REF!</f>
        <v>#REF!</v>
      </c>
      <c r="L123" s="19" t="e">
        <f>#REF!</f>
        <v>#REF!</v>
      </c>
      <c r="M123" s="19" t="e">
        <f>#REF!</f>
        <v>#REF!</v>
      </c>
      <c r="N123" s="27"/>
      <c r="O123" s="27"/>
    </row>
    <row r="124" spans="1:15" x14ac:dyDescent="0.25">
      <c r="A124" s="95"/>
      <c r="B124" s="98"/>
      <c r="C124" s="21" t="s">
        <v>10</v>
      </c>
      <c r="D124" s="28"/>
      <c r="E124" s="28"/>
      <c r="F124" s="19"/>
      <c r="G124" s="19"/>
      <c r="H124" s="19"/>
      <c r="I124" s="19"/>
      <c r="J124" s="19"/>
      <c r="K124" s="19"/>
      <c r="L124" s="19"/>
      <c r="M124" s="19"/>
      <c r="N124" s="27">
        <v>604</v>
      </c>
      <c r="O124" s="27">
        <v>604</v>
      </c>
    </row>
    <row r="125" spans="1:15" x14ac:dyDescent="0.25">
      <c r="A125" s="95"/>
      <c r="B125" s="98"/>
      <c r="C125" s="21" t="s">
        <v>11</v>
      </c>
      <c r="D125" s="28"/>
      <c r="E125" s="28"/>
      <c r="F125" s="19"/>
      <c r="G125" s="19"/>
      <c r="H125" s="19"/>
      <c r="I125" s="19"/>
      <c r="J125" s="19"/>
      <c r="K125" s="19"/>
      <c r="L125" s="19"/>
      <c r="M125" s="19"/>
      <c r="N125" s="27"/>
      <c r="O125" s="27"/>
    </row>
    <row r="126" spans="1:15" x14ac:dyDescent="0.25">
      <c r="A126" s="96"/>
      <c r="B126" s="99"/>
      <c r="C126" s="21" t="s">
        <v>12</v>
      </c>
      <c r="D126" s="28"/>
      <c r="E126" s="28"/>
      <c r="F126" s="19"/>
      <c r="G126" s="19"/>
      <c r="H126" s="19"/>
      <c r="I126" s="19"/>
      <c r="J126" s="19"/>
      <c r="K126" s="19"/>
      <c r="L126" s="19"/>
      <c r="M126" s="19"/>
      <c r="N126" s="27"/>
      <c r="O126" s="27"/>
    </row>
    <row r="127" spans="1:15" ht="15" customHeight="1" x14ac:dyDescent="0.25">
      <c r="A127" s="156" t="s">
        <v>208</v>
      </c>
      <c r="B127" s="97" t="s">
        <v>222</v>
      </c>
      <c r="C127" s="79" t="s">
        <v>5</v>
      </c>
      <c r="D127" s="28"/>
      <c r="E127" s="28"/>
      <c r="F127" s="19"/>
      <c r="G127" s="19"/>
      <c r="H127" s="19"/>
      <c r="I127" s="19"/>
      <c r="J127" s="19"/>
      <c r="K127" s="19"/>
      <c r="L127" s="19"/>
      <c r="M127" s="19"/>
      <c r="N127" s="163">
        <v>175.8</v>
      </c>
      <c r="O127" s="163">
        <v>175.8</v>
      </c>
    </row>
    <row r="128" spans="1:15" x14ac:dyDescent="0.25">
      <c r="A128" s="157"/>
      <c r="B128" s="155"/>
      <c r="C128" s="79" t="s">
        <v>6</v>
      </c>
      <c r="D128" s="28"/>
      <c r="E128" s="28"/>
      <c r="F128" s="19"/>
      <c r="G128" s="19"/>
      <c r="H128" s="19"/>
      <c r="I128" s="19"/>
      <c r="J128" s="19"/>
      <c r="K128" s="19"/>
      <c r="L128" s="19"/>
      <c r="M128" s="19"/>
      <c r="N128" s="27"/>
      <c r="O128" s="27"/>
    </row>
    <row r="129" spans="1:15" x14ac:dyDescent="0.25">
      <c r="A129" s="157"/>
      <c r="B129" s="155"/>
      <c r="C129" s="79" t="s">
        <v>7</v>
      </c>
      <c r="D129" s="28"/>
      <c r="E129" s="28"/>
      <c r="F129" s="19"/>
      <c r="G129" s="19"/>
      <c r="H129" s="19"/>
      <c r="I129" s="19"/>
      <c r="J129" s="19"/>
      <c r="K129" s="19"/>
      <c r="L129" s="19"/>
      <c r="M129" s="19"/>
      <c r="N129" s="27"/>
      <c r="O129" s="27"/>
    </row>
    <row r="130" spans="1:15" x14ac:dyDescent="0.25">
      <c r="A130" s="157"/>
      <c r="B130" s="155"/>
      <c r="C130" s="79" t="s">
        <v>8</v>
      </c>
      <c r="D130" s="28"/>
      <c r="E130" s="28"/>
      <c r="F130" s="19"/>
      <c r="G130" s="19"/>
      <c r="H130" s="19"/>
      <c r="I130" s="19"/>
      <c r="J130" s="19"/>
      <c r="K130" s="19"/>
      <c r="L130" s="19"/>
      <c r="M130" s="19"/>
      <c r="N130" s="27">
        <v>175.8</v>
      </c>
      <c r="O130" s="27">
        <v>175.8</v>
      </c>
    </row>
    <row r="131" spans="1:15" x14ac:dyDescent="0.25">
      <c r="A131" s="157"/>
      <c r="B131" s="155"/>
      <c r="C131" s="79" t="s">
        <v>9</v>
      </c>
      <c r="D131" s="28"/>
      <c r="E131" s="28"/>
      <c r="F131" s="19"/>
      <c r="G131" s="19"/>
      <c r="H131" s="19"/>
      <c r="I131" s="19"/>
      <c r="J131" s="19"/>
      <c r="K131" s="19"/>
      <c r="L131" s="19"/>
      <c r="M131" s="19"/>
      <c r="N131" s="27"/>
      <c r="O131" s="27"/>
    </row>
    <row r="132" spans="1:15" x14ac:dyDescent="0.25">
      <c r="A132" s="157"/>
      <c r="B132" s="155"/>
      <c r="C132" s="79" t="s">
        <v>10</v>
      </c>
      <c r="D132" s="28"/>
      <c r="E132" s="28"/>
      <c r="F132" s="19"/>
      <c r="G132" s="19"/>
      <c r="H132" s="19"/>
      <c r="I132" s="19"/>
      <c r="J132" s="19"/>
      <c r="K132" s="19"/>
      <c r="L132" s="19"/>
      <c r="M132" s="19"/>
      <c r="N132" s="27"/>
      <c r="O132" s="27"/>
    </row>
    <row r="133" spans="1:15" x14ac:dyDescent="0.25">
      <c r="A133" s="157"/>
      <c r="B133" s="155"/>
      <c r="C133" s="79" t="s">
        <v>11</v>
      </c>
      <c r="D133" s="28"/>
      <c r="E133" s="28"/>
      <c r="F133" s="19"/>
      <c r="G133" s="19"/>
      <c r="H133" s="19"/>
      <c r="I133" s="19"/>
      <c r="J133" s="19"/>
      <c r="K133" s="19"/>
      <c r="L133" s="19"/>
      <c r="M133" s="19"/>
      <c r="N133" s="27"/>
      <c r="O133" s="27"/>
    </row>
    <row r="134" spans="1:15" x14ac:dyDescent="0.25">
      <c r="A134" s="154"/>
      <c r="B134" s="131"/>
      <c r="C134" s="79" t="s">
        <v>12</v>
      </c>
      <c r="D134" s="28"/>
      <c r="E134" s="28"/>
      <c r="F134" s="19"/>
      <c r="G134" s="19"/>
      <c r="H134" s="19"/>
      <c r="I134" s="19"/>
      <c r="J134" s="19"/>
      <c r="K134" s="19"/>
      <c r="L134" s="19"/>
      <c r="M134" s="19"/>
      <c r="N134" s="27"/>
      <c r="O134" s="27"/>
    </row>
    <row r="135" spans="1:15" ht="15" customHeight="1" x14ac:dyDescent="0.25">
      <c r="A135" s="156" t="s">
        <v>209</v>
      </c>
      <c r="B135" s="97" t="s">
        <v>223</v>
      </c>
      <c r="C135" s="79" t="s">
        <v>5</v>
      </c>
      <c r="D135" s="28"/>
      <c r="E135" s="28"/>
      <c r="F135" s="19"/>
      <c r="G135" s="19"/>
      <c r="H135" s="19"/>
      <c r="I135" s="19"/>
      <c r="J135" s="19"/>
      <c r="K135" s="19"/>
      <c r="L135" s="19"/>
      <c r="M135" s="19"/>
      <c r="N135" s="163">
        <v>604</v>
      </c>
      <c r="O135" s="163">
        <v>604</v>
      </c>
    </row>
    <row r="136" spans="1:15" x14ac:dyDescent="0.25">
      <c r="A136" s="157"/>
      <c r="B136" s="155"/>
      <c r="C136" s="79" t="s">
        <v>6</v>
      </c>
      <c r="D136" s="28"/>
      <c r="E136" s="28"/>
      <c r="F136" s="19"/>
      <c r="G136" s="19"/>
      <c r="H136" s="19"/>
      <c r="I136" s="19"/>
      <c r="J136" s="19"/>
      <c r="K136" s="19"/>
      <c r="L136" s="19"/>
      <c r="M136" s="19"/>
      <c r="N136" s="27"/>
      <c r="O136" s="27"/>
    </row>
    <row r="137" spans="1:15" x14ac:dyDescent="0.25">
      <c r="A137" s="157"/>
      <c r="B137" s="155"/>
      <c r="C137" s="79" t="s">
        <v>7</v>
      </c>
      <c r="D137" s="28"/>
      <c r="E137" s="28"/>
      <c r="F137" s="19"/>
      <c r="G137" s="19"/>
      <c r="H137" s="19"/>
      <c r="I137" s="19"/>
      <c r="J137" s="19"/>
      <c r="K137" s="19"/>
      <c r="L137" s="19"/>
      <c r="M137" s="19"/>
      <c r="N137" s="27"/>
      <c r="O137" s="27"/>
    </row>
    <row r="138" spans="1:15" x14ac:dyDescent="0.25">
      <c r="A138" s="157"/>
      <c r="B138" s="155"/>
      <c r="C138" s="79" t="s">
        <v>8</v>
      </c>
      <c r="D138" s="28"/>
      <c r="E138" s="28"/>
      <c r="F138" s="19"/>
      <c r="G138" s="19"/>
      <c r="H138" s="19"/>
      <c r="I138" s="19"/>
      <c r="J138" s="19"/>
      <c r="K138" s="19"/>
      <c r="L138" s="19"/>
      <c r="M138" s="19"/>
      <c r="N138" s="27"/>
      <c r="O138" s="27"/>
    </row>
    <row r="139" spans="1:15" x14ac:dyDescent="0.25">
      <c r="A139" s="157"/>
      <c r="B139" s="155"/>
      <c r="C139" s="79" t="s">
        <v>9</v>
      </c>
      <c r="D139" s="28"/>
      <c r="E139" s="28"/>
      <c r="F139" s="19"/>
      <c r="G139" s="19"/>
      <c r="H139" s="19"/>
      <c r="I139" s="19"/>
      <c r="J139" s="19"/>
      <c r="K139" s="19"/>
      <c r="L139" s="19"/>
      <c r="M139" s="19"/>
      <c r="N139" s="27"/>
      <c r="O139" s="27"/>
    </row>
    <row r="140" spans="1:15" x14ac:dyDescent="0.25">
      <c r="A140" s="157"/>
      <c r="B140" s="155"/>
      <c r="C140" s="79" t="s">
        <v>10</v>
      </c>
      <c r="D140" s="28"/>
      <c r="E140" s="28"/>
      <c r="F140" s="19"/>
      <c r="G140" s="19"/>
      <c r="H140" s="19"/>
      <c r="I140" s="19"/>
      <c r="J140" s="19"/>
      <c r="K140" s="19"/>
      <c r="L140" s="19"/>
      <c r="M140" s="19"/>
      <c r="N140" s="27">
        <v>604</v>
      </c>
      <c r="O140" s="27">
        <v>604</v>
      </c>
    </row>
    <row r="141" spans="1:15" x14ac:dyDescent="0.25">
      <c r="A141" s="157"/>
      <c r="B141" s="155"/>
      <c r="C141" s="79" t="s">
        <v>11</v>
      </c>
      <c r="D141" s="28"/>
      <c r="E141" s="28"/>
      <c r="F141" s="19"/>
      <c r="G141" s="19"/>
      <c r="H141" s="19"/>
      <c r="I141" s="19"/>
      <c r="J141" s="19"/>
      <c r="K141" s="19"/>
      <c r="L141" s="19"/>
      <c r="M141" s="19"/>
      <c r="N141" s="27"/>
      <c r="O141" s="27"/>
    </row>
    <row r="142" spans="1:15" x14ac:dyDescent="0.25">
      <c r="A142" s="154"/>
      <c r="B142" s="131"/>
      <c r="C142" s="79" t="s">
        <v>12</v>
      </c>
      <c r="D142" s="28"/>
      <c r="E142" s="28"/>
      <c r="F142" s="19"/>
      <c r="G142" s="19"/>
      <c r="H142" s="19"/>
      <c r="I142" s="19"/>
      <c r="J142" s="19"/>
      <c r="K142" s="19"/>
      <c r="L142" s="19"/>
      <c r="M142" s="19"/>
      <c r="N142" s="27"/>
      <c r="O142" s="27"/>
    </row>
    <row r="143" spans="1:15" ht="15" customHeight="1" x14ac:dyDescent="0.25">
      <c r="A143" s="106" t="s">
        <v>192</v>
      </c>
      <c r="B143" s="97" t="s">
        <v>225</v>
      </c>
      <c r="C143" s="158" t="s">
        <v>5</v>
      </c>
      <c r="D143" s="159"/>
      <c r="E143" s="159"/>
      <c r="F143" s="161"/>
      <c r="G143" s="161"/>
      <c r="H143" s="161"/>
      <c r="I143" s="161"/>
      <c r="J143" s="161"/>
      <c r="K143" s="161"/>
      <c r="L143" s="161"/>
      <c r="M143" s="161"/>
      <c r="N143" s="162">
        <v>123700.7</v>
      </c>
      <c r="O143" s="162">
        <v>123615.2</v>
      </c>
    </row>
    <row r="144" spans="1:15" x14ac:dyDescent="0.25">
      <c r="A144" s="107"/>
      <c r="B144" s="155"/>
      <c r="C144" s="78" t="s">
        <v>6</v>
      </c>
      <c r="D144" s="28"/>
      <c r="E144" s="28"/>
      <c r="F144" s="19"/>
      <c r="G144" s="19"/>
      <c r="H144" s="19"/>
      <c r="I144" s="19"/>
      <c r="J144" s="19"/>
      <c r="K144" s="19"/>
      <c r="L144" s="19"/>
      <c r="M144" s="19"/>
      <c r="N144" s="27"/>
      <c r="O144" s="27"/>
    </row>
    <row r="145" spans="1:15" x14ac:dyDescent="0.25">
      <c r="A145" s="107"/>
      <c r="B145" s="155"/>
      <c r="C145" s="78" t="s">
        <v>7</v>
      </c>
      <c r="D145" s="28"/>
      <c r="E145" s="28"/>
      <c r="F145" s="19"/>
      <c r="G145" s="19"/>
      <c r="H145" s="19"/>
      <c r="I145" s="19"/>
      <c r="J145" s="19"/>
      <c r="K145" s="19"/>
      <c r="L145" s="19"/>
      <c r="M145" s="19"/>
      <c r="N145" s="27"/>
      <c r="O145" s="27"/>
    </row>
    <row r="146" spans="1:15" x14ac:dyDescent="0.25">
      <c r="A146" s="107"/>
      <c r="B146" s="155"/>
      <c r="C146" s="78" t="s">
        <v>8</v>
      </c>
      <c r="D146" s="28"/>
      <c r="E146" s="28"/>
      <c r="F146" s="19"/>
      <c r="G146" s="19"/>
      <c r="H146" s="19"/>
      <c r="I146" s="19"/>
      <c r="J146" s="19"/>
      <c r="K146" s="19"/>
      <c r="L146" s="19"/>
      <c r="M146" s="19"/>
      <c r="N146" s="27">
        <v>110441.3</v>
      </c>
      <c r="O146" s="27">
        <v>110356</v>
      </c>
    </row>
    <row r="147" spans="1:15" x14ac:dyDescent="0.25">
      <c r="A147" s="107"/>
      <c r="B147" s="155"/>
      <c r="C147" s="78" t="s">
        <v>9</v>
      </c>
      <c r="D147" s="28"/>
      <c r="E147" s="28"/>
      <c r="F147" s="19"/>
      <c r="G147" s="19"/>
      <c r="H147" s="19"/>
      <c r="I147" s="19"/>
      <c r="J147" s="19"/>
      <c r="K147" s="19"/>
      <c r="L147" s="19"/>
      <c r="M147" s="19"/>
      <c r="N147" s="27"/>
      <c r="O147" s="27"/>
    </row>
    <row r="148" spans="1:15" x14ac:dyDescent="0.25">
      <c r="A148" s="107"/>
      <c r="B148" s="155"/>
      <c r="C148" s="78" t="s">
        <v>10</v>
      </c>
      <c r="D148" s="28"/>
      <c r="E148" s="28"/>
      <c r="F148" s="19"/>
      <c r="G148" s="19"/>
      <c r="H148" s="19"/>
      <c r="I148" s="19"/>
      <c r="J148" s="19"/>
      <c r="K148" s="19"/>
      <c r="L148" s="19"/>
      <c r="M148" s="19"/>
      <c r="N148" s="27">
        <v>13259.4</v>
      </c>
      <c r="O148" s="27">
        <v>13259.2</v>
      </c>
    </row>
    <row r="149" spans="1:15" x14ac:dyDescent="0.25">
      <c r="A149" s="107"/>
      <c r="B149" s="155"/>
      <c r="C149" s="78" t="s">
        <v>11</v>
      </c>
      <c r="D149" s="28"/>
      <c r="E149" s="28"/>
      <c r="F149" s="19"/>
      <c r="G149" s="19"/>
      <c r="H149" s="19"/>
      <c r="I149" s="19"/>
      <c r="J149" s="19"/>
      <c r="K149" s="19"/>
      <c r="L149" s="19"/>
      <c r="M149" s="19"/>
      <c r="N149" s="27"/>
      <c r="O149" s="27"/>
    </row>
    <row r="150" spans="1:15" x14ac:dyDescent="0.25">
      <c r="A150" s="108"/>
      <c r="B150" s="131"/>
      <c r="C150" s="78" t="s">
        <v>12</v>
      </c>
      <c r="D150" s="28"/>
      <c r="E150" s="28"/>
      <c r="F150" s="19"/>
      <c r="G150" s="19"/>
      <c r="H150" s="19"/>
      <c r="I150" s="19"/>
      <c r="J150" s="19"/>
      <c r="K150" s="19"/>
      <c r="L150" s="19"/>
      <c r="M150" s="19"/>
      <c r="N150" s="27"/>
      <c r="O150" s="27"/>
    </row>
    <row r="151" spans="1:15" ht="15" customHeight="1" x14ac:dyDescent="0.25">
      <c r="A151" s="156" t="s">
        <v>210</v>
      </c>
      <c r="B151" s="97" t="s">
        <v>226</v>
      </c>
      <c r="C151" s="79" t="s">
        <v>5</v>
      </c>
      <c r="D151" s="28"/>
      <c r="E151" s="28"/>
      <c r="F151" s="19"/>
      <c r="G151" s="19"/>
      <c r="H151" s="19"/>
      <c r="I151" s="19"/>
      <c r="J151" s="19"/>
      <c r="K151" s="19"/>
      <c r="L151" s="19"/>
      <c r="M151" s="19"/>
      <c r="N151" s="163">
        <v>12293.3</v>
      </c>
      <c r="O151" s="163">
        <v>12293.3</v>
      </c>
    </row>
    <row r="152" spans="1:15" x14ac:dyDescent="0.25">
      <c r="A152" s="157"/>
      <c r="B152" s="155"/>
      <c r="C152" s="79" t="s">
        <v>6</v>
      </c>
      <c r="D152" s="28"/>
      <c r="E152" s="28"/>
      <c r="F152" s="19"/>
      <c r="G152" s="19"/>
      <c r="H152" s="19"/>
      <c r="I152" s="19"/>
      <c r="J152" s="19"/>
      <c r="K152" s="19"/>
      <c r="L152" s="19"/>
      <c r="M152" s="19"/>
      <c r="N152" s="27"/>
      <c r="O152" s="27"/>
    </row>
    <row r="153" spans="1:15" x14ac:dyDescent="0.25">
      <c r="A153" s="157"/>
      <c r="B153" s="155"/>
      <c r="C153" s="79" t="s">
        <v>7</v>
      </c>
      <c r="D153" s="28"/>
      <c r="E153" s="28"/>
      <c r="F153" s="19"/>
      <c r="G153" s="19"/>
      <c r="H153" s="19"/>
      <c r="I153" s="19"/>
      <c r="J153" s="19"/>
      <c r="K153" s="19"/>
      <c r="L153" s="19"/>
      <c r="M153" s="19"/>
      <c r="N153" s="27"/>
      <c r="O153" s="27"/>
    </row>
    <row r="154" spans="1:15" x14ac:dyDescent="0.25">
      <c r="A154" s="157"/>
      <c r="B154" s="155"/>
      <c r="C154" s="79" t="s">
        <v>8</v>
      </c>
      <c r="D154" s="28"/>
      <c r="E154" s="28"/>
      <c r="F154" s="19"/>
      <c r="G154" s="19"/>
      <c r="H154" s="19"/>
      <c r="I154" s="19"/>
      <c r="J154" s="19"/>
      <c r="K154" s="19"/>
      <c r="L154" s="19"/>
      <c r="M154" s="19"/>
      <c r="N154" s="27"/>
      <c r="O154" s="27"/>
    </row>
    <row r="155" spans="1:15" x14ac:dyDescent="0.25">
      <c r="A155" s="157"/>
      <c r="B155" s="155"/>
      <c r="C155" s="79" t="s">
        <v>9</v>
      </c>
      <c r="D155" s="28"/>
      <c r="E155" s="28"/>
      <c r="F155" s="19"/>
      <c r="G155" s="19"/>
      <c r="H155" s="19"/>
      <c r="I155" s="19"/>
      <c r="J155" s="19"/>
      <c r="K155" s="19"/>
      <c r="L155" s="19"/>
      <c r="M155" s="19"/>
      <c r="N155" s="27"/>
      <c r="O155" s="27"/>
    </row>
    <row r="156" spans="1:15" x14ac:dyDescent="0.25">
      <c r="A156" s="157"/>
      <c r="B156" s="155"/>
      <c r="C156" s="79" t="s">
        <v>10</v>
      </c>
      <c r="D156" s="28"/>
      <c r="E156" s="28"/>
      <c r="F156" s="19"/>
      <c r="G156" s="19"/>
      <c r="H156" s="19"/>
      <c r="I156" s="19"/>
      <c r="J156" s="19"/>
      <c r="K156" s="19"/>
      <c r="L156" s="19"/>
      <c r="M156" s="19"/>
      <c r="N156" s="27">
        <v>12293.3</v>
      </c>
      <c r="O156" s="27">
        <v>12293.3</v>
      </c>
    </row>
    <row r="157" spans="1:15" x14ac:dyDescent="0.25">
      <c r="A157" s="157"/>
      <c r="B157" s="155"/>
      <c r="C157" s="79" t="s">
        <v>11</v>
      </c>
      <c r="D157" s="28"/>
      <c r="E157" s="28"/>
      <c r="F157" s="19"/>
      <c r="G157" s="19"/>
      <c r="H157" s="19"/>
      <c r="I157" s="19"/>
      <c r="J157" s="19"/>
      <c r="K157" s="19"/>
      <c r="L157" s="19"/>
      <c r="M157" s="19"/>
      <c r="N157" s="27"/>
      <c r="O157" s="27"/>
    </row>
    <row r="158" spans="1:15" x14ac:dyDescent="0.25">
      <c r="A158" s="154"/>
      <c r="B158" s="131"/>
      <c r="C158" s="79" t="s">
        <v>12</v>
      </c>
      <c r="D158" s="28"/>
      <c r="E158" s="28"/>
      <c r="F158" s="19"/>
      <c r="G158" s="19"/>
      <c r="H158" s="19"/>
      <c r="I158" s="19"/>
      <c r="J158" s="19"/>
      <c r="K158" s="19"/>
      <c r="L158" s="19"/>
      <c r="M158" s="19"/>
      <c r="N158" s="27"/>
      <c r="O158" s="27"/>
    </row>
    <row r="159" spans="1:15" ht="15" customHeight="1" x14ac:dyDescent="0.25">
      <c r="A159" s="156" t="s">
        <v>211</v>
      </c>
      <c r="B159" s="97" t="s">
        <v>228</v>
      </c>
      <c r="C159" s="79" t="s">
        <v>5</v>
      </c>
      <c r="D159" s="28"/>
      <c r="E159" s="28"/>
      <c r="F159" s="19"/>
      <c r="G159" s="19"/>
      <c r="H159" s="19"/>
      <c r="I159" s="19"/>
      <c r="J159" s="19"/>
      <c r="K159" s="19"/>
      <c r="L159" s="19"/>
      <c r="M159" s="19"/>
      <c r="N159" s="163">
        <v>337.8</v>
      </c>
      <c r="O159" s="163">
        <v>337.8</v>
      </c>
    </row>
    <row r="160" spans="1:15" x14ac:dyDescent="0.25">
      <c r="A160" s="157"/>
      <c r="B160" s="155"/>
      <c r="C160" s="79" t="s">
        <v>6</v>
      </c>
      <c r="D160" s="28"/>
      <c r="E160" s="28"/>
      <c r="F160" s="19"/>
      <c r="G160" s="19"/>
      <c r="H160" s="19"/>
      <c r="I160" s="19"/>
      <c r="J160" s="19"/>
      <c r="K160" s="19"/>
      <c r="L160" s="19"/>
      <c r="M160" s="19"/>
      <c r="N160" s="27"/>
      <c r="O160" s="27"/>
    </row>
    <row r="161" spans="1:15" x14ac:dyDescent="0.25">
      <c r="A161" s="157"/>
      <c r="B161" s="155"/>
      <c r="C161" s="79" t="s">
        <v>7</v>
      </c>
      <c r="D161" s="28"/>
      <c r="E161" s="28"/>
      <c r="F161" s="19"/>
      <c r="G161" s="19"/>
      <c r="H161" s="19"/>
      <c r="I161" s="19"/>
      <c r="J161" s="19"/>
      <c r="K161" s="19"/>
      <c r="L161" s="19"/>
      <c r="M161" s="19"/>
      <c r="N161" s="27"/>
      <c r="O161" s="27"/>
    </row>
    <row r="162" spans="1:15" x14ac:dyDescent="0.25">
      <c r="A162" s="157"/>
      <c r="B162" s="155"/>
      <c r="C162" s="79" t="s">
        <v>8</v>
      </c>
      <c r="D162" s="28"/>
      <c r="E162" s="28"/>
      <c r="F162" s="19"/>
      <c r="G162" s="19"/>
      <c r="H162" s="19"/>
      <c r="I162" s="19"/>
      <c r="J162" s="19"/>
      <c r="K162" s="19"/>
      <c r="L162" s="19"/>
      <c r="M162" s="19"/>
      <c r="N162" s="27"/>
      <c r="O162" s="27"/>
    </row>
    <row r="163" spans="1:15" x14ac:dyDescent="0.25">
      <c r="A163" s="157"/>
      <c r="B163" s="155"/>
      <c r="C163" s="79" t="s">
        <v>9</v>
      </c>
      <c r="D163" s="28"/>
      <c r="E163" s="28"/>
      <c r="F163" s="19"/>
      <c r="G163" s="19"/>
      <c r="H163" s="19"/>
      <c r="I163" s="19"/>
      <c r="J163" s="19"/>
      <c r="K163" s="19"/>
      <c r="L163" s="19"/>
      <c r="M163" s="19"/>
      <c r="N163" s="27"/>
      <c r="O163" s="27"/>
    </row>
    <row r="164" spans="1:15" x14ac:dyDescent="0.25">
      <c r="A164" s="157"/>
      <c r="B164" s="155"/>
      <c r="C164" s="79" t="s">
        <v>10</v>
      </c>
      <c r="D164" s="28"/>
      <c r="E164" s="28"/>
      <c r="F164" s="19"/>
      <c r="G164" s="19"/>
      <c r="H164" s="19"/>
      <c r="I164" s="19"/>
      <c r="J164" s="19"/>
      <c r="K164" s="19"/>
      <c r="L164" s="19"/>
      <c r="M164" s="19"/>
      <c r="N164" s="27">
        <v>337.8</v>
      </c>
      <c r="O164" s="27">
        <v>337.8</v>
      </c>
    </row>
    <row r="165" spans="1:15" x14ac:dyDescent="0.25">
      <c r="A165" s="157"/>
      <c r="B165" s="155"/>
      <c r="C165" s="79" t="s">
        <v>11</v>
      </c>
      <c r="D165" s="28"/>
      <c r="E165" s="28"/>
      <c r="F165" s="19"/>
      <c r="G165" s="19"/>
      <c r="H165" s="19"/>
      <c r="I165" s="19"/>
      <c r="J165" s="19"/>
      <c r="K165" s="19"/>
      <c r="L165" s="19"/>
      <c r="M165" s="19"/>
      <c r="N165" s="27"/>
      <c r="O165" s="27"/>
    </row>
    <row r="166" spans="1:15" x14ac:dyDescent="0.25">
      <c r="A166" s="154"/>
      <c r="B166" s="131"/>
      <c r="C166" s="79" t="s">
        <v>12</v>
      </c>
      <c r="D166" s="28"/>
      <c r="E166" s="28"/>
      <c r="F166" s="19"/>
      <c r="G166" s="19"/>
      <c r="H166" s="19"/>
      <c r="I166" s="19"/>
      <c r="J166" s="19"/>
      <c r="K166" s="19"/>
      <c r="L166" s="19"/>
      <c r="M166" s="19"/>
      <c r="N166" s="27"/>
      <c r="O166" s="27"/>
    </row>
    <row r="167" spans="1:15" ht="15" customHeight="1" x14ac:dyDescent="0.25">
      <c r="A167" s="156" t="s">
        <v>212</v>
      </c>
      <c r="B167" s="97" t="s">
        <v>229</v>
      </c>
      <c r="C167" s="79" t="s">
        <v>5</v>
      </c>
      <c r="D167" s="28"/>
      <c r="E167" s="28"/>
      <c r="F167" s="19"/>
      <c r="G167" s="19"/>
      <c r="H167" s="19"/>
      <c r="I167" s="19"/>
      <c r="J167" s="19"/>
      <c r="K167" s="19"/>
      <c r="L167" s="19"/>
      <c r="M167" s="19"/>
      <c r="N167" s="163">
        <v>57936.9</v>
      </c>
      <c r="O167" s="163">
        <v>57851.4</v>
      </c>
    </row>
    <row r="168" spans="1:15" x14ac:dyDescent="0.25">
      <c r="A168" s="157"/>
      <c r="B168" s="155"/>
      <c r="C168" s="79" t="s">
        <v>6</v>
      </c>
      <c r="D168" s="28"/>
      <c r="E168" s="28"/>
      <c r="F168" s="19"/>
      <c r="G168" s="19"/>
      <c r="H168" s="19"/>
      <c r="I168" s="19"/>
      <c r="J168" s="19"/>
      <c r="K168" s="19"/>
      <c r="L168" s="19"/>
      <c r="M168" s="19"/>
      <c r="N168" s="27"/>
      <c r="O168" s="27"/>
    </row>
    <row r="169" spans="1:15" x14ac:dyDescent="0.25">
      <c r="A169" s="157"/>
      <c r="B169" s="155"/>
      <c r="C169" s="79" t="s">
        <v>7</v>
      </c>
      <c r="D169" s="28"/>
      <c r="E169" s="28"/>
      <c r="F169" s="19"/>
      <c r="G169" s="19"/>
      <c r="H169" s="19"/>
      <c r="I169" s="19"/>
      <c r="J169" s="19"/>
      <c r="K169" s="19"/>
      <c r="L169" s="19"/>
      <c r="M169" s="19"/>
      <c r="N169" s="27"/>
      <c r="O169" s="27"/>
    </row>
    <row r="170" spans="1:15" x14ac:dyDescent="0.25">
      <c r="A170" s="157"/>
      <c r="B170" s="155"/>
      <c r="C170" s="79" t="s">
        <v>8</v>
      </c>
      <c r="D170" s="28"/>
      <c r="E170" s="28"/>
      <c r="F170" s="19"/>
      <c r="G170" s="19"/>
      <c r="H170" s="19"/>
      <c r="I170" s="19"/>
      <c r="J170" s="19"/>
      <c r="K170" s="19"/>
      <c r="L170" s="19"/>
      <c r="M170" s="19"/>
      <c r="N170" s="27">
        <v>57842.8</v>
      </c>
      <c r="O170" s="27">
        <v>57757.4</v>
      </c>
    </row>
    <row r="171" spans="1:15" x14ac:dyDescent="0.25">
      <c r="A171" s="157"/>
      <c r="B171" s="155"/>
      <c r="C171" s="79" t="s">
        <v>9</v>
      </c>
      <c r="D171" s="28"/>
      <c r="E171" s="28"/>
      <c r="F171" s="19"/>
      <c r="G171" s="19"/>
      <c r="H171" s="19"/>
      <c r="I171" s="19"/>
      <c r="J171" s="19"/>
      <c r="K171" s="19"/>
      <c r="L171" s="19"/>
      <c r="M171" s="19"/>
      <c r="N171" s="27"/>
      <c r="O171" s="27"/>
    </row>
    <row r="172" spans="1:15" x14ac:dyDescent="0.25">
      <c r="A172" s="157"/>
      <c r="B172" s="155"/>
      <c r="C172" s="79" t="s">
        <v>10</v>
      </c>
      <c r="D172" s="28"/>
      <c r="E172" s="28"/>
      <c r="F172" s="19"/>
      <c r="G172" s="19"/>
      <c r="H172" s="19"/>
      <c r="I172" s="19"/>
      <c r="J172" s="19"/>
      <c r="K172" s="19"/>
      <c r="L172" s="19"/>
      <c r="M172" s="19"/>
      <c r="N172" s="27">
        <v>94.1</v>
      </c>
      <c r="O172" s="27">
        <v>94</v>
      </c>
    </row>
    <row r="173" spans="1:15" x14ac:dyDescent="0.25">
      <c r="A173" s="157"/>
      <c r="B173" s="155"/>
      <c r="C173" s="79" t="s">
        <v>11</v>
      </c>
      <c r="D173" s="28"/>
      <c r="E173" s="28"/>
      <c r="F173" s="19"/>
      <c r="G173" s="19"/>
      <c r="H173" s="19"/>
      <c r="I173" s="19"/>
      <c r="J173" s="19"/>
      <c r="K173" s="19"/>
      <c r="L173" s="19"/>
      <c r="M173" s="19"/>
      <c r="N173" s="27"/>
      <c r="O173" s="27"/>
    </row>
    <row r="174" spans="1:15" x14ac:dyDescent="0.25">
      <c r="A174" s="154"/>
      <c r="B174" s="131"/>
      <c r="C174" s="79" t="s">
        <v>12</v>
      </c>
      <c r="D174" s="28"/>
      <c r="E174" s="28"/>
      <c r="F174" s="19"/>
      <c r="G174" s="19"/>
      <c r="H174" s="19"/>
      <c r="I174" s="19"/>
      <c r="J174" s="19"/>
      <c r="K174" s="19"/>
      <c r="L174" s="19"/>
      <c r="M174" s="19"/>
      <c r="N174" s="27"/>
      <c r="O174" s="27"/>
    </row>
    <row r="175" spans="1:15" x14ac:dyDescent="0.25">
      <c r="A175" s="156" t="s">
        <v>213</v>
      </c>
      <c r="B175" s="97" t="s">
        <v>230</v>
      </c>
      <c r="C175" s="79" t="s">
        <v>5</v>
      </c>
      <c r="D175" s="28"/>
      <c r="E175" s="28"/>
      <c r="F175" s="19"/>
      <c r="G175" s="19"/>
      <c r="H175" s="19"/>
      <c r="I175" s="19"/>
      <c r="J175" s="19"/>
      <c r="K175" s="19"/>
      <c r="L175" s="19"/>
      <c r="M175" s="19"/>
      <c r="N175" s="163">
        <v>2311.1</v>
      </c>
      <c r="O175" s="163">
        <v>2311.1</v>
      </c>
    </row>
    <row r="176" spans="1:15" x14ac:dyDescent="0.25">
      <c r="A176" s="157"/>
      <c r="B176" s="155"/>
      <c r="C176" s="79" t="s">
        <v>6</v>
      </c>
      <c r="D176" s="28"/>
      <c r="E176" s="28"/>
      <c r="F176" s="19"/>
      <c r="G176" s="19"/>
      <c r="H176" s="19"/>
      <c r="I176" s="19"/>
      <c r="J176" s="19"/>
      <c r="K176" s="19"/>
      <c r="L176" s="19"/>
      <c r="M176" s="19"/>
      <c r="N176" s="27"/>
      <c r="O176" s="27"/>
    </row>
    <row r="177" spans="1:15" x14ac:dyDescent="0.25">
      <c r="A177" s="157"/>
      <c r="B177" s="155"/>
      <c r="C177" s="79" t="s">
        <v>7</v>
      </c>
      <c r="D177" s="28"/>
      <c r="E177" s="28"/>
      <c r="F177" s="19"/>
      <c r="G177" s="19"/>
      <c r="H177" s="19"/>
      <c r="I177" s="19"/>
      <c r="J177" s="19"/>
      <c r="K177" s="19"/>
      <c r="L177" s="19"/>
      <c r="M177" s="19"/>
      <c r="N177" s="27"/>
      <c r="O177" s="27"/>
    </row>
    <row r="178" spans="1:15" x14ac:dyDescent="0.25">
      <c r="A178" s="157"/>
      <c r="B178" s="155"/>
      <c r="C178" s="79" t="s">
        <v>8</v>
      </c>
      <c r="D178" s="28"/>
      <c r="E178" s="28"/>
      <c r="F178" s="19"/>
      <c r="G178" s="19"/>
      <c r="H178" s="19"/>
      <c r="I178" s="19"/>
      <c r="J178" s="19"/>
      <c r="K178" s="19"/>
      <c r="L178" s="19"/>
      <c r="M178" s="19"/>
      <c r="N178" s="27">
        <v>2283.6</v>
      </c>
      <c r="O178" s="27">
        <v>2283.6</v>
      </c>
    </row>
    <row r="179" spans="1:15" x14ac:dyDescent="0.25">
      <c r="A179" s="157"/>
      <c r="B179" s="155"/>
      <c r="C179" s="79" t="s">
        <v>9</v>
      </c>
      <c r="D179" s="28"/>
      <c r="E179" s="28"/>
      <c r="F179" s="19"/>
      <c r="G179" s="19"/>
      <c r="H179" s="19"/>
      <c r="I179" s="19"/>
      <c r="J179" s="19"/>
      <c r="K179" s="19"/>
      <c r="L179" s="19"/>
      <c r="M179" s="19"/>
      <c r="N179" s="27"/>
      <c r="O179" s="27"/>
    </row>
    <row r="180" spans="1:15" x14ac:dyDescent="0.25">
      <c r="A180" s="157"/>
      <c r="B180" s="155"/>
      <c r="C180" s="79" t="s">
        <v>10</v>
      </c>
      <c r="D180" s="28"/>
      <c r="E180" s="28"/>
      <c r="F180" s="19"/>
      <c r="G180" s="19"/>
      <c r="H180" s="19"/>
      <c r="I180" s="19"/>
      <c r="J180" s="19"/>
      <c r="K180" s="19"/>
      <c r="L180" s="19"/>
      <c r="M180" s="19"/>
      <c r="N180" s="27">
        <v>27.5</v>
      </c>
      <c r="O180" s="27">
        <v>27.5</v>
      </c>
    </row>
    <row r="181" spans="1:15" x14ac:dyDescent="0.25">
      <c r="A181" s="157"/>
      <c r="B181" s="155"/>
      <c r="C181" s="79" t="s">
        <v>11</v>
      </c>
      <c r="D181" s="28"/>
      <c r="E181" s="28"/>
      <c r="F181" s="19"/>
      <c r="G181" s="19"/>
      <c r="H181" s="19"/>
      <c r="I181" s="19"/>
      <c r="J181" s="19"/>
      <c r="K181" s="19"/>
      <c r="L181" s="19"/>
      <c r="M181" s="19"/>
      <c r="N181" s="27"/>
      <c r="O181" s="27"/>
    </row>
    <row r="182" spans="1:15" x14ac:dyDescent="0.25">
      <c r="A182" s="154"/>
      <c r="B182" s="131"/>
      <c r="C182" s="79" t="s">
        <v>12</v>
      </c>
      <c r="D182" s="28"/>
      <c r="E182" s="28"/>
      <c r="F182" s="19"/>
      <c r="G182" s="19"/>
      <c r="H182" s="19"/>
      <c r="I182" s="19"/>
      <c r="J182" s="19"/>
      <c r="K182" s="19"/>
      <c r="L182" s="19"/>
      <c r="M182" s="19"/>
      <c r="N182" s="27"/>
      <c r="O182" s="27"/>
    </row>
    <row r="183" spans="1:15" x14ac:dyDescent="0.25">
      <c r="A183" s="156" t="s">
        <v>214</v>
      </c>
      <c r="B183" s="97" t="s">
        <v>231</v>
      </c>
      <c r="C183" s="79" t="s">
        <v>5</v>
      </c>
      <c r="D183" s="28"/>
      <c r="E183" s="28"/>
      <c r="F183" s="19"/>
      <c r="G183" s="19"/>
      <c r="H183" s="19"/>
      <c r="I183" s="19"/>
      <c r="J183" s="19"/>
      <c r="K183" s="19"/>
      <c r="L183" s="19"/>
      <c r="M183" s="19"/>
      <c r="N183" s="163">
        <v>10252</v>
      </c>
      <c r="O183" s="163">
        <v>10252</v>
      </c>
    </row>
    <row r="184" spans="1:15" x14ac:dyDescent="0.25">
      <c r="A184" s="157"/>
      <c r="B184" s="155"/>
      <c r="C184" s="79" t="s">
        <v>6</v>
      </c>
      <c r="D184" s="28"/>
      <c r="E184" s="28"/>
      <c r="F184" s="19"/>
      <c r="G184" s="19"/>
      <c r="H184" s="19"/>
      <c r="I184" s="19"/>
      <c r="J184" s="19"/>
      <c r="K184" s="19"/>
      <c r="L184" s="19"/>
      <c r="M184" s="19"/>
      <c r="N184" s="27"/>
      <c r="O184" s="27"/>
    </row>
    <row r="185" spans="1:15" x14ac:dyDescent="0.25">
      <c r="A185" s="157"/>
      <c r="B185" s="155"/>
      <c r="C185" s="79" t="s">
        <v>7</v>
      </c>
      <c r="D185" s="28"/>
      <c r="E185" s="28"/>
      <c r="F185" s="19"/>
      <c r="G185" s="19"/>
      <c r="H185" s="19"/>
      <c r="I185" s="19"/>
      <c r="J185" s="19"/>
      <c r="K185" s="19"/>
      <c r="L185" s="19"/>
      <c r="M185" s="19"/>
      <c r="N185" s="27"/>
      <c r="O185" s="27"/>
    </row>
    <row r="186" spans="1:15" x14ac:dyDescent="0.25">
      <c r="A186" s="157"/>
      <c r="B186" s="155"/>
      <c r="C186" s="79" t="s">
        <v>8</v>
      </c>
      <c r="D186" s="28"/>
      <c r="E186" s="28"/>
      <c r="F186" s="19"/>
      <c r="G186" s="19"/>
      <c r="H186" s="19"/>
      <c r="I186" s="19"/>
      <c r="J186" s="19"/>
      <c r="K186" s="19"/>
      <c r="L186" s="19"/>
      <c r="M186" s="19"/>
      <c r="N186" s="27">
        <v>10149.4</v>
      </c>
      <c r="O186" s="27">
        <v>10149.4</v>
      </c>
    </row>
    <row r="187" spans="1:15" x14ac:dyDescent="0.25">
      <c r="A187" s="157"/>
      <c r="B187" s="155"/>
      <c r="C187" s="79" t="s">
        <v>9</v>
      </c>
      <c r="D187" s="28"/>
      <c r="E187" s="28"/>
      <c r="F187" s="19"/>
      <c r="G187" s="19"/>
      <c r="H187" s="19"/>
      <c r="I187" s="19"/>
      <c r="J187" s="19"/>
      <c r="K187" s="19"/>
      <c r="L187" s="19"/>
      <c r="M187" s="19"/>
      <c r="N187" s="27"/>
      <c r="O187" s="27"/>
    </row>
    <row r="188" spans="1:15" x14ac:dyDescent="0.25">
      <c r="A188" s="157"/>
      <c r="B188" s="155"/>
      <c r="C188" s="79" t="s">
        <v>10</v>
      </c>
      <c r="D188" s="28"/>
      <c r="E188" s="28"/>
      <c r="F188" s="19"/>
      <c r="G188" s="19"/>
      <c r="H188" s="19"/>
      <c r="I188" s="19"/>
      <c r="J188" s="19"/>
      <c r="K188" s="19"/>
      <c r="L188" s="19"/>
      <c r="M188" s="19"/>
      <c r="N188" s="27">
        <v>102.6</v>
      </c>
      <c r="O188" s="27">
        <v>102.6</v>
      </c>
    </row>
    <row r="189" spans="1:15" x14ac:dyDescent="0.25">
      <c r="A189" s="157"/>
      <c r="B189" s="155"/>
      <c r="C189" s="79" t="s">
        <v>11</v>
      </c>
      <c r="D189" s="28"/>
      <c r="E189" s="28"/>
      <c r="F189" s="19"/>
      <c r="G189" s="19"/>
      <c r="H189" s="19"/>
      <c r="I189" s="19"/>
      <c r="J189" s="19"/>
      <c r="K189" s="19"/>
      <c r="L189" s="19"/>
      <c r="M189" s="19"/>
      <c r="N189" s="27"/>
      <c r="O189" s="27"/>
    </row>
    <row r="190" spans="1:15" x14ac:dyDescent="0.25">
      <c r="A190" s="154"/>
      <c r="B190" s="131"/>
      <c r="C190" s="79" t="s">
        <v>12</v>
      </c>
      <c r="D190" s="28"/>
      <c r="E190" s="28"/>
      <c r="F190" s="19"/>
      <c r="G190" s="19"/>
      <c r="H190" s="19"/>
      <c r="I190" s="19"/>
      <c r="J190" s="19"/>
      <c r="K190" s="19"/>
      <c r="L190" s="19"/>
      <c r="M190" s="19"/>
      <c r="N190" s="27"/>
      <c r="O190" s="27"/>
    </row>
    <row r="191" spans="1:15" x14ac:dyDescent="0.25">
      <c r="A191" s="156" t="s">
        <v>215</v>
      </c>
      <c r="B191" s="97" t="s">
        <v>200</v>
      </c>
      <c r="C191" s="79" t="s">
        <v>5</v>
      </c>
      <c r="D191" s="28"/>
      <c r="E191" s="28"/>
      <c r="F191" s="19"/>
      <c r="G191" s="19"/>
      <c r="H191" s="19"/>
      <c r="I191" s="19"/>
      <c r="J191" s="19"/>
      <c r="K191" s="19"/>
      <c r="L191" s="19"/>
      <c r="M191" s="19"/>
      <c r="N191" s="163">
        <v>37625.599999999999</v>
      </c>
      <c r="O191" s="163">
        <v>37625.599999999999</v>
      </c>
    </row>
    <row r="192" spans="1:15" x14ac:dyDescent="0.25">
      <c r="A192" s="157"/>
      <c r="B192" s="155"/>
      <c r="C192" s="79" t="s">
        <v>6</v>
      </c>
      <c r="D192" s="28"/>
      <c r="E192" s="28"/>
      <c r="F192" s="19"/>
      <c r="G192" s="19"/>
      <c r="H192" s="19"/>
      <c r="I192" s="19"/>
      <c r="J192" s="19"/>
      <c r="K192" s="19"/>
      <c r="L192" s="19"/>
      <c r="M192" s="19"/>
      <c r="N192" s="27"/>
      <c r="O192" s="27"/>
    </row>
    <row r="193" spans="1:15" x14ac:dyDescent="0.25">
      <c r="A193" s="157"/>
      <c r="B193" s="155"/>
      <c r="C193" s="79" t="s">
        <v>7</v>
      </c>
      <c r="D193" s="28"/>
      <c r="E193" s="28"/>
      <c r="F193" s="19"/>
      <c r="G193" s="19"/>
      <c r="H193" s="19"/>
      <c r="I193" s="19"/>
      <c r="J193" s="19"/>
      <c r="K193" s="19"/>
      <c r="L193" s="19"/>
      <c r="M193" s="19"/>
      <c r="N193" s="27"/>
      <c r="O193" s="27"/>
    </row>
    <row r="194" spans="1:15" x14ac:dyDescent="0.25">
      <c r="A194" s="157"/>
      <c r="B194" s="155"/>
      <c r="C194" s="79" t="s">
        <v>8</v>
      </c>
      <c r="D194" s="28"/>
      <c r="E194" s="28"/>
      <c r="F194" s="19"/>
      <c r="G194" s="19"/>
      <c r="H194" s="19"/>
      <c r="I194" s="19"/>
      <c r="J194" s="19"/>
      <c r="K194" s="19"/>
      <c r="L194" s="19"/>
      <c r="M194" s="19"/>
      <c r="N194" s="27">
        <v>37252.800000000003</v>
      </c>
      <c r="O194" s="27">
        <v>37252.800000000003</v>
      </c>
    </row>
    <row r="195" spans="1:15" x14ac:dyDescent="0.25">
      <c r="A195" s="157"/>
      <c r="B195" s="155"/>
      <c r="C195" s="79" t="s">
        <v>9</v>
      </c>
      <c r="D195" s="28"/>
      <c r="E195" s="28"/>
      <c r="F195" s="19"/>
      <c r="G195" s="19"/>
      <c r="H195" s="19"/>
      <c r="I195" s="19"/>
      <c r="J195" s="19"/>
      <c r="K195" s="19"/>
      <c r="L195" s="19"/>
      <c r="M195" s="19"/>
      <c r="N195" s="27"/>
      <c r="O195" s="27"/>
    </row>
    <row r="196" spans="1:15" x14ac:dyDescent="0.25">
      <c r="A196" s="157"/>
      <c r="B196" s="155"/>
      <c r="C196" s="79" t="s">
        <v>10</v>
      </c>
      <c r="D196" s="28"/>
      <c r="E196" s="28"/>
      <c r="F196" s="19"/>
      <c r="G196" s="19"/>
      <c r="H196" s="19"/>
      <c r="I196" s="19"/>
      <c r="J196" s="19"/>
      <c r="K196" s="19"/>
      <c r="L196" s="19"/>
      <c r="M196" s="19"/>
      <c r="N196" s="27">
        <v>372.9</v>
      </c>
      <c r="O196" s="27">
        <v>372.9</v>
      </c>
    </row>
    <row r="197" spans="1:15" x14ac:dyDescent="0.25">
      <c r="A197" s="157"/>
      <c r="B197" s="155"/>
      <c r="C197" s="79" t="s">
        <v>11</v>
      </c>
      <c r="D197" s="28"/>
      <c r="E197" s="28"/>
      <c r="F197" s="19"/>
      <c r="G197" s="19"/>
      <c r="H197" s="19"/>
      <c r="I197" s="19"/>
      <c r="J197" s="19"/>
      <c r="K197" s="19"/>
      <c r="L197" s="19"/>
      <c r="M197" s="19"/>
      <c r="N197" s="27"/>
      <c r="O197" s="27"/>
    </row>
    <row r="198" spans="1:15" x14ac:dyDescent="0.25">
      <c r="A198" s="154"/>
      <c r="B198" s="131"/>
      <c r="C198" s="79" t="s">
        <v>12</v>
      </c>
      <c r="D198" s="28"/>
      <c r="E198" s="28"/>
      <c r="F198" s="19"/>
      <c r="G198" s="19"/>
      <c r="H198" s="19"/>
      <c r="I198" s="19"/>
      <c r="J198" s="19"/>
      <c r="K198" s="19"/>
      <c r="L198" s="19"/>
      <c r="M198" s="19"/>
      <c r="N198" s="27"/>
      <c r="O198" s="27"/>
    </row>
    <row r="199" spans="1:15" x14ac:dyDescent="0.25">
      <c r="A199" s="156" t="s">
        <v>216</v>
      </c>
      <c r="B199" s="97" t="s">
        <v>233</v>
      </c>
      <c r="C199" s="79" t="s">
        <v>5</v>
      </c>
      <c r="D199" s="28"/>
      <c r="E199" s="28"/>
      <c r="F199" s="19"/>
      <c r="G199" s="19"/>
      <c r="H199" s="19"/>
      <c r="I199" s="19"/>
      <c r="J199" s="19"/>
      <c r="K199" s="19"/>
      <c r="L199" s="19"/>
      <c r="M199" s="19"/>
      <c r="N199" s="163">
        <v>290.2</v>
      </c>
      <c r="O199" s="163">
        <v>290.2</v>
      </c>
    </row>
    <row r="200" spans="1:15" x14ac:dyDescent="0.25">
      <c r="A200" s="157"/>
      <c r="B200" s="155"/>
      <c r="C200" s="79" t="s">
        <v>6</v>
      </c>
      <c r="D200" s="28"/>
      <c r="E200" s="28"/>
      <c r="F200" s="19"/>
      <c r="G200" s="19"/>
      <c r="H200" s="19"/>
      <c r="I200" s="19"/>
      <c r="J200" s="19"/>
      <c r="K200" s="19"/>
      <c r="L200" s="19"/>
      <c r="M200" s="19"/>
      <c r="N200" s="27"/>
      <c r="O200" s="27"/>
    </row>
    <row r="201" spans="1:15" x14ac:dyDescent="0.25">
      <c r="A201" s="157"/>
      <c r="B201" s="155"/>
      <c r="C201" s="79" t="s">
        <v>7</v>
      </c>
      <c r="D201" s="28"/>
      <c r="E201" s="28"/>
      <c r="F201" s="19"/>
      <c r="G201" s="19"/>
      <c r="H201" s="19"/>
      <c r="I201" s="19"/>
      <c r="J201" s="19"/>
      <c r="K201" s="19"/>
      <c r="L201" s="19"/>
      <c r="M201" s="19"/>
      <c r="N201" s="27"/>
      <c r="O201" s="27"/>
    </row>
    <row r="202" spans="1:15" x14ac:dyDescent="0.25">
      <c r="A202" s="157"/>
      <c r="B202" s="155"/>
      <c r="C202" s="79" t="s">
        <v>8</v>
      </c>
      <c r="D202" s="28"/>
      <c r="E202" s="28"/>
      <c r="F202" s="19"/>
      <c r="G202" s="19"/>
      <c r="H202" s="19"/>
      <c r="I202" s="19"/>
      <c r="J202" s="19"/>
      <c r="K202" s="19"/>
      <c r="L202" s="19"/>
      <c r="M202" s="19"/>
      <c r="N202" s="27">
        <v>287.3</v>
      </c>
      <c r="O202" s="27">
        <v>287.3</v>
      </c>
    </row>
    <row r="203" spans="1:15" x14ac:dyDescent="0.25">
      <c r="A203" s="157"/>
      <c r="B203" s="155"/>
      <c r="C203" s="79" t="s">
        <v>9</v>
      </c>
      <c r="D203" s="28"/>
      <c r="E203" s="28"/>
      <c r="F203" s="19"/>
      <c r="G203" s="19"/>
      <c r="H203" s="19"/>
      <c r="I203" s="19"/>
      <c r="J203" s="19"/>
      <c r="K203" s="19"/>
      <c r="L203" s="19"/>
      <c r="M203" s="19"/>
      <c r="N203" s="27"/>
      <c r="O203" s="27"/>
    </row>
    <row r="204" spans="1:15" x14ac:dyDescent="0.25">
      <c r="A204" s="157"/>
      <c r="B204" s="155"/>
      <c r="C204" s="79" t="s">
        <v>10</v>
      </c>
      <c r="D204" s="28"/>
      <c r="E204" s="28"/>
      <c r="F204" s="19"/>
      <c r="G204" s="19"/>
      <c r="H204" s="19"/>
      <c r="I204" s="19"/>
      <c r="J204" s="19"/>
      <c r="K204" s="19"/>
      <c r="L204" s="19"/>
      <c r="M204" s="19"/>
      <c r="N204" s="27">
        <v>2.9</v>
      </c>
      <c r="O204" s="27">
        <v>2.9</v>
      </c>
    </row>
    <row r="205" spans="1:15" x14ac:dyDescent="0.25">
      <c r="A205" s="157"/>
      <c r="B205" s="155"/>
      <c r="C205" s="79" t="s">
        <v>11</v>
      </c>
      <c r="D205" s="28"/>
      <c r="E205" s="28"/>
      <c r="F205" s="19"/>
      <c r="G205" s="19"/>
      <c r="H205" s="19"/>
      <c r="I205" s="19"/>
      <c r="J205" s="19"/>
      <c r="K205" s="19"/>
      <c r="L205" s="19"/>
      <c r="M205" s="19"/>
      <c r="N205" s="27"/>
      <c r="O205" s="27"/>
    </row>
    <row r="206" spans="1:15" x14ac:dyDescent="0.25">
      <c r="A206" s="154"/>
      <c r="B206" s="131"/>
      <c r="C206" s="79" t="s">
        <v>12</v>
      </c>
      <c r="D206" s="28"/>
      <c r="E206" s="28"/>
      <c r="F206" s="19"/>
      <c r="G206" s="19"/>
      <c r="H206" s="19"/>
      <c r="I206" s="19"/>
      <c r="J206" s="19"/>
      <c r="K206" s="19"/>
      <c r="L206" s="19"/>
      <c r="M206" s="19"/>
      <c r="N206" s="27"/>
      <c r="O206" s="27"/>
    </row>
    <row r="207" spans="1:15" x14ac:dyDescent="0.25">
      <c r="A207" s="156" t="s">
        <v>217</v>
      </c>
      <c r="B207" s="97" t="s">
        <v>234</v>
      </c>
      <c r="C207" s="79" t="s">
        <v>5</v>
      </c>
      <c r="D207" s="28"/>
      <c r="E207" s="28"/>
      <c r="F207" s="19"/>
      <c r="G207" s="19"/>
      <c r="H207" s="19"/>
      <c r="I207" s="19"/>
      <c r="J207" s="19"/>
      <c r="K207" s="19"/>
      <c r="L207" s="19"/>
      <c r="M207" s="19"/>
      <c r="N207" s="163">
        <v>2653.7</v>
      </c>
      <c r="O207" s="163">
        <v>2653.7</v>
      </c>
    </row>
    <row r="208" spans="1:15" x14ac:dyDescent="0.25">
      <c r="A208" s="157"/>
      <c r="B208" s="155"/>
      <c r="C208" s="79" t="s">
        <v>6</v>
      </c>
      <c r="D208" s="28"/>
      <c r="E208" s="28"/>
      <c r="F208" s="19"/>
      <c r="G208" s="19"/>
      <c r="H208" s="19"/>
      <c r="I208" s="19"/>
      <c r="J208" s="19"/>
      <c r="K208" s="19"/>
      <c r="L208" s="19"/>
      <c r="M208" s="19"/>
      <c r="N208" s="27"/>
      <c r="O208" s="27"/>
    </row>
    <row r="209" spans="1:15" x14ac:dyDescent="0.25">
      <c r="A209" s="157"/>
      <c r="B209" s="155"/>
      <c r="C209" s="79" t="s">
        <v>7</v>
      </c>
      <c r="D209" s="28"/>
      <c r="E209" s="28"/>
      <c r="F209" s="19"/>
      <c r="G209" s="19"/>
      <c r="H209" s="19"/>
      <c r="I209" s="19"/>
      <c r="J209" s="19"/>
      <c r="K209" s="19"/>
      <c r="L209" s="19"/>
      <c r="M209" s="19"/>
      <c r="N209" s="27"/>
      <c r="O209" s="27"/>
    </row>
    <row r="210" spans="1:15" x14ac:dyDescent="0.25">
      <c r="A210" s="157"/>
      <c r="B210" s="155"/>
      <c r="C210" s="79" t="s">
        <v>8</v>
      </c>
      <c r="D210" s="28"/>
      <c r="E210" s="28"/>
      <c r="F210" s="19"/>
      <c r="G210" s="19"/>
      <c r="H210" s="19"/>
      <c r="I210" s="19"/>
      <c r="J210" s="19"/>
      <c r="K210" s="19"/>
      <c r="L210" s="19"/>
      <c r="M210" s="19"/>
      <c r="N210" s="27">
        <v>2625.4</v>
      </c>
      <c r="O210" s="27">
        <v>2625.4</v>
      </c>
    </row>
    <row r="211" spans="1:15" x14ac:dyDescent="0.25">
      <c r="A211" s="157"/>
      <c r="B211" s="155"/>
      <c r="C211" s="79" t="s">
        <v>9</v>
      </c>
      <c r="D211" s="28"/>
      <c r="E211" s="28"/>
      <c r="F211" s="19"/>
      <c r="G211" s="19"/>
      <c r="H211" s="19"/>
      <c r="I211" s="19"/>
      <c r="J211" s="19"/>
      <c r="K211" s="19"/>
      <c r="L211" s="19"/>
      <c r="M211" s="19"/>
      <c r="N211" s="27"/>
      <c r="O211" s="27"/>
    </row>
    <row r="212" spans="1:15" x14ac:dyDescent="0.25">
      <c r="A212" s="157"/>
      <c r="B212" s="155"/>
      <c r="C212" s="79" t="s">
        <v>10</v>
      </c>
      <c r="D212" s="28"/>
      <c r="E212" s="28"/>
      <c r="F212" s="19"/>
      <c r="G212" s="19"/>
      <c r="H212" s="19"/>
      <c r="I212" s="19"/>
      <c r="J212" s="19"/>
      <c r="K212" s="19"/>
      <c r="L212" s="19"/>
      <c r="M212" s="19"/>
      <c r="N212" s="27">
        <v>28.3</v>
      </c>
      <c r="O212" s="27">
        <v>28.3</v>
      </c>
    </row>
    <row r="213" spans="1:15" x14ac:dyDescent="0.25">
      <c r="A213" s="157"/>
      <c r="B213" s="155"/>
      <c r="C213" s="79" t="s">
        <v>11</v>
      </c>
      <c r="D213" s="28"/>
      <c r="E213" s="28"/>
      <c r="F213" s="19"/>
      <c r="G213" s="19"/>
      <c r="H213" s="19"/>
      <c r="I213" s="19"/>
      <c r="J213" s="19"/>
      <c r="K213" s="19"/>
      <c r="L213" s="19"/>
      <c r="M213" s="19"/>
      <c r="N213" s="27"/>
      <c r="O213" s="27"/>
    </row>
    <row r="214" spans="1:15" x14ac:dyDescent="0.25">
      <c r="A214" s="154"/>
      <c r="B214" s="131"/>
      <c r="C214" s="79" t="s">
        <v>12</v>
      </c>
      <c r="D214" s="28"/>
      <c r="E214" s="28"/>
      <c r="F214" s="19"/>
      <c r="G214" s="19"/>
      <c r="H214" s="19"/>
      <c r="I214" s="19"/>
      <c r="J214" s="19"/>
      <c r="K214" s="19"/>
      <c r="L214" s="19"/>
      <c r="M214" s="19"/>
      <c r="N214" s="27"/>
      <c r="O214" s="27"/>
    </row>
    <row r="215" spans="1:15" x14ac:dyDescent="0.25">
      <c r="A215" s="94" t="s">
        <v>193</v>
      </c>
      <c r="B215" s="97" t="s">
        <v>235</v>
      </c>
      <c r="C215" s="158" t="s">
        <v>5</v>
      </c>
      <c r="D215" s="159" t="e">
        <f>D217+D218+D219+D220+D221+D222</f>
        <v>#REF!</v>
      </c>
      <c r="E215" s="159" t="e">
        <f t="shared" ref="E215:M215" si="17">E217+E218+E219+E220+E221+E222</f>
        <v>#REF!</v>
      </c>
      <c r="F215" s="159" t="e">
        <f t="shared" si="17"/>
        <v>#REF!</v>
      </c>
      <c r="G215" s="159" t="e">
        <f t="shared" si="17"/>
        <v>#REF!</v>
      </c>
      <c r="H215" s="159" t="e">
        <f t="shared" si="17"/>
        <v>#REF!</v>
      </c>
      <c r="I215" s="159" t="e">
        <f t="shared" si="17"/>
        <v>#REF!</v>
      </c>
      <c r="J215" s="159" t="e">
        <f t="shared" si="17"/>
        <v>#REF!</v>
      </c>
      <c r="K215" s="159" t="e">
        <f t="shared" si="17"/>
        <v>#REF!</v>
      </c>
      <c r="L215" s="159" t="e">
        <f t="shared" si="17"/>
        <v>#REF!</v>
      </c>
      <c r="M215" s="159" t="e">
        <f t="shared" si="17"/>
        <v>#REF!</v>
      </c>
      <c r="N215" s="160">
        <v>38139.199999999997</v>
      </c>
      <c r="O215" s="160">
        <v>28605.5</v>
      </c>
    </row>
    <row r="216" spans="1:15" x14ac:dyDescent="0.25">
      <c r="A216" s="95"/>
      <c r="B216" s="109"/>
      <c r="C216" s="78" t="s">
        <v>6</v>
      </c>
      <c r="D216" s="28"/>
      <c r="E216" s="28"/>
      <c r="F216" s="19"/>
      <c r="G216" s="19"/>
      <c r="H216" s="19"/>
      <c r="I216" s="19"/>
      <c r="J216" s="19"/>
      <c r="K216" s="19"/>
      <c r="L216" s="19"/>
      <c r="M216" s="19"/>
      <c r="N216" s="27"/>
      <c r="O216" s="27"/>
    </row>
    <row r="217" spans="1:15" x14ac:dyDescent="0.25">
      <c r="A217" s="95"/>
      <c r="B217" s="109"/>
      <c r="C217" s="78" t="s">
        <v>7</v>
      </c>
      <c r="D217" s="28"/>
      <c r="E217" s="28"/>
      <c r="F217" s="19"/>
      <c r="G217" s="19"/>
      <c r="H217" s="19"/>
      <c r="I217" s="19"/>
      <c r="J217" s="19"/>
      <c r="K217" s="19"/>
      <c r="L217" s="19"/>
      <c r="M217" s="19"/>
      <c r="N217" s="27">
        <v>8709.1</v>
      </c>
      <c r="O217" s="27">
        <v>8709.1</v>
      </c>
    </row>
    <row r="218" spans="1:15" x14ac:dyDescent="0.25">
      <c r="A218" s="95"/>
      <c r="B218" s="109"/>
      <c r="C218" s="78" t="s">
        <v>8</v>
      </c>
      <c r="D218" s="28"/>
      <c r="E218" s="28"/>
      <c r="F218" s="19"/>
      <c r="G218" s="19"/>
      <c r="H218" s="19"/>
      <c r="I218" s="19"/>
      <c r="J218" s="19"/>
      <c r="K218" s="19"/>
      <c r="L218" s="19"/>
      <c r="M218" s="19"/>
      <c r="N218" s="27">
        <v>25592</v>
      </c>
      <c r="O218" s="27">
        <v>16497.599999999999</v>
      </c>
    </row>
    <row r="219" spans="1:15" x14ac:dyDescent="0.25">
      <c r="A219" s="95"/>
      <c r="B219" s="109"/>
      <c r="C219" s="78" t="s">
        <v>9</v>
      </c>
      <c r="D219" s="28" t="e">
        <f>#REF!</f>
        <v>#REF!</v>
      </c>
      <c r="E219" s="28" t="e">
        <f>#REF!</f>
        <v>#REF!</v>
      </c>
      <c r="F219" s="28" t="e">
        <f>#REF!</f>
        <v>#REF!</v>
      </c>
      <c r="G219" s="28" t="e">
        <f>#REF!</f>
        <v>#REF!</v>
      </c>
      <c r="H219" s="19" t="e">
        <f>#REF!</f>
        <v>#REF!</v>
      </c>
      <c r="I219" s="19" t="e">
        <f>#REF!</f>
        <v>#REF!</v>
      </c>
      <c r="J219" s="19" t="e">
        <f>#REF!</f>
        <v>#REF!</v>
      </c>
      <c r="K219" s="19" t="e">
        <f>#REF!</f>
        <v>#REF!</v>
      </c>
      <c r="L219" s="19" t="e">
        <f>#REF!</f>
        <v>#REF!</v>
      </c>
      <c r="M219" s="19" t="e">
        <f>#REF!</f>
        <v>#REF!</v>
      </c>
      <c r="N219" s="27"/>
      <c r="O219" s="27"/>
    </row>
    <row r="220" spans="1:15" x14ac:dyDescent="0.25">
      <c r="A220" s="95"/>
      <c r="B220" s="109"/>
      <c r="C220" s="78" t="s">
        <v>10</v>
      </c>
      <c r="D220" s="28"/>
      <c r="E220" s="28"/>
      <c r="F220" s="19"/>
      <c r="G220" s="19"/>
      <c r="H220" s="19"/>
      <c r="I220" s="19"/>
      <c r="J220" s="19"/>
      <c r="K220" s="19"/>
      <c r="L220" s="19"/>
      <c r="M220" s="19"/>
      <c r="N220" s="27">
        <v>3780.6</v>
      </c>
      <c r="O220" s="27">
        <v>3341.3</v>
      </c>
    </row>
    <row r="221" spans="1:15" x14ac:dyDescent="0.25">
      <c r="A221" s="95"/>
      <c r="B221" s="109"/>
      <c r="C221" s="78" t="s">
        <v>11</v>
      </c>
      <c r="D221" s="28"/>
      <c r="E221" s="28"/>
      <c r="F221" s="19"/>
      <c r="G221" s="19"/>
      <c r="H221" s="19"/>
      <c r="I221" s="19"/>
      <c r="J221" s="19"/>
      <c r="K221" s="19"/>
      <c r="L221" s="19"/>
      <c r="M221" s="19"/>
      <c r="N221" s="27">
        <v>57.5</v>
      </c>
      <c r="O221" s="27">
        <v>57.5</v>
      </c>
    </row>
    <row r="222" spans="1:15" x14ac:dyDescent="0.25">
      <c r="A222" s="96"/>
      <c r="B222" s="110"/>
      <c r="C222" s="78" t="s">
        <v>12</v>
      </c>
      <c r="D222" s="28"/>
      <c r="E222" s="28"/>
      <c r="F222" s="19"/>
      <c r="G222" s="19"/>
      <c r="H222" s="19"/>
      <c r="I222" s="19"/>
      <c r="J222" s="19"/>
      <c r="K222" s="19"/>
      <c r="L222" s="19"/>
      <c r="M222" s="19"/>
      <c r="N222" s="27"/>
      <c r="O222" s="27"/>
    </row>
    <row r="223" spans="1:15" x14ac:dyDescent="0.25">
      <c r="A223" s="94" t="s">
        <v>218</v>
      </c>
      <c r="B223" s="111" t="s">
        <v>236</v>
      </c>
      <c r="C223" s="78" t="s">
        <v>5</v>
      </c>
      <c r="D223" s="28" t="e">
        <f>D225+D226+D227+D228+D229+D230</f>
        <v>#REF!</v>
      </c>
      <c r="E223" s="28" t="e">
        <f t="shared" ref="E223:M223" si="18">E225+E226+E227+E228+E229+E230</f>
        <v>#REF!</v>
      </c>
      <c r="F223" s="28" t="e">
        <f t="shared" si="18"/>
        <v>#REF!</v>
      </c>
      <c r="G223" s="28" t="e">
        <f t="shared" si="18"/>
        <v>#REF!</v>
      </c>
      <c r="H223" s="28" t="e">
        <f t="shared" si="18"/>
        <v>#REF!</v>
      </c>
      <c r="I223" s="28" t="e">
        <f t="shared" si="18"/>
        <v>#REF!</v>
      </c>
      <c r="J223" s="28" t="e">
        <f t="shared" si="18"/>
        <v>#REF!</v>
      </c>
      <c r="K223" s="28" t="e">
        <f t="shared" si="18"/>
        <v>#REF!</v>
      </c>
      <c r="L223" s="28" t="e">
        <f t="shared" si="18"/>
        <v>#REF!</v>
      </c>
      <c r="M223" s="28" t="e">
        <f t="shared" si="18"/>
        <v>#REF!</v>
      </c>
      <c r="N223" s="89">
        <v>1970</v>
      </c>
      <c r="O223" s="89">
        <v>1855</v>
      </c>
    </row>
    <row r="224" spans="1:15" x14ac:dyDescent="0.25">
      <c r="A224" s="95"/>
      <c r="B224" s="109"/>
      <c r="C224" s="78" t="s">
        <v>6</v>
      </c>
      <c r="D224" s="28"/>
      <c r="E224" s="28"/>
      <c r="F224" s="19"/>
      <c r="G224" s="19"/>
      <c r="H224" s="19"/>
      <c r="I224" s="19"/>
      <c r="J224" s="19"/>
      <c r="K224" s="19"/>
      <c r="L224" s="19"/>
      <c r="M224" s="19"/>
      <c r="N224" s="27"/>
      <c r="O224" s="27"/>
    </row>
    <row r="225" spans="1:15" x14ac:dyDescent="0.25">
      <c r="A225" s="95"/>
      <c r="B225" s="109"/>
      <c r="C225" s="78" t="s">
        <v>7</v>
      </c>
      <c r="D225" s="28"/>
      <c r="E225" s="28"/>
      <c r="F225" s="19"/>
      <c r="G225" s="19"/>
      <c r="H225" s="19"/>
      <c r="I225" s="19"/>
      <c r="J225" s="19"/>
      <c r="K225" s="19"/>
      <c r="L225" s="19"/>
      <c r="M225" s="19"/>
      <c r="N225" s="27"/>
      <c r="O225" s="27"/>
    </row>
    <row r="226" spans="1:15" x14ac:dyDescent="0.25">
      <c r="A226" s="95"/>
      <c r="B226" s="109"/>
      <c r="C226" s="78" t="s">
        <v>8</v>
      </c>
      <c r="D226" s="28"/>
      <c r="E226" s="28"/>
      <c r="F226" s="19"/>
      <c r="G226" s="19"/>
      <c r="H226" s="19"/>
      <c r="I226" s="19"/>
      <c r="J226" s="19"/>
      <c r="K226" s="19"/>
      <c r="L226" s="19"/>
      <c r="M226" s="19"/>
      <c r="N226" s="27"/>
      <c r="O226" s="27"/>
    </row>
    <row r="227" spans="1:15" x14ac:dyDescent="0.25">
      <c r="A227" s="95"/>
      <c r="B227" s="109"/>
      <c r="C227" s="78" t="s">
        <v>9</v>
      </c>
      <c r="D227" s="28" t="e">
        <f>#REF!+#REF!+#REF!+#REF!</f>
        <v>#REF!</v>
      </c>
      <c r="E227" s="28" t="e">
        <f>#REF!+#REF!+#REF!+#REF!</f>
        <v>#REF!</v>
      </c>
      <c r="F227" s="28" t="e">
        <f>#REF!+#REF!+#REF!+#REF!</f>
        <v>#REF!</v>
      </c>
      <c r="G227" s="28" t="e">
        <f>#REF!+#REF!+#REF!+#REF!</f>
        <v>#REF!</v>
      </c>
      <c r="H227" s="28" t="e">
        <f>#REF!+#REF!+#REF!+#REF!</f>
        <v>#REF!</v>
      </c>
      <c r="I227" s="28" t="e">
        <f>#REF!+#REF!+#REF!+#REF!</f>
        <v>#REF!</v>
      </c>
      <c r="J227" s="28" t="e">
        <f>#REF!+#REF!+#REF!+#REF!</f>
        <v>#REF!</v>
      </c>
      <c r="K227" s="28" t="e">
        <f>#REF!+#REF!+#REF!+#REF!</f>
        <v>#REF!</v>
      </c>
      <c r="L227" s="28" t="e">
        <f>#REF!+#REF!+#REF!+#REF!</f>
        <v>#REF!</v>
      </c>
      <c r="M227" s="28" t="e">
        <f>#REF!+#REF!+#REF!+#REF!</f>
        <v>#REF!</v>
      </c>
      <c r="N227" s="29"/>
      <c r="O227" s="29"/>
    </row>
    <row r="228" spans="1:15" x14ac:dyDescent="0.25">
      <c r="A228" s="95"/>
      <c r="B228" s="109"/>
      <c r="C228" s="78" t="s">
        <v>10</v>
      </c>
      <c r="D228" s="28"/>
      <c r="E228" s="28"/>
      <c r="F228" s="19"/>
      <c r="G228" s="19"/>
      <c r="H228" s="19"/>
      <c r="I228" s="19"/>
      <c r="J228" s="19"/>
      <c r="K228" s="19"/>
      <c r="L228" s="19"/>
      <c r="M228" s="19"/>
      <c r="N228" s="27">
        <v>1970</v>
      </c>
      <c r="O228" s="27">
        <v>1855</v>
      </c>
    </row>
    <row r="229" spans="1:15" x14ac:dyDescent="0.25">
      <c r="A229" s="95"/>
      <c r="B229" s="109"/>
      <c r="C229" s="78" t="s">
        <v>11</v>
      </c>
      <c r="D229" s="28"/>
      <c r="E229" s="28"/>
      <c r="F229" s="19"/>
      <c r="G229" s="19"/>
      <c r="H229" s="19"/>
      <c r="I229" s="19"/>
      <c r="J229" s="19"/>
      <c r="K229" s="19"/>
      <c r="L229" s="19"/>
      <c r="M229" s="19"/>
      <c r="N229" s="27"/>
      <c r="O229" s="27"/>
    </row>
    <row r="230" spans="1:15" x14ac:dyDescent="0.25">
      <c r="A230" s="96"/>
      <c r="B230" s="110"/>
      <c r="C230" s="78" t="s">
        <v>12</v>
      </c>
      <c r="D230" s="28"/>
      <c r="E230" s="28"/>
      <c r="F230" s="19"/>
      <c r="G230" s="19"/>
      <c r="H230" s="19"/>
      <c r="I230" s="19"/>
      <c r="J230" s="19"/>
      <c r="K230" s="19"/>
      <c r="L230" s="19"/>
      <c r="M230" s="19"/>
      <c r="N230" s="27"/>
      <c r="O230" s="27"/>
    </row>
    <row r="231" spans="1:15" x14ac:dyDescent="0.25">
      <c r="A231" s="94" t="s">
        <v>219</v>
      </c>
      <c r="B231" s="97" t="s">
        <v>237</v>
      </c>
      <c r="C231" s="79" t="s">
        <v>5</v>
      </c>
      <c r="D231" s="28" t="e">
        <f>D233+D234+D235+D236+D237+D238</f>
        <v>#REF!</v>
      </c>
      <c r="E231" s="28" t="e">
        <f t="shared" ref="E231:M231" si="19">E233+E234+E235+E236+E237+E238</f>
        <v>#REF!</v>
      </c>
      <c r="F231" s="28" t="e">
        <f t="shared" si="19"/>
        <v>#REF!</v>
      </c>
      <c r="G231" s="28" t="e">
        <f t="shared" si="19"/>
        <v>#REF!</v>
      </c>
      <c r="H231" s="28" t="e">
        <f t="shared" si="19"/>
        <v>#REF!</v>
      </c>
      <c r="I231" s="28" t="e">
        <f t="shared" si="19"/>
        <v>#REF!</v>
      </c>
      <c r="J231" s="28" t="e">
        <f t="shared" si="19"/>
        <v>#REF!</v>
      </c>
      <c r="K231" s="28" t="e">
        <f t="shared" si="19"/>
        <v>#REF!</v>
      </c>
      <c r="L231" s="28" t="e">
        <f t="shared" si="19"/>
        <v>#REF!</v>
      </c>
      <c r="M231" s="28" t="e">
        <f t="shared" si="19"/>
        <v>#REF!</v>
      </c>
      <c r="N231" s="89">
        <v>2300</v>
      </c>
      <c r="O231" s="89">
        <v>0</v>
      </c>
    </row>
    <row r="232" spans="1:15" x14ac:dyDescent="0.25">
      <c r="A232" s="95"/>
      <c r="B232" s="109"/>
      <c r="C232" s="79" t="s">
        <v>6</v>
      </c>
      <c r="D232" s="28"/>
      <c r="E232" s="28"/>
      <c r="F232" s="19"/>
      <c r="G232" s="19"/>
      <c r="H232" s="19"/>
      <c r="I232" s="19"/>
      <c r="J232" s="19"/>
      <c r="K232" s="19"/>
      <c r="L232" s="19"/>
      <c r="M232" s="19"/>
      <c r="N232" s="27"/>
      <c r="O232" s="27"/>
    </row>
    <row r="233" spans="1:15" x14ac:dyDescent="0.25">
      <c r="A233" s="95"/>
      <c r="B233" s="109"/>
      <c r="C233" s="79" t="s">
        <v>7</v>
      </c>
      <c r="D233" s="28"/>
      <c r="E233" s="28"/>
      <c r="F233" s="19"/>
      <c r="G233" s="19"/>
      <c r="H233" s="19"/>
      <c r="I233" s="19"/>
      <c r="J233" s="19"/>
      <c r="K233" s="19"/>
      <c r="L233" s="19"/>
      <c r="M233" s="19"/>
      <c r="N233" s="27"/>
      <c r="O233" s="27"/>
    </row>
    <row r="234" spans="1:15" x14ac:dyDescent="0.25">
      <c r="A234" s="95"/>
      <c r="B234" s="109"/>
      <c r="C234" s="79" t="s">
        <v>8</v>
      </c>
      <c r="D234" s="28"/>
      <c r="E234" s="28"/>
      <c r="F234" s="19"/>
      <c r="G234" s="19"/>
      <c r="H234" s="19"/>
      <c r="I234" s="19"/>
      <c r="J234" s="19"/>
      <c r="K234" s="19"/>
      <c r="L234" s="19"/>
      <c r="M234" s="19"/>
      <c r="N234" s="27">
        <v>2000</v>
      </c>
      <c r="O234" s="27">
        <v>0</v>
      </c>
    </row>
    <row r="235" spans="1:15" x14ac:dyDescent="0.25">
      <c r="A235" s="95"/>
      <c r="B235" s="109"/>
      <c r="C235" s="79" t="s">
        <v>9</v>
      </c>
      <c r="D235" s="28" t="e">
        <f>#REF!</f>
        <v>#REF!</v>
      </c>
      <c r="E235" s="28" t="e">
        <f>#REF!</f>
        <v>#REF!</v>
      </c>
      <c r="F235" s="28" t="e">
        <f>#REF!</f>
        <v>#REF!</v>
      </c>
      <c r="G235" s="28" t="e">
        <f>#REF!</f>
        <v>#REF!</v>
      </c>
      <c r="H235" s="19" t="e">
        <f>#REF!</f>
        <v>#REF!</v>
      </c>
      <c r="I235" s="19" t="e">
        <f>#REF!</f>
        <v>#REF!</v>
      </c>
      <c r="J235" s="19" t="e">
        <f>#REF!</f>
        <v>#REF!</v>
      </c>
      <c r="K235" s="19" t="e">
        <f>#REF!</f>
        <v>#REF!</v>
      </c>
      <c r="L235" s="19" t="e">
        <f>#REF!</f>
        <v>#REF!</v>
      </c>
      <c r="M235" s="19" t="e">
        <f>#REF!</f>
        <v>#REF!</v>
      </c>
      <c r="N235" s="27"/>
      <c r="O235" s="27"/>
    </row>
    <row r="236" spans="1:15" x14ac:dyDescent="0.25">
      <c r="A236" s="95"/>
      <c r="B236" s="109"/>
      <c r="C236" s="79" t="s">
        <v>10</v>
      </c>
      <c r="D236" s="28"/>
      <c r="E236" s="28"/>
      <c r="F236" s="19"/>
      <c r="G236" s="19"/>
      <c r="H236" s="19"/>
      <c r="I236" s="19"/>
      <c r="J236" s="19"/>
      <c r="K236" s="19"/>
      <c r="L236" s="19"/>
      <c r="M236" s="19"/>
      <c r="N236" s="27">
        <v>300</v>
      </c>
      <c r="O236" s="27">
        <v>0</v>
      </c>
    </row>
    <row r="237" spans="1:15" x14ac:dyDescent="0.25">
      <c r="A237" s="95"/>
      <c r="B237" s="109"/>
      <c r="C237" s="79" t="s">
        <v>11</v>
      </c>
      <c r="D237" s="28"/>
      <c r="E237" s="28"/>
      <c r="F237" s="19"/>
      <c r="G237" s="19"/>
      <c r="H237" s="19"/>
      <c r="I237" s="19"/>
      <c r="J237" s="19"/>
      <c r="K237" s="19"/>
      <c r="L237" s="19"/>
      <c r="M237" s="19"/>
      <c r="N237" s="27"/>
      <c r="O237" s="27"/>
    </row>
    <row r="238" spans="1:15" x14ac:dyDescent="0.25">
      <c r="A238" s="96"/>
      <c r="B238" s="110"/>
      <c r="C238" s="79" t="s">
        <v>12</v>
      </c>
      <c r="D238" s="28"/>
      <c r="E238" s="28"/>
      <c r="F238" s="19"/>
      <c r="G238" s="19"/>
      <c r="H238" s="19"/>
      <c r="I238" s="19"/>
      <c r="J238" s="19"/>
      <c r="K238" s="19"/>
      <c r="L238" s="19"/>
      <c r="M238" s="19"/>
      <c r="N238" s="27"/>
      <c r="O238" s="27"/>
    </row>
    <row r="239" spans="1:15" x14ac:dyDescent="0.25">
      <c r="A239" s="156" t="s">
        <v>220</v>
      </c>
      <c r="B239" s="97" t="s">
        <v>200</v>
      </c>
      <c r="C239" s="79" t="s">
        <v>5</v>
      </c>
      <c r="D239" s="28"/>
      <c r="E239" s="28"/>
      <c r="F239" s="19"/>
      <c r="G239" s="19"/>
      <c r="H239" s="19"/>
      <c r="I239" s="19"/>
      <c r="J239" s="19"/>
      <c r="K239" s="19"/>
      <c r="L239" s="19"/>
      <c r="M239" s="19"/>
      <c r="N239" s="163">
        <v>23372.2</v>
      </c>
      <c r="O239" s="163">
        <v>16253.5</v>
      </c>
    </row>
    <row r="240" spans="1:15" x14ac:dyDescent="0.25">
      <c r="A240" s="157"/>
      <c r="B240" s="155"/>
      <c r="C240" s="79" t="s">
        <v>6</v>
      </c>
      <c r="D240" s="28"/>
      <c r="E240" s="28"/>
      <c r="F240" s="19"/>
      <c r="G240" s="19"/>
      <c r="H240" s="19"/>
      <c r="I240" s="19"/>
      <c r="J240" s="19"/>
      <c r="K240" s="19"/>
      <c r="L240" s="19"/>
      <c r="M240" s="19"/>
      <c r="N240" s="27"/>
      <c r="O240" s="27"/>
    </row>
    <row r="241" spans="1:19" x14ac:dyDescent="0.25">
      <c r="A241" s="157"/>
      <c r="B241" s="155"/>
      <c r="C241" s="79" t="s">
        <v>7</v>
      </c>
      <c r="D241" s="28"/>
      <c r="E241" s="28"/>
      <c r="F241" s="19"/>
      <c r="G241" s="19"/>
      <c r="H241" s="19"/>
      <c r="I241" s="19"/>
      <c r="J241" s="19"/>
      <c r="K241" s="19"/>
      <c r="L241" s="19"/>
      <c r="M241" s="19"/>
      <c r="N241" s="27"/>
      <c r="O241" s="27"/>
    </row>
    <row r="242" spans="1:19" x14ac:dyDescent="0.25">
      <c r="A242" s="157"/>
      <c r="B242" s="155"/>
      <c r="C242" s="79" t="s">
        <v>8</v>
      </c>
      <c r="D242" s="28"/>
      <c r="E242" s="28"/>
      <c r="F242" s="19"/>
      <c r="G242" s="19"/>
      <c r="H242" s="19"/>
      <c r="I242" s="19"/>
      <c r="J242" s="19"/>
      <c r="K242" s="19"/>
      <c r="L242" s="19"/>
      <c r="M242" s="19"/>
      <c r="N242" s="27">
        <v>23133.599999999999</v>
      </c>
      <c r="O242" s="27">
        <v>16039.3</v>
      </c>
    </row>
    <row r="243" spans="1:19" x14ac:dyDescent="0.25">
      <c r="A243" s="157"/>
      <c r="B243" s="155"/>
      <c r="C243" s="79" t="s">
        <v>9</v>
      </c>
      <c r="D243" s="28"/>
      <c r="E243" s="28"/>
      <c r="F243" s="19"/>
      <c r="G243" s="19"/>
      <c r="H243" s="19"/>
      <c r="I243" s="19"/>
      <c r="J243" s="19"/>
      <c r="K243" s="19"/>
      <c r="L243" s="19"/>
      <c r="M243" s="19"/>
      <c r="N243" s="27"/>
      <c r="O243" s="27"/>
    </row>
    <row r="244" spans="1:19" x14ac:dyDescent="0.25">
      <c r="A244" s="157"/>
      <c r="B244" s="155"/>
      <c r="C244" s="79" t="s">
        <v>10</v>
      </c>
      <c r="D244" s="28"/>
      <c r="E244" s="28"/>
      <c r="F244" s="19"/>
      <c r="G244" s="19"/>
      <c r="H244" s="19"/>
      <c r="I244" s="19"/>
      <c r="J244" s="19"/>
      <c r="K244" s="19"/>
      <c r="L244" s="19"/>
      <c r="M244" s="19"/>
      <c r="N244" s="27">
        <v>238.6</v>
      </c>
      <c r="O244" s="27">
        <v>214.2</v>
      </c>
    </row>
    <row r="245" spans="1:19" x14ac:dyDescent="0.25">
      <c r="A245" s="157"/>
      <c r="B245" s="155"/>
      <c r="C245" s="79" t="s">
        <v>11</v>
      </c>
      <c r="D245" s="28"/>
      <c r="E245" s="28"/>
      <c r="F245" s="19"/>
      <c r="G245" s="19"/>
      <c r="H245" s="19"/>
      <c r="I245" s="19"/>
      <c r="J245" s="19"/>
      <c r="K245" s="19"/>
      <c r="L245" s="19"/>
      <c r="M245" s="19"/>
      <c r="N245" s="27"/>
      <c r="O245" s="27"/>
    </row>
    <row r="246" spans="1:19" x14ac:dyDescent="0.25">
      <c r="A246" s="154"/>
      <c r="B246" s="131"/>
      <c r="C246" s="79" t="s">
        <v>12</v>
      </c>
      <c r="D246" s="28"/>
      <c r="E246" s="28"/>
      <c r="F246" s="19"/>
      <c r="G246" s="19"/>
      <c r="H246" s="19"/>
      <c r="I246" s="19"/>
      <c r="J246" s="19"/>
      <c r="K246" s="19"/>
      <c r="L246" s="19"/>
      <c r="M246" s="19"/>
      <c r="N246" s="27"/>
      <c r="O246" s="27"/>
    </row>
    <row r="247" spans="1:19" x14ac:dyDescent="0.25">
      <c r="A247" s="94" t="s">
        <v>221</v>
      </c>
      <c r="B247" s="97" t="s">
        <v>238</v>
      </c>
      <c r="C247" s="21" t="s">
        <v>5</v>
      </c>
      <c r="D247" s="28" t="e">
        <f>D249+D250+D251+D252+D253+D254</f>
        <v>#REF!</v>
      </c>
      <c r="E247" s="28" t="e">
        <f t="shared" si="15"/>
        <v>#REF!</v>
      </c>
      <c r="F247" s="28" t="e">
        <f t="shared" si="15"/>
        <v>#REF!</v>
      </c>
      <c r="G247" s="28" t="e">
        <f t="shared" si="15"/>
        <v>#REF!</v>
      </c>
      <c r="H247" s="28" t="e">
        <f t="shared" si="15"/>
        <v>#REF!</v>
      </c>
      <c r="I247" s="28" t="e">
        <f t="shared" si="15"/>
        <v>#REF!</v>
      </c>
      <c r="J247" s="28" t="e">
        <f t="shared" si="15"/>
        <v>#REF!</v>
      </c>
      <c r="K247" s="28" t="e">
        <f t="shared" si="15"/>
        <v>#REF!</v>
      </c>
      <c r="L247" s="28" t="e">
        <f t="shared" si="15"/>
        <v>#REF!</v>
      </c>
      <c r="M247" s="28" t="e">
        <f t="shared" si="15"/>
        <v>#REF!</v>
      </c>
      <c r="N247" s="89">
        <v>10497</v>
      </c>
      <c r="O247" s="89">
        <v>10497</v>
      </c>
    </row>
    <row r="248" spans="1:19" x14ac:dyDescent="0.25">
      <c r="A248" s="95"/>
      <c r="B248" s="109"/>
      <c r="C248" s="21" t="s">
        <v>6</v>
      </c>
      <c r="D248" s="28"/>
      <c r="E248" s="28"/>
      <c r="F248" s="19"/>
      <c r="G248" s="19"/>
      <c r="H248" s="19"/>
      <c r="I248" s="19"/>
      <c r="J248" s="19"/>
      <c r="K248" s="19"/>
      <c r="L248" s="19"/>
      <c r="M248" s="19"/>
      <c r="N248" s="27"/>
      <c r="O248" s="27"/>
    </row>
    <row r="249" spans="1:19" x14ac:dyDescent="0.25">
      <c r="A249" s="95"/>
      <c r="B249" s="109"/>
      <c r="C249" s="21" t="s">
        <v>7</v>
      </c>
      <c r="D249" s="28"/>
      <c r="E249" s="28"/>
      <c r="F249" s="19"/>
      <c r="G249" s="19"/>
      <c r="H249" s="19"/>
      <c r="I249" s="19"/>
      <c r="J249" s="19"/>
      <c r="K249" s="19"/>
      <c r="L249" s="19"/>
      <c r="M249" s="19"/>
      <c r="N249" s="27">
        <v>8709.1</v>
      </c>
      <c r="O249" s="27">
        <v>8709.1</v>
      </c>
      <c r="P249" s="90"/>
      <c r="Q249" s="91"/>
      <c r="R249" s="91"/>
      <c r="S249" s="91"/>
    </row>
    <row r="250" spans="1:19" x14ac:dyDescent="0.25">
      <c r="A250" s="95"/>
      <c r="B250" s="109"/>
      <c r="C250" s="21" t="s">
        <v>8</v>
      </c>
      <c r="D250" s="28"/>
      <c r="E250" s="28"/>
      <c r="F250" s="19"/>
      <c r="G250" s="19"/>
      <c r="H250" s="19"/>
      <c r="I250" s="19"/>
      <c r="J250" s="19"/>
      <c r="K250" s="19"/>
      <c r="L250" s="19"/>
      <c r="M250" s="19"/>
      <c r="N250" s="27">
        <v>458.4</v>
      </c>
      <c r="O250" s="27">
        <v>458.4</v>
      </c>
    </row>
    <row r="251" spans="1:19" x14ac:dyDescent="0.25">
      <c r="A251" s="95"/>
      <c r="B251" s="109"/>
      <c r="C251" s="21" t="s">
        <v>9</v>
      </c>
      <c r="D251" s="28" t="e">
        <f>#REF!</f>
        <v>#REF!</v>
      </c>
      <c r="E251" s="28" t="e">
        <f>#REF!</f>
        <v>#REF!</v>
      </c>
      <c r="F251" s="28" t="e">
        <f>#REF!</f>
        <v>#REF!</v>
      </c>
      <c r="G251" s="28" t="e">
        <f>#REF!</f>
        <v>#REF!</v>
      </c>
      <c r="H251" s="19" t="e">
        <f>#REF!</f>
        <v>#REF!</v>
      </c>
      <c r="I251" s="19" t="e">
        <f>#REF!</f>
        <v>#REF!</v>
      </c>
      <c r="J251" s="19" t="e">
        <f>#REF!</f>
        <v>#REF!</v>
      </c>
      <c r="K251" s="19" t="e">
        <f>#REF!</f>
        <v>#REF!</v>
      </c>
      <c r="L251" s="19" t="e">
        <f>#REF!</f>
        <v>#REF!</v>
      </c>
      <c r="M251" s="19" t="e">
        <f>#REF!</f>
        <v>#REF!</v>
      </c>
      <c r="N251" s="27"/>
      <c r="O251" s="27"/>
    </row>
    <row r="252" spans="1:19" x14ac:dyDescent="0.25">
      <c r="A252" s="95"/>
      <c r="B252" s="109"/>
      <c r="C252" s="21" t="s">
        <v>10</v>
      </c>
      <c r="D252" s="28"/>
      <c r="E252" s="28"/>
      <c r="F252" s="19"/>
      <c r="G252" s="19"/>
      <c r="H252" s="19"/>
      <c r="I252" s="19"/>
      <c r="J252" s="19"/>
      <c r="K252" s="19"/>
      <c r="L252" s="19"/>
      <c r="M252" s="19"/>
      <c r="N252" s="27">
        <v>1272</v>
      </c>
      <c r="O252" s="27">
        <v>1272</v>
      </c>
    </row>
    <row r="253" spans="1:19" x14ac:dyDescent="0.25">
      <c r="A253" s="95"/>
      <c r="B253" s="109"/>
      <c r="C253" s="21" t="s">
        <v>11</v>
      </c>
      <c r="D253" s="28"/>
      <c r="E253" s="28"/>
      <c r="F253" s="19"/>
      <c r="G253" s="19"/>
      <c r="H253" s="19"/>
      <c r="I253" s="19"/>
      <c r="J253" s="19"/>
      <c r="K253" s="19"/>
      <c r="L253" s="19"/>
      <c r="M253" s="19"/>
      <c r="N253" s="27">
        <v>57.5</v>
      </c>
      <c r="O253" s="27">
        <v>57.5</v>
      </c>
    </row>
    <row r="254" spans="1:19" x14ac:dyDescent="0.25">
      <c r="A254" s="96"/>
      <c r="B254" s="110"/>
      <c r="C254" s="21" t="s">
        <v>12</v>
      </c>
      <c r="D254" s="28"/>
      <c r="E254" s="28"/>
      <c r="F254" s="19"/>
      <c r="G254" s="19"/>
      <c r="H254" s="19"/>
      <c r="I254" s="19"/>
      <c r="J254" s="19"/>
      <c r="K254" s="19"/>
      <c r="L254" s="19"/>
      <c r="M254" s="19"/>
      <c r="N254" s="27"/>
      <c r="O254" s="27"/>
    </row>
    <row r="255" spans="1:19" x14ac:dyDescent="0.25">
      <c r="A255" s="102" t="s">
        <v>182</v>
      </c>
      <c r="B255" s="105" t="s">
        <v>239</v>
      </c>
      <c r="C255" s="54" t="s">
        <v>5</v>
      </c>
      <c r="D255" s="40" t="e">
        <f>SUM(D257:D262)</f>
        <v>#REF!</v>
      </c>
      <c r="E255" s="40" t="e">
        <f t="shared" ref="E255:M255" si="20">SUM(E257:E262)</f>
        <v>#REF!</v>
      </c>
      <c r="F255" s="40" t="e">
        <f t="shared" si="20"/>
        <v>#REF!</v>
      </c>
      <c r="G255" s="40" t="e">
        <f t="shared" si="20"/>
        <v>#REF!</v>
      </c>
      <c r="H255" s="40" t="e">
        <f t="shared" si="20"/>
        <v>#REF!</v>
      </c>
      <c r="I255" s="40" t="e">
        <f t="shared" si="20"/>
        <v>#REF!</v>
      </c>
      <c r="J255" s="40" t="e">
        <f t="shared" si="20"/>
        <v>#REF!</v>
      </c>
      <c r="K255" s="40" t="e">
        <f t="shared" si="20"/>
        <v>#REF!</v>
      </c>
      <c r="L255" s="40" t="e">
        <f t="shared" si="20"/>
        <v>#REF!</v>
      </c>
      <c r="M255" s="40" t="e">
        <f t="shared" si="20"/>
        <v>#REF!</v>
      </c>
      <c r="N255" s="83">
        <v>1447</v>
      </c>
      <c r="O255" s="83">
        <v>1447</v>
      </c>
    </row>
    <row r="256" spans="1:19" x14ac:dyDescent="0.25">
      <c r="A256" s="103"/>
      <c r="B256" s="105"/>
      <c r="C256" s="54" t="s">
        <v>6</v>
      </c>
      <c r="D256" s="41"/>
      <c r="E256" s="41"/>
      <c r="F256" s="42"/>
      <c r="G256" s="42"/>
      <c r="H256" s="42"/>
      <c r="I256" s="42"/>
      <c r="J256" s="42"/>
      <c r="K256" s="42"/>
      <c r="L256" s="42"/>
      <c r="M256" s="42"/>
      <c r="N256" s="84"/>
      <c r="O256" s="84"/>
    </row>
    <row r="257" spans="1:15" x14ac:dyDescent="0.25">
      <c r="A257" s="103"/>
      <c r="B257" s="105"/>
      <c r="C257" s="54" t="s">
        <v>7</v>
      </c>
      <c r="D257" s="43" t="e">
        <f>D265+D273+#REF!+#REF!+#REF!+D305+D313+#REF!+#REF!+#REF!+#REF!+#REF!</f>
        <v>#REF!</v>
      </c>
      <c r="E257" s="43" t="e">
        <f>E265+E273+#REF!+#REF!+#REF!+E305+E313+#REF!+#REF!+#REF!+#REF!+#REF!</f>
        <v>#REF!</v>
      </c>
      <c r="F257" s="43" t="e">
        <f>F265+F273+#REF!+#REF!+#REF!+F305+F313+#REF!+#REF!+#REF!+#REF!+#REF!</f>
        <v>#REF!</v>
      </c>
      <c r="G257" s="43" t="e">
        <f>G265+G273+#REF!+#REF!+#REF!+G305+G313+#REF!+#REF!+#REF!+#REF!+#REF!</f>
        <v>#REF!</v>
      </c>
      <c r="H257" s="43" t="e">
        <f>H265+H273+#REF!+#REF!+#REF!+H305+H313+#REF!+#REF!+#REF!+#REF!+#REF!</f>
        <v>#REF!</v>
      </c>
      <c r="I257" s="43" t="e">
        <f>I265+I273+#REF!+#REF!+#REF!+I305+I313+#REF!+#REF!+#REF!+#REF!+#REF!</f>
        <v>#REF!</v>
      </c>
      <c r="J257" s="43" t="e">
        <f>J265+J273+#REF!+#REF!+#REF!+J305+J313+#REF!+#REF!+#REF!+#REF!+#REF!</f>
        <v>#REF!</v>
      </c>
      <c r="K257" s="43" t="e">
        <f>K265+K273+#REF!+#REF!+#REF!+K305+K313+#REF!+#REF!+#REF!+#REF!+#REF!</f>
        <v>#REF!</v>
      </c>
      <c r="L257" s="43" t="e">
        <f>L265+L273+#REF!+#REF!+#REF!+L305+L313+#REF!+#REF!+#REF!+#REF!+#REF!</f>
        <v>#REF!</v>
      </c>
      <c r="M257" s="43" t="e">
        <f>M265+M273+#REF!+#REF!+#REF!+M305+M313+#REF!+#REF!+#REF!+#REF!+#REF!</f>
        <v>#REF!</v>
      </c>
      <c r="N257" s="85"/>
      <c r="O257" s="85"/>
    </row>
    <row r="258" spans="1:15" x14ac:dyDescent="0.25">
      <c r="A258" s="103"/>
      <c r="B258" s="105"/>
      <c r="C258" s="54" t="s">
        <v>8</v>
      </c>
      <c r="D258" s="43" t="e">
        <f>D266+D274+#REF!+#REF!+#REF!+D306+D314+#REF!+#REF!+#REF!+#REF!+#REF!+#REF!+#REF!</f>
        <v>#REF!</v>
      </c>
      <c r="E258" s="43" t="e">
        <f>E266+E274+#REF!+#REF!+#REF!+E306+E314+#REF!+#REF!+#REF!+#REF!+#REF!+#REF!+#REF!</f>
        <v>#REF!</v>
      </c>
      <c r="F258" s="43" t="e">
        <f>F266+F274+#REF!+#REF!+#REF!+F306+F314+#REF!+#REF!+#REF!+#REF!+#REF!+#REF!+#REF!</f>
        <v>#REF!</v>
      </c>
      <c r="G258" s="43" t="e">
        <f>G266+G274+#REF!+#REF!+#REF!+G306+G314+#REF!+#REF!+#REF!+#REF!+#REF!+#REF!+#REF!</f>
        <v>#REF!</v>
      </c>
      <c r="H258" s="43" t="e">
        <f>H266+H274+#REF!+#REF!+#REF!+H306+H314+#REF!+#REF!+#REF!+#REF!+#REF!+#REF!+#REF!+#REF!</f>
        <v>#REF!</v>
      </c>
      <c r="I258" s="43" t="e">
        <f>I266+I274+#REF!+#REF!+#REF!+I306+I314+#REF!+#REF!+#REF!+#REF!+#REF!+#REF!+#REF!+#REF!</f>
        <v>#REF!</v>
      </c>
      <c r="J258" s="43" t="e">
        <f>J266+J274+#REF!+#REF!+#REF!+J306+J314+#REF!+#REF!+#REF!+#REF!+#REF!+#REF!+#REF!+#REF!</f>
        <v>#REF!</v>
      </c>
      <c r="K258" s="43" t="e">
        <f>K266+K274+#REF!+#REF!+#REF!+K306+K314+#REF!+#REF!+#REF!+#REF!+#REF!+#REF!+#REF!+#REF!</f>
        <v>#REF!</v>
      </c>
      <c r="L258" s="43" t="e">
        <f>L266+L274+#REF!+#REF!+#REF!+L306+L314+#REF!+#REF!+#REF!+#REF!+#REF!+#REF!+#REF!+#REF!</f>
        <v>#REF!</v>
      </c>
      <c r="M258" s="43" t="e">
        <f>M266+M274+#REF!+#REF!+#REF!+M306+M314+#REF!+#REF!+#REF!+#REF!+#REF!+#REF!+#REF!+#REF!</f>
        <v>#REF!</v>
      </c>
      <c r="N258" s="85">
        <v>1360</v>
      </c>
      <c r="O258" s="85">
        <v>1360</v>
      </c>
    </row>
    <row r="259" spans="1:15" x14ac:dyDescent="0.25">
      <c r="A259" s="103"/>
      <c r="B259" s="105"/>
      <c r="C259" s="54" t="s">
        <v>9</v>
      </c>
      <c r="D259" s="43" t="e">
        <f>D267+D275+#REF!+#REF!+#REF!+D307+D315+#REF!+#REF!+#REF!+#REF!+#REF!+#REF!+#REF!</f>
        <v>#REF!</v>
      </c>
      <c r="E259" s="43" t="e">
        <f>E267+E275+#REF!+#REF!+#REF!+E307+E315+#REF!+#REF!+#REF!+#REF!+#REF!+#REF!+#REF!</f>
        <v>#REF!</v>
      </c>
      <c r="F259" s="43" t="e">
        <f>F267+F275+#REF!+#REF!+#REF!+F307+F315+#REF!+#REF!+#REF!+#REF!+#REF!+#REF!+#REF!+#REF!</f>
        <v>#REF!</v>
      </c>
      <c r="G259" s="43" t="e">
        <f>G267+G275+#REF!+#REF!+#REF!+G307+G315+#REF!+#REF!+#REF!+#REF!+#REF!+#REF!+#REF!+#REF!</f>
        <v>#REF!</v>
      </c>
      <c r="H259" s="43" t="e">
        <f>H267+H275+#REF!+#REF!+#REF!+H307+H315+#REF!+#REF!+#REF!+#REF!+#REF!+#REF!+#REF!+#REF!</f>
        <v>#REF!</v>
      </c>
      <c r="I259" s="43" t="e">
        <f>I267+I275+#REF!+#REF!+#REF!+I307+I315+#REF!+#REF!+#REF!+#REF!+#REF!+#REF!+#REF!+#REF!</f>
        <v>#REF!</v>
      </c>
      <c r="J259" s="43" t="e">
        <f>J267+J275+#REF!+#REF!+#REF!+J307+J315+#REF!+#REF!+#REF!+#REF!+#REF!+#REF!+#REF!+#REF!</f>
        <v>#REF!</v>
      </c>
      <c r="K259" s="43" t="e">
        <f>K267+K275+#REF!+#REF!+#REF!+K307+K315+#REF!+#REF!+#REF!+#REF!+#REF!+#REF!+#REF!+#REF!</f>
        <v>#REF!</v>
      </c>
      <c r="L259" s="43" t="e">
        <f>L267+L275+#REF!+#REF!+#REF!+L307+L315+#REF!+#REF!+#REF!+#REF!+#REF!+#REF!+#REF!+#REF!</f>
        <v>#REF!</v>
      </c>
      <c r="M259" s="43" t="e">
        <f>M267+M275+#REF!+#REF!+#REF!+M307+M315+#REF!+#REF!+#REF!+#REF!+#REF!+#REF!+#REF!+#REF!</f>
        <v>#REF!</v>
      </c>
      <c r="N259" s="85"/>
      <c r="O259" s="85"/>
    </row>
    <row r="260" spans="1:15" x14ac:dyDescent="0.25">
      <c r="A260" s="103"/>
      <c r="B260" s="105"/>
      <c r="C260" s="54" t="s">
        <v>10</v>
      </c>
      <c r="D260" s="45"/>
      <c r="E260" s="45"/>
      <c r="F260" s="42"/>
      <c r="G260" s="42"/>
      <c r="H260" s="42"/>
      <c r="I260" s="42"/>
      <c r="J260" s="42"/>
      <c r="K260" s="42"/>
      <c r="L260" s="42"/>
      <c r="M260" s="42"/>
      <c r="N260" s="85">
        <v>87</v>
      </c>
      <c r="O260" s="85">
        <v>87</v>
      </c>
    </row>
    <row r="261" spans="1:15" x14ac:dyDescent="0.25">
      <c r="A261" s="103"/>
      <c r="B261" s="105"/>
      <c r="C261" s="54" t="s">
        <v>11</v>
      </c>
      <c r="D261" s="45"/>
      <c r="E261" s="45"/>
      <c r="F261" s="42"/>
      <c r="G261" s="42"/>
      <c r="H261" s="42"/>
      <c r="I261" s="42"/>
      <c r="J261" s="42"/>
      <c r="K261" s="42"/>
      <c r="L261" s="42"/>
      <c r="M261" s="42"/>
      <c r="N261" s="44"/>
      <c r="O261" s="44"/>
    </row>
    <row r="262" spans="1:15" x14ac:dyDescent="0.25">
      <c r="A262" s="104"/>
      <c r="B262" s="105"/>
      <c r="C262" s="54" t="s">
        <v>12</v>
      </c>
      <c r="D262" s="45"/>
      <c r="E262" s="45"/>
      <c r="F262" s="42"/>
      <c r="G262" s="42"/>
      <c r="H262" s="42"/>
      <c r="I262" s="42"/>
      <c r="J262" s="42"/>
      <c r="K262" s="42"/>
      <c r="L262" s="42"/>
      <c r="M262" s="42"/>
      <c r="N262" s="44"/>
      <c r="O262" s="44"/>
    </row>
    <row r="263" spans="1:15" x14ac:dyDescent="0.25">
      <c r="A263" s="94" t="s">
        <v>180</v>
      </c>
      <c r="B263" s="97" t="s">
        <v>240</v>
      </c>
      <c r="C263" s="158" t="s">
        <v>5</v>
      </c>
      <c r="D263" s="159" t="e">
        <f>D265+D266+D267+D268+D269+D270</f>
        <v>#REF!</v>
      </c>
      <c r="E263" s="159" t="e">
        <f t="shared" ref="E263:M263" si="21">E265+E266+E267+E268+E269+E270</f>
        <v>#REF!</v>
      </c>
      <c r="F263" s="159" t="e">
        <f t="shared" si="21"/>
        <v>#REF!</v>
      </c>
      <c r="G263" s="159" t="e">
        <f t="shared" si="21"/>
        <v>#REF!</v>
      </c>
      <c r="H263" s="159" t="e">
        <f t="shared" si="21"/>
        <v>#REF!</v>
      </c>
      <c r="I263" s="159" t="e">
        <f t="shared" si="21"/>
        <v>#REF!</v>
      </c>
      <c r="J263" s="159" t="e">
        <f t="shared" si="21"/>
        <v>#REF!</v>
      </c>
      <c r="K263" s="159" t="e">
        <f t="shared" si="21"/>
        <v>#REF!</v>
      </c>
      <c r="L263" s="159" t="e">
        <f t="shared" si="21"/>
        <v>#REF!</v>
      </c>
      <c r="M263" s="159" t="e">
        <f t="shared" si="21"/>
        <v>#REF!</v>
      </c>
      <c r="N263" s="160">
        <v>1431.58</v>
      </c>
      <c r="O263" s="160">
        <v>1431.58</v>
      </c>
    </row>
    <row r="264" spans="1:15" x14ac:dyDescent="0.25">
      <c r="A264" s="95"/>
      <c r="B264" s="98"/>
      <c r="C264" s="78" t="s">
        <v>6</v>
      </c>
      <c r="D264" s="28"/>
      <c r="E264" s="28"/>
      <c r="F264" s="19"/>
      <c r="G264" s="19"/>
      <c r="H264" s="19"/>
      <c r="I264" s="19"/>
      <c r="J264" s="19"/>
      <c r="K264" s="19"/>
      <c r="L264" s="19"/>
      <c r="M264" s="19"/>
      <c r="N264" s="81"/>
      <c r="O264" s="81"/>
    </row>
    <row r="265" spans="1:15" x14ac:dyDescent="0.25">
      <c r="A265" s="95"/>
      <c r="B265" s="98"/>
      <c r="C265" s="78" t="s">
        <v>7</v>
      </c>
      <c r="D265" s="28"/>
      <c r="E265" s="28"/>
      <c r="F265" s="19"/>
      <c r="G265" s="19"/>
      <c r="H265" s="19"/>
      <c r="I265" s="19"/>
      <c r="J265" s="19"/>
      <c r="K265" s="19"/>
      <c r="L265" s="19"/>
      <c r="M265" s="19"/>
      <c r="N265" s="81"/>
      <c r="O265" s="81"/>
    </row>
    <row r="266" spans="1:15" x14ac:dyDescent="0.25">
      <c r="A266" s="95"/>
      <c r="B266" s="98"/>
      <c r="C266" s="78" t="s">
        <v>8</v>
      </c>
      <c r="D266" s="19" t="e">
        <f>#REF!</f>
        <v>#REF!</v>
      </c>
      <c r="E266" s="19" t="e">
        <f>#REF!</f>
        <v>#REF!</v>
      </c>
      <c r="F266" s="19" t="e">
        <f>#REF!</f>
        <v>#REF!</v>
      </c>
      <c r="G266" s="19" t="e">
        <f>#REF!</f>
        <v>#REF!</v>
      </c>
      <c r="H266" s="19" t="e">
        <f>#REF!</f>
        <v>#REF!</v>
      </c>
      <c r="I266" s="19" t="e">
        <f>#REF!</f>
        <v>#REF!</v>
      </c>
      <c r="J266" s="19" t="e">
        <f>#REF!</f>
        <v>#REF!</v>
      </c>
      <c r="K266" s="19" t="e">
        <f>#REF!</f>
        <v>#REF!</v>
      </c>
      <c r="L266" s="19" t="e">
        <f>#REF!+#REF!</f>
        <v>#REF!</v>
      </c>
      <c r="M266" s="19" t="e">
        <f>#REF!+#REF!</f>
        <v>#REF!</v>
      </c>
      <c r="N266" s="81">
        <v>1360</v>
      </c>
      <c r="O266" s="81">
        <v>1360</v>
      </c>
    </row>
    <row r="267" spans="1:15" x14ac:dyDescent="0.25">
      <c r="A267" s="95"/>
      <c r="B267" s="98"/>
      <c r="C267" s="78" t="s">
        <v>9</v>
      </c>
      <c r="D267" s="28"/>
      <c r="E267" s="28"/>
      <c r="F267" s="19"/>
      <c r="G267" s="19"/>
      <c r="H267" s="19"/>
      <c r="I267" s="19"/>
      <c r="J267" s="19"/>
      <c r="K267" s="19"/>
      <c r="L267" s="19"/>
      <c r="M267" s="19"/>
      <c r="N267" s="81"/>
      <c r="O267" s="81"/>
    </row>
    <row r="268" spans="1:15" x14ac:dyDescent="0.25">
      <c r="A268" s="95"/>
      <c r="B268" s="98"/>
      <c r="C268" s="78" t="s">
        <v>10</v>
      </c>
      <c r="D268" s="28"/>
      <c r="E268" s="28"/>
      <c r="F268" s="19"/>
      <c r="G268" s="19"/>
      <c r="H268" s="19"/>
      <c r="I268" s="19"/>
      <c r="J268" s="19"/>
      <c r="K268" s="19"/>
      <c r="L268" s="19"/>
      <c r="M268" s="19"/>
      <c r="N268" s="81">
        <v>71.58</v>
      </c>
      <c r="O268" s="81">
        <v>71.58</v>
      </c>
    </row>
    <row r="269" spans="1:15" x14ac:dyDescent="0.25">
      <c r="A269" s="95"/>
      <c r="B269" s="98"/>
      <c r="C269" s="78" t="s">
        <v>11</v>
      </c>
      <c r="D269" s="28"/>
      <c r="E269" s="28"/>
      <c r="F269" s="19"/>
      <c r="G269" s="19"/>
      <c r="H269" s="19"/>
      <c r="I269" s="19"/>
      <c r="J269" s="19"/>
      <c r="K269" s="19"/>
      <c r="L269" s="19"/>
      <c r="M269" s="19"/>
      <c r="N269" s="81"/>
      <c r="O269" s="81"/>
    </row>
    <row r="270" spans="1:15" x14ac:dyDescent="0.25">
      <c r="A270" s="95"/>
      <c r="B270" s="99"/>
      <c r="C270" s="78" t="s">
        <v>12</v>
      </c>
      <c r="D270" s="28"/>
      <c r="E270" s="28"/>
      <c r="F270" s="19"/>
      <c r="G270" s="19"/>
      <c r="H270" s="19"/>
      <c r="I270" s="19"/>
      <c r="J270" s="19"/>
      <c r="K270" s="19"/>
      <c r="L270" s="19"/>
      <c r="M270" s="19"/>
      <c r="N270" s="27"/>
      <c r="O270" s="27"/>
    </row>
    <row r="271" spans="1:15" x14ac:dyDescent="0.25">
      <c r="A271" s="94" t="s">
        <v>181</v>
      </c>
      <c r="B271" s="97" t="s">
        <v>241</v>
      </c>
      <c r="C271" s="158" t="s">
        <v>5</v>
      </c>
      <c r="D271" s="159">
        <f>SUM(D273:D278)</f>
        <v>0</v>
      </c>
      <c r="E271" s="159">
        <f t="shared" ref="E271:M271" si="22">SUM(E273:E278)</f>
        <v>0</v>
      </c>
      <c r="F271" s="159" t="e">
        <f t="shared" si="22"/>
        <v>#REF!</v>
      </c>
      <c r="G271" s="159" t="e">
        <f t="shared" si="22"/>
        <v>#REF!</v>
      </c>
      <c r="H271" s="159" t="e">
        <f t="shared" si="22"/>
        <v>#REF!</v>
      </c>
      <c r="I271" s="159" t="e">
        <f t="shared" si="22"/>
        <v>#REF!</v>
      </c>
      <c r="J271" s="159" t="e">
        <f t="shared" si="22"/>
        <v>#REF!</v>
      </c>
      <c r="K271" s="159" t="e">
        <f t="shared" si="22"/>
        <v>#REF!</v>
      </c>
      <c r="L271" s="159" t="e">
        <f t="shared" si="22"/>
        <v>#REF!</v>
      </c>
      <c r="M271" s="159" t="e">
        <f t="shared" si="22"/>
        <v>#REF!</v>
      </c>
      <c r="N271" s="160">
        <v>15.42</v>
      </c>
      <c r="O271" s="160">
        <v>15.42</v>
      </c>
    </row>
    <row r="272" spans="1:15" x14ac:dyDescent="0.25">
      <c r="A272" s="95"/>
      <c r="B272" s="98"/>
      <c r="C272" s="78" t="s">
        <v>6</v>
      </c>
      <c r="D272" s="28"/>
      <c r="E272" s="28"/>
      <c r="F272" s="19"/>
      <c r="G272" s="19"/>
      <c r="H272" s="19"/>
      <c r="I272" s="19"/>
      <c r="J272" s="19"/>
      <c r="K272" s="19"/>
      <c r="L272" s="19"/>
      <c r="M272" s="19"/>
      <c r="N272" s="81"/>
      <c r="O272" s="81"/>
    </row>
    <row r="273" spans="1:15" x14ac:dyDescent="0.25">
      <c r="A273" s="95"/>
      <c r="B273" s="98"/>
      <c r="C273" s="78" t="s">
        <v>7</v>
      </c>
      <c r="D273" s="19"/>
      <c r="E273" s="19"/>
      <c r="F273" s="19"/>
      <c r="G273" s="19"/>
      <c r="H273" s="19"/>
      <c r="I273" s="19"/>
      <c r="J273" s="19"/>
      <c r="K273" s="19"/>
      <c r="L273" s="19"/>
      <c r="M273" s="19"/>
      <c r="N273" s="81"/>
      <c r="O273" s="81"/>
    </row>
    <row r="274" spans="1:15" x14ac:dyDescent="0.25">
      <c r="A274" s="95"/>
      <c r="B274" s="98"/>
      <c r="C274" s="78" t="s">
        <v>8</v>
      </c>
      <c r="D274" s="28"/>
      <c r="E274" s="28"/>
      <c r="F274" s="28" t="e">
        <f>#REF!</f>
        <v>#REF!</v>
      </c>
      <c r="G274" s="28" t="e">
        <f>#REF!</f>
        <v>#REF!</v>
      </c>
      <c r="H274" s="28" t="e">
        <f>#REF!</f>
        <v>#REF!</v>
      </c>
      <c r="I274" s="28" t="e">
        <f>#REF!</f>
        <v>#REF!</v>
      </c>
      <c r="J274" s="28" t="e">
        <f>#REF!</f>
        <v>#REF!</v>
      </c>
      <c r="K274" s="28" t="e">
        <f>#REF!</f>
        <v>#REF!</v>
      </c>
      <c r="L274" s="28" t="e">
        <f>#REF!</f>
        <v>#REF!</v>
      </c>
      <c r="M274" s="28" t="e">
        <f>#REF!</f>
        <v>#REF!</v>
      </c>
      <c r="N274" s="81"/>
      <c r="O274" s="81"/>
    </row>
    <row r="275" spans="1:15" x14ac:dyDescent="0.25">
      <c r="A275" s="95"/>
      <c r="B275" s="98"/>
      <c r="C275" s="78" t="s">
        <v>9</v>
      </c>
      <c r="D275" s="28"/>
      <c r="E275" s="28"/>
      <c r="F275" s="19"/>
      <c r="G275" s="19"/>
      <c r="H275" s="19"/>
      <c r="I275" s="19"/>
      <c r="J275" s="19"/>
      <c r="K275" s="19"/>
      <c r="L275" s="19"/>
      <c r="M275" s="19"/>
      <c r="N275" s="81"/>
      <c r="O275" s="81"/>
    </row>
    <row r="276" spans="1:15" x14ac:dyDescent="0.25">
      <c r="A276" s="95"/>
      <c r="B276" s="98"/>
      <c r="C276" s="78" t="s">
        <v>10</v>
      </c>
      <c r="D276" s="28"/>
      <c r="E276" s="28"/>
      <c r="F276" s="19"/>
      <c r="G276" s="19"/>
      <c r="H276" s="19"/>
      <c r="I276" s="19"/>
      <c r="J276" s="19"/>
      <c r="K276" s="19"/>
      <c r="L276" s="19"/>
      <c r="M276" s="19"/>
      <c r="N276" s="81">
        <v>15.42</v>
      </c>
      <c r="O276" s="81">
        <v>15.42</v>
      </c>
    </row>
    <row r="277" spans="1:15" x14ac:dyDescent="0.25">
      <c r="A277" s="95"/>
      <c r="B277" s="98"/>
      <c r="C277" s="78" t="s">
        <v>11</v>
      </c>
      <c r="D277" s="28"/>
      <c r="E277" s="28"/>
      <c r="F277" s="19"/>
      <c r="G277" s="19"/>
      <c r="H277" s="19"/>
      <c r="I277" s="19"/>
      <c r="J277" s="19"/>
      <c r="K277" s="19"/>
      <c r="L277" s="19"/>
      <c r="M277" s="19"/>
      <c r="N277" s="81"/>
      <c r="O277" s="81"/>
    </row>
    <row r="278" spans="1:15" x14ac:dyDescent="0.25">
      <c r="A278" s="96"/>
      <c r="B278" s="99"/>
      <c r="C278" s="78" t="s">
        <v>12</v>
      </c>
      <c r="D278" s="28"/>
      <c r="E278" s="28"/>
      <c r="F278" s="19"/>
      <c r="G278" s="19"/>
      <c r="H278" s="19"/>
      <c r="I278" s="19"/>
      <c r="J278" s="19"/>
      <c r="K278" s="19"/>
      <c r="L278" s="19"/>
      <c r="M278" s="19"/>
      <c r="N278" s="27"/>
      <c r="O278" s="27"/>
    </row>
    <row r="279" spans="1:15" x14ac:dyDescent="0.25">
      <c r="A279" s="102" t="s">
        <v>182</v>
      </c>
      <c r="B279" s="105" t="s">
        <v>242</v>
      </c>
      <c r="C279" s="54" t="s">
        <v>5</v>
      </c>
      <c r="D279" s="40" t="e">
        <f>SUM(D281:D286)</f>
        <v>#REF!</v>
      </c>
      <c r="E279" s="40" t="e">
        <f t="shared" ref="E279:M279" si="23">SUM(E281:E286)</f>
        <v>#REF!</v>
      </c>
      <c r="F279" s="40" t="e">
        <f t="shared" si="23"/>
        <v>#REF!</v>
      </c>
      <c r="G279" s="40" t="e">
        <f t="shared" si="23"/>
        <v>#REF!</v>
      </c>
      <c r="H279" s="40" t="e">
        <f t="shared" si="23"/>
        <v>#REF!</v>
      </c>
      <c r="I279" s="40" t="e">
        <f t="shared" si="23"/>
        <v>#REF!</v>
      </c>
      <c r="J279" s="40" t="e">
        <f t="shared" si="23"/>
        <v>#REF!</v>
      </c>
      <c r="K279" s="40" t="e">
        <f t="shared" si="23"/>
        <v>#REF!</v>
      </c>
      <c r="L279" s="40" t="e">
        <f t="shared" si="23"/>
        <v>#REF!</v>
      </c>
      <c r="M279" s="40" t="e">
        <f t="shared" si="23"/>
        <v>#REF!</v>
      </c>
      <c r="N279" s="83">
        <v>135.80000000000001</v>
      </c>
      <c r="O279" s="83">
        <v>135.80000000000001</v>
      </c>
    </row>
    <row r="280" spans="1:15" x14ac:dyDescent="0.25">
      <c r="A280" s="103"/>
      <c r="B280" s="105"/>
      <c r="C280" s="54" t="s">
        <v>6</v>
      </c>
      <c r="D280" s="41"/>
      <c r="E280" s="41"/>
      <c r="F280" s="42"/>
      <c r="G280" s="42"/>
      <c r="H280" s="42"/>
      <c r="I280" s="42"/>
      <c r="J280" s="42"/>
      <c r="K280" s="42"/>
      <c r="L280" s="42"/>
      <c r="M280" s="42"/>
      <c r="N280" s="84"/>
      <c r="O280" s="84"/>
    </row>
    <row r="281" spans="1:15" x14ac:dyDescent="0.25">
      <c r="A281" s="103"/>
      <c r="B281" s="105"/>
      <c r="C281" s="54" t="s">
        <v>7</v>
      </c>
      <c r="D281" s="43" t="e">
        <f>D289+#REF!+D305+D313+#REF!+#REF!+#REF!+#REF!+D321+D329+#REF!+#REF!</f>
        <v>#REF!</v>
      </c>
      <c r="E281" s="43" t="e">
        <f>E289+#REF!+E305+E313+#REF!+#REF!+#REF!+#REF!+E321+E329+#REF!+#REF!</f>
        <v>#REF!</v>
      </c>
      <c r="F281" s="43" t="e">
        <f>F289+#REF!+F305+F313+#REF!+#REF!+#REF!+#REF!+F321+F329+#REF!+#REF!</f>
        <v>#REF!</v>
      </c>
      <c r="G281" s="43" t="e">
        <f>G289+#REF!+G305+G313+#REF!+#REF!+#REF!+#REF!+G321+G329+#REF!+#REF!</f>
        <v>#REF!</v>
      </c>
      <c r="H281" s="43" t="e">
        <f>H289+#REF!+H305+H313+#REF!+#REF!+#REF!+#REF!+H321+H329+#REF!+#REF!</f>
        <v>#REF!</v>
      </c>
      <c r="I281" s="43" t="e">
        <f>I289+#REF!+I305+I313+#REF!+#REF!+#REF!+#REF!+I321+I329+#REF!+#REF!</f>
        <v>#REF!</v>
      </c>
      <c r="J281" s="43" t="e">
        <f>J289+#REF!+J305+J313+#REF!+#REF!+#REF!+#REF!+J321+J329+#REF!+#REF!</f>
        <v>#REF!</v>
      </c>
      <c r="K281" s="43" t="e">
        <f>K289+#REF!+K305+K313+#REF!+#REF!+#REF!+#REF!+K321+K329+#REF!+#REF!</f>
        <v>#REF!</v>
      </c>
      <c r="L281" s="43" t="e">
        <f>L289+#REF!+L305+L313+#REF!+#REF!+#REF!+#REF!+L321+L329+#REF!+#REF!</f>
        <v>#REF!</v>
      </c>
      <c r="M281" s="43" t="e">
        <f>M289+#REF!+M305+M313+#REF!+#REF!+#REF!+#REF!+M321+M329+#REF!+#REF!</f>
        <v>#REF!</v>
      </c>
      <c r="N281" s="85"/>
      <c r="O281" s="85"/>
    </row>
    <row r="282" spans="1:15" x14ac:dyDescent="0.25">
      <c r="A282" s="103"/>
      <c r="B282" s="105"/>
      <c r="C282" s="54" t="s">
        <v>8</v>
      </c>
      <c r="D282" s="43" t="e">
        <f>D290+#REF!+D306+D314+#REF!+#REF!+#REF!+#REF!+D322+D330+#REF!+#REF!+#REF!+#REF!</f>
        <v>#REF!</v>
      </c>
      <c r="E282" s="43" t="e">
        <f>E290+#REF!+E306+E314+#REF!+#REF!+#REF!+#REF!+E322+E330+#REF!+#REF!+#REF!+#REF!</f>
        <v>#REF!</v>
      </c>
      <c r="F282" s="43" t="e">
        <f>F290+#REF!+F306+F314+#REF!+#REF!+#REF!+#REF!+F322+F330+#REF!+#REF!+#REF!+#REF!</f>
        <v>#REF!</v>
      </c>
      <c r="G282" s="43" t="e">
        <f>G290+#REF!+G306+G314+#REF!+#REF!+#REF!+#REF!+G322+G330+#REF!+#REF!+#REF!+#REF!</f>
        <v>#REF!</v>
      </c>
      <c r="H282" s="43" t="e">
        <f>H290+#REF!+H306+H314+#REF!+#REF!+#REF!+#REF!+H322+H330+#REF!+#REF!+#REF!+#REF!+#REF!</f>
        <v>#REF!</v>
      </c>
      <c r="I282" s="43" t="e">
        <f>I290+#REF!+I306+I314+#REF!+#REF!+#REF!+#REF!+I322+I330+#REF!+#REF!+#REF!+#REF!+#REF!</f>
        <v>#REF!</v>
      </c>
      <c r="J282" s="43" t="e">
        <f>J290+#REF!+J306+J314+#REF!+#REF!+#REF!+#REF!+J322+J330+#REF!+#REF!+#REF!+#REF!+#REF!</f>
        <v>#REF!</v>
      </c>
      <c r="K282" s="43" t="e">
        <f>K290+#REF!+K306+K314+#REF!+#REF!+#REF!+#REF!+K322+K330+#REF!+#REF!+#REF!+#REF!+#REF!</f>
        <v>#REF!</v>
      </c>
      <c r="L282" s="43" t="e">
        <f>L290+#REF!+L306+L314+#REF!+#REF!+#REF!+#REF!+L322+L330+#REF!+#REF!+#REF!+#REF!+#REF!</f>
        <v>#REF!</v>
      </c>
      <c r="M282" s="43" t="e">
        <f>M290+#REF!+M306+M314+#REF!+#REF!+#REF!+#REF!+M322+M330+#REF!+#REF!+#REF!+#REF!+#REF!</f>
        <v>#REF!</v>
      </c>
      <c r="N282" s="85"/>
      <c r="O282" s="85"/>
    </row>
    <row r="283" spans="1:15" x14ac:dyDescent="0.25">
      <c r="A283" s="103"/>
      <c r="B283" s="105"/>
      <c r="C283" s="54" t="s">
        <v>9</v>
      </c>
      <c r="D283" s="43" t="e">
        <f>D291+#REF!+D307+D315+#REF!+#REF!+#REF!+#REF!+D323+D331+#REF!+#REF!+#REF!+#REF!</f>
        <v>#REF!</v>
      </c>
      <c r="E283" s="43" t="e">
        <f>E291+#REF!+E307+E315+#REF!+#REF!+#REF!+#REF!+E323+E331+#REF!+#REF!+#REF!+#REF!</f>
        <v>#REF!</v>
      </c>
      <c r="F283" s="43" t="e">
        <f>F291+#REF!+F307+F315+#REF!+#REF!+#REF!+#REF!+F323+F331+#REF!+#REF!+#REF!+#REF!+#REF!</f>
        <v>#REF!</v>
      </c>
      <c r="G283" s="43" t="e">
        <f>G291+#REF!+G307+G315+#REF!+#REF!+#REF!+#REF!+G323+G331+#REF!+#REF!+#REF!+#REF!+#REF!</f>
        <v>#REF!</v>
      </c>
      <c r="H283" s="43" t="e">
        <f>H291+#REF!+H307+H315+#REF!+#REF!+#REF!+#REF!+H323+H331+#REF!+#REF!+#REF!+#REF!+#REF!</f>
        <v>#REF!</v>
      </c>
      <c r="I283" s="43" t="e">
        <f>I291+#REF!+I307+I315+#REF!+#REF!+#REF!+#REF!+I323+I331+#REF!+#REF!+#REF!+#REF!+#REF!</f>
        <v>#REF!</v>
      </c>
      <c r="J283" s="43" t="e">
        <f>J291+#REF!+J307+J315+#REF!+#REF!+#REF!+#REF!+J323+J331+#REF!+#REF!+#REF!+#REF!+#REF!</f>
        <v>#REF!</v>
      </c>
      <c r="K283" s="43" t="e">
        <f>K291+#REF!+K307+K315+#REF!+#REF!+#REF!+#REF!+K323+K331+#REF!+#REF!+#REF!+#REF!+#REF!</f>
        <v>#REF!</v>
      </c>
      <c r="L283" s="43" t="e">
        <f>L291+#REF!+L307+L315+#REF!+#REF!+#REF!+#REF!+L323+L331+#REF!+#REF!+#REF!+#REF!+#REF!</f>
        <v>#REF!</v>
      </c>
      <c r="M283" s="43" t="e">
        <f>M291+#REF!+M307+M315+#REF!+#REF!+#REF!+#REF!+M323+M331+#REF!+#REF!+#REF!+#REF!+#REF!</f>
        <v>#REF!</v>
      </c>
      <c r="N283" s="85"/>
      <c r="O283" s="85"/>
    </row>
    <row r="284" spans="1:15" x14ac:dyDescent="0.25">
      <c r="A284" s="103"/>
      <c r="B284" s="105"/>
      <c r="C284" s="54" t="s">
        <v>10</v>
      </c>
      <c r="D284" s="45"/>
      <c r="E284" s="45"/>
      <c r="F284" s="42"/>
      <c r="G284" s="42"/>
      <c r="H284" s="42"/>
      <c r="I284" s="42"/>
      <c r="J284" s="42"/>
      <c r="K284" s="42"/>
      <c r="L284" s="42"/>
      <c r="M284" s="42"/>
      <c r="N284" s="85">
        <v>135.80000000000001</v>
      </c>
      <c r="O284" s="85">
        <v>135.80000000000001</v>
      </c>
    </row>
    <row r="285" spans="1:15" x14ac:dyDescent="0.25">
      <c r="A285" s="103"/>
      <c r="B285" s="105"/>
      <c r="C285" s="54" t="s">
        <v>11</v>
      </c>
      <c r="D285" s="45"/>
      <c r="E285" s="45"/>
      <c r="F285" s="42"/>
      <c r="G285" s="42"/>
      <c r="H285" s="42"/>
      <c r="I285" s="42"/>
      <c r="J285" s="42"/>
      <c r="K285" s="42"/>
      <c r="L285" s="42"/>
      <c r="M285" s="42"/>
      <c r="N285" s="44"/>
      <c r="O285" s="44"/>
    </row>
    <row r="286" spans="1:15" x14ac:dyDescent="0.25">
      <c r="A286" s="104"/>
      <c r="B286" s="105"/>
      <c r="C286" s="54" t="s">
        <v>12</v>
      </c>
      <c r="D286" s="45"/>
      <c r="E286" s="45"/>
      <c r="F286" s="42"/>
      <c r="G286" s="42"/>
      <c r="H286" s="42"/>
      <c r="I286" s="42"/>
      <c r="J286" s="42"/>
      <c r="K286" s="42"/>
      <c r="L286" s="42"/>
      <c r="M286" s="42"/>
      <c r="N286" s="44"/>
      <c r="O286" s="44"/>
    </row>
    <row r="287" spans="1:15" x14ac:dyDescent="0.25">
      <c r="A287" s="94" t="s">
        <v>190</v>
      </c>
      <c r="B287" s="97" t="s">
        <v>243</v>
      </c>
      <c r="C287" s="158" t="s">
        <v>5</v>
      </c>
      <c r="D287" s="28" t="e">
        <f>D289+D290+D291+D292+D293+D294</f>
        <v>#REF!</v>
      </c>
      <c r="E287" s="28" t="e">
        <f t="shared" ref="E287:M287" si="24">E289+E290+E291+E292+E293+E294</f>
        <v>#REF!</v>
      </c>
      <c r="F287" s="28" t="e">
        <f t="shared" si="24"/>
        <v>#REF!</v>
      </c>
      <c r="G287" s="28" t="e">
        <f t="shared" si="24"/>
        <v>#REF!</v>
      </c>
      <c r="H287" s="28" t="e">
        <f t="shared" si="24"/>
        <v>#REF!</v>
      </c>
      <c r="I287" s="28" t="e">
        <f t="shared" si="24"/>
        <v>#REF!</v>
      </c>
      <c r="J287" s="28" t="e">
        <f t="shared" si="24"/>
        <v>#REF!</v>
      </c>
      <c r="K287" s="28" t="e">
        <f t="shared" si="24"/>
        <v>#REF!</v>
      </c>
      <c r="L287" s="28" t="e">
        <f t="shared" si="24"/>
        <v>#REF!</v>
      </c>
      <c r="M287" s="28" t="e">
        <f t="shared" si="24"/>
        <v>#REF!</v>
      </c>
      <c r="N287" s="160">
        <v>135.80000000000001</v>
      </c>
      <c r="O287" s="160">
        <v>135.80000000000001</v>
      </c>
    </row>
    <row r="288" spans="1:15" x14ac:dyDescent="0.25">
      <c r="A288" s="95"/>
      <c r="B288" s="98"/>
      <c r="C288" s="79" t="s">
        <v>6</v>
      </c>
      <c r="D288" s="28"/>
      <c r="E288" s="28"/>
      <c r="F288" s="19"/>
      <c r="G288" s="19"/>
      <c r="H288" s="19"/>
      <c r="I288" s="19"/>
      <c r="J288" s="19"/>
      <c r="K288" s="19"/>
      <c r="L288" s="19"/>
      <c r="M288" s="19"/>
      <c r="N288" s="81"/>
      <c r="O288" s="81"/>
    </row>
    <row r="289" spans="1:15" x14ac:dyDescent="0.25">
      <c r="A289" s="95"/>
      <c r="B289" s="98"/>
      <c r="C289" s="79" t="s">
        <v>7</v>
      </c>
      <c r="D289" s="28"/>
      <c r="E289" s="28"/>
      <c r="F289" s="19"/>
      <c r="G289" s="19"/>
      <c r="H289" s="19"/>
      <c r="I289" s="19"/>
      <c r="J289" s="19"/>
      <c r="K289" s="19"/>
      <c r="L289" s="19"/>
      <c r="M289" s="19"/>
      <c r="N289" s="81"/>
      <c r="O289" s="81"/>
    </row>
    <row r="290" spans="1:15" x14ac:dyDescent="0.25">
      <c r="A290" s="95"/>
      <c r="B290" s="98"/>
      <c r="C290" s="79" t="s">
        <v>8</v>
      </c>
      <c r="D290" s="19" t="e">
        <f>#REF!</f>
        <v>#REF!</v>
      </c>
      <c r="E290" s="19" t="e">
        <f>#REF!</f>
        <v>#REF!</v>
      </c>
      <c r="F290" s="19" t="e">
        <f>#REF!</f>
        <v>#REF!</v>
      </c>
      <c r="G290" s="19" t="e">
        <f>#REF!</f>
        <v>#REF!</v>
      </c>
      <c r="H290" s="19" t="e">
        <f>#REF!</f>
        <v>#REF!</v>
      </c>
      <c r="I290" s="19" t="e">
        <f>#REF!</f>
        <v>#REF!</v>
      </c>
      <c r="J290" s="19" t="e">
        <f>#REF!</f>
        <v>#REF!</v>
      </c>
      <c r="K290" s="19" t="e">
        <f>#REF!</f>
        <v>#REF!</v>
      </c>
      <c r="L290" s="19" t="e">
        <f>#REF!+#REF!</f>
        <v>#REF!</v>
      </c>
      <c r="M290" s="19" t="e">
        <f>#REF!+#REF!</f>
        <v>#REF!</v>
      </c>
      <c r="N290" s="81"/>
      <c r="O290" s="81"/>
    </row>
    <row r="291" spans="1:15" x14ac:dyDescent="0.25">
      <c r="A291" s="95"/>
      <c r="B291" s="98"/>
      <c r="C291" s="79" t="s">
        <v>9</v>
      </c>
      <c r="D291" s="28"/>
      <c r="E291" s="28"/>
      <c r="F291" s="19"/>
      <c r="G291" s="19"/>
      <c r="H291" s="19"/>
      <c r="I291" s="19"/>
      <c r="J291" s="19"/>
      <c r="K291" s="19"/>
      <c r="L291" s="19"/>
      <c r="M291" s="19"/>
      <c r="N291" s="81"/>
      <c r="O291" s="81"/>
    </row>
    <row r="292" spans="1:15" x14ac:dyDescent="0.25">
      <c r="A292" s="95"/>
      <c r="B292" s="98"/>
      <c r="C292" s="79" t="s">
        <v>10</v>
      </c>
      <c r="D292" s="28"/>
      <c r="E292" s="28"/>
      <c r="F292" s="19"/>
      <c r="G292" s="19"/>
      <c r="H292" s="19"/>
      <c r="I292" s="19"/>
      <c r="J292" s="19"/>
      <c r="K292" s="19"/>
      <c r="L292" s="19"/>
      <c r="M292" s="19"/>
      <c r="N292" s="81">
        <v>135.80000000000001</v>
      </c>
      <c r="O292" s="81">
        <v>135.80000000000001</v>
      </c>
    </row>
    <row r="293" spans="1:15" x14ac:dyDescent="0.25">
      <c r="A293" s="95"/>
      <c r="B293" s="98"/>
      <c r="C293" s="79" t="s">
        <v>11</v>
      </c>
      <c r="D293" s="28"/>
      <c r="E293" s="28"/>
      <c r="F293" s="19"/>
      <c r="G293" s="19"/>
      <c r="H293" s="19"/>
      <c r="I293" s="19"/>
      <c r="J293" s="19"/>
      <c r="K293" s="19"/>
      <c r="L293" s="19"/>
      <c r="M293" s="19"/>
      <c r="N293" s="81"/>
      <c r="O293" s="81"/>
    </row>
    <row r="294" spans="1:15" x14ac:dyDescent="0.25">
      <c r="A294" s="95"/>
      <c r="B294" s="99"/>
      <c r="C294" s="79" t="s">
        <v>12</v>
      </c>
      <c r="D294" s="28"/>
      <c r="E294" s="28"/>
      <c r="F294" s="19"/>
      <c r="G294" s="19"/>
      <c r="H294" s="19"/>
      <c r="I294" s="19"/>
      <c r="J294" s="19"/>
      <c r="K294" s="19"/>
      <c r="L294" s="19"/>
      <c r="M294" s="19"/>
      <c r="N294" s="27"/>
      <c r="O294" s="27"/>
    </row>
    <row r="295" spans="1:15" x14ac:dyDescent="0.25">
      <c r="A295" s="102" t="s">
        <v>182</v>
      </c>
      <c r="B295" s="105" t="s">
        <v>244</v>
      </c>
      <c r="C295" s="54" t="s">
        <v>5</v>
      </c>
      <c r="D295" s="40" t="e">
        <f>SUM(D297:D302)</f>
        <v>#REF!</v>
      </c>
      <c r="E295" s="40" t="e">
        <f t="shared" ref="E295:M295" si="25">SUM(E297:E302)</f>
        <v>#REF!</v>
      </c>
      <c r="F295" s="40" t="e">
        <f t="shared" si="25"/>
        <v>#REF!</v>
      </c>
      <c r="G295" s="40" t="e">
        <f t="shared" si="25"/>
        <v>#REF!</v>
      </c>
      <c r="H295" s="40" t="e">
        <f t="shared" si="25"/>
        <v>#REF!</v>
      </c>
      <c r="I295" s="40" t="e">
        <f t="shared" si="25"/>
        <v>#REF!</v>
      </c>
      <c r="J295" s="40" t="e">
        <f t="shared" si="25"/>
        <v>#REF!</v>
      </c>
      <c r="K295" s="40" t="e">
        <f t="shared" si="25"/>
        <v>#REF!</v>
      </c>
      <c r="L295" s="40" t="e">
        <f t="shared" si="25"/>
        <v>#REF!</v>
      </c>
      <c r="M295" s="40" t="e">
        <f t="shared" si="25"/>
        <v>#REF!</v>
      </c>
      <c r="N295" s="83">
        <v>3844.3980000000001</v>
      </c>
      <c r="O295" s="83">
        <v>3844.3980000000001</v>
      </c>
    </row>
    <row r="296" spans="1:15" x14ac:dyDescent="0.25">
      <c r="A296" s="103"/>
      <c r="B296" s="105"/>
      <c r="C296" s="54" t="s">
        <v>6</v>
      </c>
      <c r="D296" s="41"/>
      <c r="E296" s="41"/>
      <c r="F296" s="42"/>
      <c r="G296" s="42"/>
      <c r="H296" s="42"/>
      <c r="I296" s="42"/>
      <c r="J296" s="42"/>
      <c r="K296" s="42"/>
      <c r="L296" s="42"/>
      <c r="M296" s="42"/>
      <c r="N296" s="84"/>
      <c r="O296" s="84"/>
    </row>
    <row r="297" spans="1:15" x14ac:dyDescent="0.25">
      <c r="A297" s="103"/>
      <c r="B297" s="105"/>
      <c r="C297" s="54" t="s">
        <v>7</v>
      </c>
      <c r="D297" s="43" t="e">
        <f>D305+D313+#REF!+#REF!+#REF!+#REF!+#REF!+#REF!+D337+D345+#REF!+#REF!</f>
        <v>#REF!</v>
      </c>
      <c r="E297" s="43" t="e">
        <f>E305+E313+#REF!+#REF!+#REF!+#REF!+#REF!+#REF!+E337+E345+#REF!+#REF!</f>
        <v>#REF!</v>
      </c>
      <c r="F297" s="43" t="e">
        <f>F305+F313+#REF!+#REF!+#REF!+#REF!+#REF!+#REF!+F337+F345+#REF!+#REF!</f>
        <v>#REF!</v>
      </c>
      <c r="G297" s="43" t="e">
        <f>G305+G313+#REF!+#REF!+#REF!+#REF!+#REF!+#REF!+G337+G345+#REF!+#REF!</f>
        <v>#REF!</v>
      </c>
      <c r="H297" s="43" t="e">
        <f>H305+H313+#REF!+#REF!+#REF!+#REF!+#REF!+#REF!+H337+H345+#REF!+#REF!</f>
        <v>#REF!</v>
      </c>
      <c r="I297" s="43" t="e">
        <f>I305+I313+#REF!+#REF!+#REF!+#REF!+#REF!+#REF!+I337+I345+#REF!+#REF!</f>
        <v>#REF!</v>
      </c>
      <c r="J297" s="43" t="e">
        <f>J305+J313+#REF!+#REF!+#REF!+#REF!+#REF!+#REF!+J337+J345+#REF!+#REF!</f>
        <v>#REF!</v>
      </c>
      <c r="K297" s="43" t="e">
        <f>K305+K313+#REF!+#REF!+#REF!+#REF!+#REF!+#REF!+K337+K345+#REF!+#REF!</f>
        <v>#REF!</v>
      </c>
      <c r="L297" s="43" t="e">
        <f>L305+L313+#REF!+#REF!+#REF!+#REF!+#REF!+#REF!+L337+L345+#REF!+#REF!</f>
        <v>#REF!</v>
      </c>
      <c r="M297" s="43" t="e">
        <f>M305+M313+#REF!+#REF!+#REF!+#REF!+#REF!+#REF!+M337+M345+#REF!+#REF!</f>
        <v>#REF!</v>
      </c>
      <c r="N297" s="85"/>
      <c r="O297" s="85"/>
    </row>
    <row r="298" spans="1:15" x14ac:dyDescent="0.25">
      <c r="A298" s="103"/>
      <c r="B298" s="105"/>
      <c r="C298" s="54" t="s">
        <v>8</v>
      </c>
      <c r="D298" s="43" t="e">
        <f>D306+D314+#REF!+#REF!+#REF!+#REF!+#REF!+#REF!+D338+D346+#REF!+#REF!+#REF!+#REF!</f>
        <v>#REF!</v>
      </c>
      <c r="E298" s="43" t="e">
        <f>E306+E314+#REF!+#REF!+#REF!+#REF!+#REF!+#REF!+E338+E346+#REF!+#REF!+#REF!+#REF!</f>
        <v>#REF!</v>
      </c>
      <c r="F298" s="43" t="e">
        <f>F306+F314+#REF!+#REF!+#REF!+#REF!+#REF!+#REF!+F338+F346+#REF!+#REF!+#REF!+#REF!</f>
        <v>#REF!</v>
      </c>
      <c r="G298" s="43" t="e">
        <f>G306+G314+#REF!+#REF!+#REF!+#REF!+#REF!+#REF!+G338+G346+#REF!+#REF!+#REF!+#REF!</f>
        <v>#REF!</v>
      </c>
      <c r="H298" s="43" t="e">
        <f>H306+H314+#REF!+#REF!+#REF!+#REF!+#REF!+#REF!+H338+H346+#REF!+#REF!+#REF!+#REF!+#REF!</f>
        <v>#REF!</v>
      </c>
      <c r="I298" s="43" t="e">
        <f>I306+I314+#REF!+#REF!+#REF!+#REF!+#REF!+#REF!+I338+I346+#REF!+#REF!+#REF!+#REF!+#REF!</f>
        <v>#REF!</v>
      </c>
      <c r="J298" s="43" t="e">
        <f>J306+J314+#REF!+#REF!+#REF!+#REF!+#REF!+#REF!+J338+J346+#REF!+#REF!+#REF!+#REF!+#REF!</f>
        <v>#REF!</v>
      </c>
      <c r="K298" s="43" t="e">
        <f>K306+K314+#REF!+#REF!+#REF!+#REF!+#REF!+#REF!+K338+K346+#REF!+#REF!+#REF!+#REF!+#REF!</f>
        <v>#REF!</v>
      </c>
      <c r="L298" s="43" t="e">
        <f>L306+L314+#REF!+#REF!+#REF!+#REF!+#REF!+#REF!+L338+L346+#REF!+#REF!+#REF!+#REF!+#REF!</f>
        <v>#REF!</v>
      </c>
      <c r="M298" s="43" t="e">
        <f>M306+M314+#REF!+#REF!+#REF!+#REF!+#REF!+#REF!+M338+M346+#REF!+#REF!+#REF!+#REF!+#REF!</f>
        <v>#REF!</v>
      </c>
      <c r="N298" s="85">
        <v>3400</v>
      </c>
      <c r="O298" s="85">
        <v>3400</v>
      </c>
    </row>
    <row r="299" spans="1:15" x14ac:dyDescent="0.25">
      <c r="A299" s="103"/>
      <c r="B299" s="105"/>
      <c r="C299" s="54" t="s">
        <v>9</v>
      </c>
      <c r="D299" s="43" t="e">
        <f>D307+D315+#REF!+#REF!+#REF!+#REF!+#REF!+#REF!+D339+D347+#REF!+#REF!+#REF!+#REF!</f>
        <v>#REF!</v>
      </c>
      <c r="E299" s="43" t="e">
        <f>E307+E315+#REF!+#REF!+#REF!+#REF!+#REF!+#REF!+E339+E347+#REF!+#REF!+#REF!+#REF!</f>
        <v>#REF!</v>
      </c>
      <c r="F299" s="43" t="e">
        <f>F307+F315+#REF!+#REF!+#REF!+#REF!+#REF!+#REF!+F339+F347+#REF!+#REF!+#REF!+#REF!+#REF!</f>
        <v>#REF!</v>
      </c>
      <c r="G299" s="43" t="e">
        <f>G307+G315+#REF!+#REF!+#REF!+#REF!+#REF!+#REF!+G339+G347+#REF!+#REF!+#REF!+#REF!+#REF!</f>
        <v>#REF!</v>
      </c>
      <c r="H299" s="43" t="e">
        <f>H307+H315+#REF!+#REF!+#REF!+#REF!+#REF!+#REF!+H339+H347+#REF!+#REF!+#REF!+#REF!+#REF!</f>
        <v>#REF!</v>
      </c>
      <c r="I299" s="43" t="e">
        <f>I307+I315+#REF!+#REF!+#REF!+#REF!+#REF!+#REF!+I339+I347+#REF!+#REF!+#REF!+#REF!+#REF!</f>
        <v>#REF!</v>
      </c>
      <c r="J299" s="43" t="e">
        <f>J307+J315+#REF!+#REF!+#REF!+#REF!+#REF!+#REF!+J339+J347+#REF!+#REF!+#REF!+#REF!+#REF!</f>
        <v>#REF!</v>
      </c>
      <c r="K299" s="43" t="e">
        <f>K307+K315+#REF!+#REF!+#REF!+#REF!+#REF!+#REF!+K339+K347+#REF!+#REF!+#REF!+#REF!+#REF!</f>
        <v>#REF!</v>
      </c>
      <c r="L299" s="43" t="e">
        <f>L307+L315+#REF!+#REF!+#REF!+#REF!+#REF!+#REF!+L339+L347+#REF!+#REF!+#REF!+#REF!+#REF!</f>
        <v>#REF!</v>
      </c>
      <c r="M299" s="43" t="e">
        <f>M307+M315+#REF!+#REF!+#REF!+#REF!+#REF!+#REF!+M339+M347+#REF!+#REF!+#REF!+#REF!+#REF!</f>
        <v>#REF!</v>
      </c>
      <c r="N299" s="85"/>
      <c r="O299" s="85"/>
    </row>
    <row r="300" spans="1:15" x14ac:dyDescent="0.25">
      <c r="A300" s="103"/>
      <c r="B300" s="105"/>
      <c r="C300" s="54" t="s">
        <v>10</v>
      </c>
      <c r="D300" s="45"/>
      <c r="E300" s="45"/>
      <c r="F300" s="42"/>
      <c r="G300" s="42"/>
      <c r="H300" s="42"/>
      <c r="I300" s="42"/>
      <c r="J300" s="42"/>
      <c r="K300" s="42"/>
      <c r="L300" s="42"/>
      <c r="M300" s="42"/>
      <c r="N300" s="85">
        <v>444.39800000000002</v>
      </c>
      <c r="O300" s="85">
        <v>444.39800000000002</v>
      </c>
    </row>
    <row r="301" spans="1:15" x14ac:dyDescent="0.25">
      <c r="A301" s="103"/>
      <c r="B301" s="105"/>
      <c r="C301" s="54" t="s">
        <v>11</v>
      </c>
      <c r="D301" s="45"/>
      <c r="E301" s="45"/>
      <c r="F301" s="42"/>
      <c r="G301" s="42"/>
      <c r="H301" s="42"/>
      <c r="I301" s="42"/>
      <c r="J301" s="42"/>
      <c r="K301" s="42"/>
      <c r="L301" s="42"/>
      <c r="M301" s="42"/>
      <c r="N301" s="44"/>
      <c r="O301" s="44"/>
    </row>
    <row r="302" spans="1:15" x14ac:dyDescent="0.25">
      <c r="A302" s="104"/>
      <c r="B302" s="105"/>
      <c r="C302" s="54" t="s">
        <v>12</v>
      </c>
      <c r="D302" s="45"/>
      <c r="E302" s="45"/>
      <c r="F302" s="42"/>
      <c r="G302" s="42"/>
      <c r="H302" s="42"/>
      <c r="I302" s="42"/>
      <c r="J302" s="42"/>
      <c r="K302" s="42"/>
      <c r="L302" s="42"/>
      <c r="M302" s="42"/>
      <c r="N302" s="44"/>
      <c r="O302" s="44"/>
    </row>
    <row r="303" spans="1:15" x14ac:dyDescent="0.25">
      <c r="A303" s="94" t="s">
        <v>190</v>
      </c>
      <c r="B303" s="97" t="s">
        <v>245</v>
      </c>
      <c r="C303" s="158" t="s">
        <v>5</v>
      </c>
      <c r="D303" s="159" t="e">
        <f>D305+D306+D307+D308+D309+D310</f>
        <v>#REF!</v>
      </c>
      <c r="E303" s="159" t="e">
        <f t="shared" ref="E303:M303" si="26">E305+E306+E307+E308+E309+E310</f>
        <v>#REF!</v>
      </c>
      <c r="F303" s="159" t="e">
        <f t="shared" si="26"/>
        <v>#REF!</v>
      </c>
      <c r="G303" s="159" t="e">
        <f t="shared" si="26"/>
        <v>#REF!</v>
      </c>
      <c r="H303" s="159" t="e">
        <f t="shared" si="26"/>
        <v>#REF!</v>
      </c>
      <c r="I303" s="159" t="e">
        <f t="shared" si="26"/>
        <v>#REF!</v>
      </c>
      <c r="J303" s="159" t="e">
        <f t="shared" si="26"/>
        <v>#REF!</v>
      </c>
      <c r="K303" s="159" t="e">
        <f t="shared" si="26"/>
        <v>#REF!</v>
      </c>
      <c r="L303" s="159" t="e">
        <f t="shared" si="26"/>
        <v>#REF!</v>
      </c>
      <c r="M303" s="159" t="e">
        <f t="shared" si="26"/>
        <v>#REF!</v>
      </c>
      <c r="N303" s="160">
        <v>64.397999999999996</v>
      </c>
      <c r="O303" s="160">
        <v>64.397999999999996</v>
      </c>
    </row>
    <row r="304" spans="1:15" x14ac:dyDescent="0.25">
      <c r="A304" s="95"/>
      <c r="B304" s="98"/>
      <c r="C304" s="78" t="s">
        <v>6</v>
      </c>
      <c r="D304" s="28"/>
      <c r="E304" s="28"/>
      <c r="F304" s="19"/>
      <c r="G304" s="19"/>
      <c r="H304" s="19"/>
      <c r="I304" s="19"/>
      <c r="J304" s="19"/>
      <c r="K304" s="19"/>
      <c r="L304" s="19"/>
      <c r="M304" s="19"/>
      <c r="N304" s="81"/>
      <c r="O304" s="81"/>
    </row>
    <row r="305" spans="1:15" x14ac:dyDescent="0.25">
      <c r="A305" s="95"/>
      <c r="B305" s="98"/>
      <c r="C305" s="78" t="s">
        <v>7</v>
      </c>
      <c r="D305" s="28"/>
      <c r="E305" s="28"/>
      <c r="F305" s="19"/>
      <c r="G305" s="19"/>
      <c r="H305" s="19"/>
      <c r="I305" s="19"/>
      <c r="J305" s="19"/>
      <c r="K305" s="19"/>
      <c r="L305" s="19"/>
      <c r="M305" s="19"/>
      <c r="N305" s="81"/>
      <c r="O305" s="81"/>
    </row>
    <row r="306" spans="1:15" x14ac:dyDescent="0.25">
      <c r="A306" s="95"/>
      <c r="B306" s="98"/>
      <c r="C306" s="78" t="s">
        <v>8</v>
      </c>
      <c r="D306" s="19" t="e">
        <f>#REF!</f>
        <v>#REF!</v>
      </c>
      <c r="E306" s="19" t="e">
        <f>#REF!</f>
        <v>#REF!</v>
      </c>
      <c r="F306" s="19" t="e">
        <f>#REF!</f>
        <v>#REF!</v>
      </c>
      <c r="G306" s="19" t="e">
        <f>#REF!</f>
        <v>#REF!</v>
      </c>
      <c r="H306" s="19" t="e">
        <f>#REF!</f>
        <v>#REF!</v>
      </c>
      <c r="I306" s="19" t="e">
        <f>#REF!</f>
        <v>#REF!</v>
      </c>
      <c r="J306" s="19" t="e">
        <f>#REF!</f>
        <v>#REF!</v>
      </c>
      <c r="K306" s="19" t="e">
        <f>#REF!</f>
        <v>#REF!</v>
      </c>
      <c r="L306" s="19" t="e">
        <f>#REF!+#REF!</f>
        <v>#REF!</v>
      </c>
      <c r="M306" s="19" t="e">
        <f>#REF!+#REF!</f>
        <v>#REF!</v>
      </c>
      <c r="N306" s="81"/>
      <c r="O306" s="81"/>
    </row>
    <row r="307" spans="1:15" x14ac:dyDescent="0.25">
      <c r="A307" s="95"/>
      <c r="B307" s="98"/>
      <c r="C307" s="78" t="s">
        <v>9</v>
      </c>
      <c r="D307" s="28"/>
      <c r="E307" s="28"/>
      <c r="F307" s="19"/>
      <c r="G307" s="19"/>
      <c r="H307" s="19"/>
      <c r="I307" s="19"/>
      <c r="J307" s="19"/>
      <c r="K307" s="19"/>
      <c r="L307" s="19"/>
      <c r="M307" s="19"/>
      <c r="N307" s="81"/>
      <c r="O307" s="81"/>
    </row>
    <row r="308" spans="1:15" x14ac:dyDescent="0.25">
      <c r="A308" s="95"/>
      <c r="B308" s="98"/>
      <c r="C308" s="78" t="s">
        <v>10</v>
      </c>
      <c r="D308" s="28"/>
      <c r="E308" s="28"/>
      <c r="F308" s="19"/>
      <c r="G308" s="19"/>
      <c r="H308" s="19"/>
      <c r="I308" s="19"/>
      <c r="J308" s="19"/>
      <c r="K308" s="19"/>
      <c r="L308" s="19"/>
      <c r="M308" s="19"/>
      <c r="N308" s="81">
        <v>64.397999999999996</v>
      </c>
      <c r="O308" s="81">
        <v>64.397999999999996</v>
      </c>
    </row>
    <row r="309" spans="1:15" x14ac:dyDescent="0.25">
      <c r="A309" s="95"/>
      <c r="B309" s="98"/>
      <c r="C309" s="78" t="s">
        <v>11</v>
      </c>
      <c r="D309" s="28"/>
      <c r="E309" s="28"/>
      <c r="F309" s="19"/>
      <c r="G309" s="19"/>
      <c r="H309" s="19"/>
      <c r="I309" s="19"/>
      <c r="J309" s="19"/>
      <c r="K309" s="19"/>
      <c r="L309" s="19"/>
      <c r="M309" s="19"/>
      <c r="N309" s="81"/>
      <c r="O309" s="81"/>
    </row>
    <row r="310" spans="1:15" x14ac:dyDescent="0.25">
      <c r="A310" s="95"/>
      <c r="B310" s="99"/>
      <c r="C310" s="78" t="s">
        <v>12</v>
      </c>
      <c r="D310" s="28"/>
      <c r="E310" s="28"/>
      <c r="F310" s="19"/>
      <c r="G310" s="19"/>
      <c r="H310" s="19"/>
      <c r="I310" s="19"/>
      <c r="J310" s="19"/>
      <c r="K310" s="19"/>
      <c r="L310" s="19"/>
      <c r="M310" s="19"/>
      <c r="N310" s="27"/>
      <c r="O310" s="27"/>
    </row>
    <row r="311" spans="1:15" x14ac:dyDescent="0.25">
      <c r="A311" s="94" t="s">
        <v>190</v>
      </c>
      <c r="B311" s="97" t="s">
        <v>248</v>
      </c>
      <c r="C311" s="158" t="s">
        <v>5</v>
      </c>
      <c r="D311" s="159">
        <f>SUM(D313:D318)</f>
        <v>0</v>
      </c>
      <c r="E311" s="159">
        <f t="shared" ref="E311:M311" si="27">SUM(E313:E318)</f>
        <v>0</v>
      </c>
      <c r="F311" s="159" t="e">
        <f t="shared" si="27"/>
        <v>#REF!</v>
      </c>
      <c r="G311" s="159" t="e">
        <f t="shared" si="27"/>
        <v>#REF!</v>
      </c>
      <c r="H311" s="159" t="e">
        <f t="shared" si="27"/>
        <v>#REF!</v>
      </c>
      <c r="I311" s="159" t="e">
        <f t="shared" si="27"/>
        <v>#REF!</v>
      </c>
      <c r="J311" s="159" t="e">
        <f t="shared" si="27"/>
        <v>#REF!</v>
      </c>
      <c r="K311" s="159" t="e">
        <f t="shared" si="27"/>
        <v>#REF!</v>
      </c>
      <c r="L311" s="159" t="e">
        <f t="shared" si="27"/>
        <v>#REF!</v>
      </c>
      <c r="M311" s="159" t="e">
        <f t="shared" si="27"/>
        <v>#REF!</v>
      </c>
      <c r="N311" s="160">
        <v>3780</v>
      </c>
      <c r="O311" s="160">
        <v>3780</v>
      </c>
    </row>
    <row r="312" spans="1:15" x14ac:dyDescent="0.25">
      <c r="A312" s="95"/>
      <c r="B312" s="98"/>
      <c r="C312" s="78" t="s">
        <v>6</v>
      </c>
      <c r="D312" s="28"/>
      <c r="E312" s="28"/>
      <c r="F312" s="19"/>
      <c r="G312" s="19"/>
      <c r="H312" s="19"/>
      <c r="I312" s="19"/>
      <c r="J312" s="19"/>
      <c r="K312" s="19"/>
      <c r="L312" s="19"/>
      <c r="M312" s="19"/>
      <c r="N312" s="81"/>
      <c r="O312" s="81"/>
    </row>
    <row r="313" spans="1:15" x14ac:dyDescent="0.25">
      <c r="A313" s="95"/>
      <c r="B313" s="98"/>
      <c r="C313" s="78" t="s">
        <v>7</v>
      </c>
      <c r="D313" s="19"/>
      <c r="E313" s="19"/>
      <c r="F313" s="19"/>
      <c r="G313" s="19"/>
      <c r="H313" s="19"/>
      <c r="I313" s="19"/>
      <c r="J313" s="19"/>
      <c r="K313" s="19"/>
      <c r="L313" s="19"/>
      <c r="M313" s="19"/>
      <c r="N313" s="81"/>
      <c r="O313" s="81"/>
    </row>
    <row r="314" spans="1:15" x14ac:dyDescent="0.25">
      <c r="A314" s="95"/>
      <c r="B314" s="98"/>
      <c r="C314" s="78" t="s">
        <v>8</v>
      </c>
      <c r="D314" s="28"/>
      <c r="E314" s="28"/>
      <c r="F314" s="28" t="e">
        <f>#REF!</f>
        <v>#REF!</v>
      </c>
      <c r="G314" s="28" t="e">
        <f>#REF!</f>
        <v>#REF!</v>
      </c>
      <c r="H314" s="28" t="e">
        <f>#REF!</f>
        <v>#REF!</v>
      </c>
      <c r="I314" s="28" t="e">
        <f>#REF!</f>
        <v>#REF!</v>
      </c>
      <c r="J314" s="28" t="e">
        <f>#REF!</f>
        <v>#REF!</v>
      </c>
      <c r="K314" s="28" t="e">
        <f>#REF!</f>
        <v>#REF!</v>
      </c>
      <c r="L314" s="28" t="e">
        <f>#REF!</f>
        <v>#REF!</v>
      </c>
      <c r="M314" s="28" t="e">
        <f>#REF!</f>
        <v>#REF!</v>
      </c>
      <c r="N314" s="81">
        <v>3400</v>
      </c>
      <c r="O314" s="81">
        <v>3400</v>
      </c>
    </row>
    <row r="315" spans="1:15" x14ac:dyDescent="0.25">
      <c r="A315" s="95"/>
      <c r="B315" s="98"/>
      <c r="C315" s="78" t="s">
        <v>9</v>
      </c>
      <c r="D315" s="28"/>
      <c r="E315" s="28"/>
      <c r="F315" s="19"/>
      <c r="G315" s="19"/>
      <c r="H315" s="19"/>
      <c r="I315" s="19"/>
      <c r="J315" s="19"/>
      <c r="K315" s="19"/>
      <c r="L315" s="19"/>
      <c r="M315" s="19"/>
      <c r="N315" s="81"/>
      <c r="O315" s="81"/>
    </row>
    <row r="316" spans="1:15" x14ac:dyDescent="0.25">
      <c r="A316" s="95"/>
      <c r="B316" s="98"/>
      <c r="C316" s="78" t="s">
        <v>10</v>
      </c>
      <c r="D316" s="28"/>
      <c r="E316" s="28"/>
      <c r="F316" s="19"/>
      <c r="G316" s="19"/>
      <c r="H316" s="19"/>
      <c r="I316" s="19"/>
      <c r="J316" s="19"/>
      <c r="K316" s="19"/>
      <c r="L316" s="19"/>
      <c r="M316" s="19"/>
      <c r="N316" s="81">
        <v>380</v>
      </c>
      <c r="O316" s="81">
        <v>380</v>
      </c>
    </row>
    <row r="317" spans="1:15" x14ac:dyDescent="0.25">
      <c r="A317" s="95"/>
      <c r="B317" s="98"/>
      <c r="C317" s="78" t="s">
        <v>11</v>
      </c>
      <c r="D317" s="28"/>
      <c r="E317" s="28"/>
      <c r="F317" s="19"/>
      <c r="G317" s="19"/>
      <c r="H317" s="19"/>
      <c r="I317" s="19"/>
      <c r="J317" s="19"/>
      <c r="K317" s="19"/>
      <c r="L317" s="19"/>
      <c r="M317" s="19"/>
      <c r="N317" s="81"/>
      <c r="O317" s="81"/>
    </row>
    <row r="318" spans="1:15" x14ac:dyDescent="0.25">
      <c r="A318" s="96"/>
      <c r="B318" s="99"/>
      <c r="C318" s="78" t="s">
        <v>12</v>
      </c>
      <c r="D318" s="28"/>
      <c r="E318" s="28"/>
      <c r="F318" s="19"/>
      <c r="G318" s="19"/>
      <c r="H318" s="19"/>
      <c r="I318" s="19"/>
      <c r="J318" s="19"/>
      <c r="K318" s="19"/>
      <c r="L318" s="19"/>
      <c r="M318" s="19"/>
      <c r="N318" s="27"/>
      <c r="O318" s="27"/>
    </row>
    <row r="320" spans="1:15" ht="15.75" x14ac:dyDescent="0.25">
      <c r="A320" s="100" t="s">
        <v>65</v>
      </c>
      <c r="B320" s="100"/>
      <c r="C320" s="31"/>
      <c r="D320" s="31"/>
      <c r="E320" s="31"/>
      <c r="F320" s="31"/>
      <c r="G320" s="31"/>
      <c r="H320" s="31"/>
      <c r="I320" s="31"/>
      <c r="J320" s="31"/>
      <c r="K320" s="31"/>
      <c r="L320" s="31"/>
      <c r="M320" s="31"/>
      <c r="N320" s="31"/>
      <c r="O320" s="31"/>
    </row>
    <row r="321" spans="1:15" ht="15.75" x14ac:dyDescent="0.25">
      <c r="A321" s="100" t="s">
        <v>66</v>
      </c>
      <c r="B321" s="100"/>
      <c r="C321" s="31"/>
      <c r="D321" s="31"/>
      <c r="E321" s="31"/>
      <c r="F321" s="31"/>
      <c r="G321" s="31"/>
      <c r="H321" s="31"/>
      <c r="I321" s="31"/>
      <c r="J321" s="31"/>
      <c r="K321" s="31"/>
      <c r="L321" s="31"/>
      <c r="M321" s="31"/>
      <c r="N321" s="101" t="s">
        <v>67</v>
      </c>
      <c r="O321" s="101"/>
    </row>
    <row r="322" spans="1:15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</row>
    <row r="323" spans="1:15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</row>
    <row r="324" spans="1:15" x14ac:dyDescent="0.25">
      <c r="A324" s="92" t="s">
        <v>177</v>
      </c>
      <c r="B324" s="92"/>
      <c r="C324" s="36"/>
      <c r="D324" s="36"/>
      <c r="E324" s="36"/>
      <c r="F324" s="36"/>
      <c r="G324" s="36"/>
      <c r="H324" s="36"/>
      <c r="I324" s="36"/>
      <c r="J324" s="36"/>
      <c r="K324" s="36"/>
      <c r="L324" s="36"/>
      <c r="M324" s="36"/>
      <c r="N324" s="36"/>
      <c r="O324" s="36"/>
    </row>
    <row r="325" spans="1:15" x14ac:dyDescent="0.25">
      <c r="A325" s="93" t="s">
        <v>178</v>
      </c>
      <c r="B325" s="93"/>
      <c r="C325" s="38"/>
      <c r="D325" s="38"/>
      <c r="E325" s="38"/>
      <c r="F325" s="38"/>
      <c r="G325" s="38"/>
      <c r="H325" s="38"/>
      <c r="I325" s="38"/>
      <c r="J325" s="38"/>
      <c r="K325" s="38"/>
      <c r="L325" s="38"/>
      <c r="M325" s="38"/>
      <c r="N325" s="38"/>
      <c r="O325" s="38"/>
    </row>
  </sheetData>
  <mergeCells count="99">
    <mergeCell ref="A199:A206"/>
    <mergeCell ref="B199:B206"/>
    <mergeCell ref="A207:A214"/>
    <mergeCell ref="B207:B214"/>
    <mergeCell ref="A239:A246"/>
    <mergeCell ref="B239:B246"/>
    <mergeCell ref="A231:A238"/>
    <mergeCell ref="B231:B238"/>
    <mergeCell ref="B175:B182"/>
    <mergeCell ref="A183:A190"/>
    <mergeCell ref="B183:B190"/>
    <mergeCell ref="A191:A198"/>
    <mergeCell ref="B191:B198"/>
    <mergeCell ref="A127:A134"/>
    <mergeCell ref="B127:B134"/>
    <mergeCell ref="A135:A142"/>
    <mergeCell ref="B135:B142"/>
    <mergeCell ref="A151:A158"/>
    <mergeCell ref="B151:B158"/>
    <mergeCell ref="B143:B150"/>
    <mergeCell ref="B103:B110"/>
    <mergeCell ref="A111:A118"/>
    <mergeCell ref="B111:B118"/>
    <mergeCell ref="A1:R1"/>
    <mergeCell ref="A2:R2"/>
    <mergeCell ref="N5:O5"/>
    <mergeCell ref="N4:O4"/>
    <mergeCell ref="Q106:R106"/>
    <mergeCell ref="A119:A126"/>
    <mergeCell ref="B119:B126"/>
    <mergeCell ref="B63:B70"/>
    <mergeCell ref="A63:A70"/>
    <mergeCell ref="A71:A78"/>
    <mergeCell ref="B71:B78"/>
    <mergeCell ref="A87:A94"/>
    <mergeCell ref="B87:B94"/>
    <mergeCell ref="A95:A102"/>
    <mergeCell ref="B95:B102"/>
    <mergeCell ref="A103:A110"/>
    <mergeCell ref="A55:A62"/>
    <mergeCell ref="B55:B62"/>
    <mergeCell ref="A79:A86"/>
    <mergeCell ref="B79:B86"/>
    <mergeCell ref="A47:A54"/>
    <mergeCell ref="B47:B54"/>
    <mergeCell ref="P4:Q4"/>
    <mergeCell ref="F5:G5"/>
    <mergeCell ref="H5:I5"/>
    <mergeCell ref="A23:A30"/>
    <mergeCell ref="B23:B30"/>
    <mergeCell ref="L5:M5"/>
    <mergeCell ref="A31:A38"/>
    <mergeCell ref="B31:B38"/>
    <mergeCell ref="A39:A46"/>
    <mergeCell ref="B39:B46"/>
    <mergeCell ref="J5:K5"/>
    <mergeCell ref="A7:A14"/>
    <mergeCell ref="B7:B14"/>
    <mergeCell ref="A15:A22"/>
    <mergeCell ref="B15:B22"/>
    <mergeCell ref="A4:A6"/>
    <mergeCell ref="B4:B6"/>
    <mergeCell ref="C4:C6"/>
    <mergeCell ref="D4:E5"/>
    <mergeCell ref="F4:M4"/>
    <mergeCell ref="A143:A150"/>
    <mergeCell ref="A263:A270"/>
    <mergeCell ref="B263:B270"/>
    <mergeCell ref="A215:A222"/>
    <mergeCell ref="B215:B222"/>
    <mergeCell ref="A223:A230"/>
    <mergeCell ref="B223:B230"/>
    <mergeCell ref="A247:A254"/>
    <mergeCell ref="B247:B254"/>
    <mergeCell ref="A255:A262"/>
    <mergeCell ref="B255:B262"/>
    <mergeCell ref="A159:A166"/>
    <mergeCell ref="B159:B166"/>
    <mergeCell ref="A167:A174"/>
    <mergeCell ref="B167:B174"/>
    <mergeCell ref="A175:A182"/>
    <mergeCell ref="A271:A278"/>
    <mergeCell ref="B271:B278"/>
    <mergeCell ref="A279:A286"/>
    <mergeCell ref="B279:B286"/>
    <mergeCell ref="A287:A294"/>
    <mergeCell ref="B287:B294"/>
    <mergeCell ref="A295:A302"/>
    <mergeCell ref="B295:B302"/>
    <mergeCell ref="A303:A310"/>
    <mergeCell ref="B303:B310"/>
    <mergeCell ref="A311:A318"/>
    <mergeCell ref="B311:B318"/>
    <mergeCell ref="P249:S249"/>
    <mergeCell ref="A324:B324"/>
    <mergeCell ref="A325:B325"/>
    <mergeCell ref="A320:B320"/>
    <mergeCell ref="A321:B321"/>
    <mergeCell ref="N321:O321"/>
  </mergeCells>
  <pageMargins left="0.31496062992125984" right="0.31496062992125984" top="0.55118110236220474" bottom="0.55118110236220474" header="0" footer="0"/>
  <pageSetup paperSize="9" scale="84" fitToHeight="0" orientation="portrait" horizontalDpi="4294967295" verticalDpi="4294967295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0"/>
  <sheetViews>
    <sheetView topLeftCell="A43" zoomScaleNormal="100" workbookViewId="0">
      <selection activeCell="S50" sqref="S50:S51"/>
    </sheetView>
  </sheetViews>
  <sheetFormatPr defaultRowHeight="15" x14ac:dyDescent="0.25"/>
  <cols>
    <col min="1" max="1" width="22" style="3" customWidth="1"/>
    <col min="2" max="2" width="53.28515625" style="3" customWidth="1"/>
    <col min="3" max="3" width="18.85546875" style="3" customWidth="1"/>
    <col min="4" max="4" width="7.140625" style="2" customWidth="1"/>
    <col min="5" max="5" width="8.85546875" style="2" customWidth="1"/>
    <col min="6" max="6" width="12.7109375" style="2" customWidth="1"/>
    <col min="7" max="7" width="10.7109375" style="2" customWidth="1"/>
    <col min="8" max="8" width="15.85546875" style="15" hidden="1" customWidth="1"/>
    <col min="9" max="9" width="13.42578125" style="15" hidden="1" customWidth="1"/>
    <col min="10" max="10" width="16" style="3" hidden="1" customWidth="1"/>
    <col min="11" max="11" width="13.85546875" style="3" hidden="1" customWidth="1"/>
    <col min="12" max="12" width="17" style="3" hidden="1" customWidth="1"/>
    <col min="13" max="13" width="15.5703125" style="3" hidden="1" customWidth="1"/>
    <col min="14" max="14" width="13.42578125" style="3" hidden="1" customWidth="1"/>
    <col min="15" max="15" width="14.28515625" style="3" hidden="1" customWidth="1"/>
    <col min="16" max="16" width="15" style="3" customWidth="1"/>
    <col min="17" max="17" width="13.140625" style="3" customWidth="1"/>
    <col min="18" max="18" width="15.42578125" style="3" customWidth="1"/>
    <col min="19" max="19" width="13.5703125" style="3" customWidth="1"/>
    <col min="20" max="196" width="9.140625" style="3"/>
    <col min="197" max="197" width="17.85546875" style="3" customWidth="1"/>
    <col min="198" max="198" width="15.7109375" style="3" customWidth="1"/>
    <col min="199" max="199" width="26.28515625" style="3" customWidth="1"/>
    <col min="200" max="215" width="5.85546875" style="3" customWidth="1"/>
    <col min="216" max="216" width="22.7109375" style="3" customWidth="1"/>
    <col min="217" max="452" width="9.140625" style="3"/>
    <col min="453" max="453" width="17.85546875" style="3" customWidth="1"/>
    <col min="454" max="454" width="15.7109375" style="3" customWidth="1"/>
    <col min="455" max="455" width="26.28515625" style="3" customWidth="1"/>
    <col min="456" max="471" width="5.85546875" style="3" customWidth="1"/>
    <col min="472" max="472" width="22.7109375" style="3" customWidth="1"/>
    <col min="473" max="708" width="9.140625" style="3"/>
    <col min="709" max="709" width="17.85546875" style="3" customWidth="1"/>
    <col min="710" max="710" width="15.7109375" style="3" customWidth="1"/>
    <col min="711" max="711" width="26.28515625" style="3" customWidth="1"/>
    <col min="712" max="727" width="5.85546875" style="3" customWidth="1"/>
    <col min="728" max="728" width="22.7109375" style="3" customWidth="1"/>
    <col min="729" max="964" width="9.140625" style="3"/>
    <col min="965" max="965" width="17.85546875" style="3" customWidth="1"/>
    <col min="966" max="966" width="15.7109375" style="3" customWidth="1"/>
    <col min="967" max="967" width="26.28515625" style="3" customWidth="1"/>
    <col min="968" max="983" width="5.85546875" style="3" customWidth="1"/>
    <col min="984" max="984" width="22.7109375" style="3" customWidth="1"/>
    <col min="985" max="1220" width="9.140625" style="3"/>
    <col min="1221" max="1221" width="17.85546875" style="3" customWidth="1"/>
    <col min="1222" max="1222" width="15.7109375" style="3" customWidth="1"/>
    <col min="1223" max="1223" width="26.28515625" style="3" customWidth="1"/>
    <col min="1224" max="1239" width="5.85546875" style="3" customWidth="1"/>
    <col min="1240" max="1240" width="22.7109375" style="3" customWidth="1"/>
    <col min="1241" max="1476" width="9.140625" style="3"/>
    <col min="1477" max="1477" width="17.85546875" style="3" customWidth="1"/>
    <col min="1478" max="1478" width="15.7109375" style="3" customWidth="1"/>
    <col min="1479" max="1479" width="26.28515625" style="3" customWidth="1"/>
    <col min="1480" max="1495" width="5.85546875" style="3" customWidth="1"/>
    <col min="1496" max="1496" width="22.7109375" style="3" customWidth="1"/>
    <col min="1497" max="1732" width="9.140625" style="3"/>
    <col min="1733" max="1733" width="17.85546875" style="3" customWidth="1"/>
    <col min="1734" max="1734" width="15.7109375" style="3" customWidth="1"/>
    <col min="1735" max="1735" width="26.28515625" style="3" customWidth="1"/>
    <col min="1736" max="1751" width="5.85546875" style="3" customWidth="1"/>
    <col min="1752" max="1752" width="22.7109375" style="3" customWidth="1"/>
    <col min="1753" max="1988" width="9.140625" style="3"/>
    <col min="1989" max="1989" width="17.85546875" style="3" customWidth="1"/>
    <col min="1990" max="1990" width="15.7109375" style="3" customWidth="1"/>
    <col min="1991" max="1991" width="26.28515625" style="3" customWidth="1"/>
    <col min="1992" max="2007" width="5.85546875" style="3" customWidth="1"/>
    <col min="2008" max="2008" width="22.7109375" style="3" customWidth="1"/>
    <col min="2009" max="2244" width="9.140625" style="3"/>
    <col min="2245" max="2245" width="17.85546875" style="3" customWidth="1"/>
    <col min="2246" max="2246" width="15.7109375" style="3" customWidth="1"/>
    <col min="2247" max="2247" width="26.28515625" style="3" customWidth="1"/>
    <col min="2248" max="2263" width="5.85546875" style="3" customWidth="1"/>
    <col min="2264" max="2264" width="22.7109375" style="3" customWidth="1"/>
    <col min="2265" max="2500" width="9.140625" style="3"/>
    <col min="2501" max="2501" width="17.85546875" style="3" customWidth="1"/>
    <col min="2502" max="2502" width="15.7109375" style="3" customWidth="1"/>
    <col min="2503" max="2503" width="26.28515625" style="3" customWidth="1"/>
    <col min="2504" max="2519" width="5.85546875" style="3" customWidth="1"/>
    <col min="2520" max="2520" width="22.7109375" style="3" customWidth="1"/>
    <col min="2521" max="2756" width="9.140625" style="3"/>
    <col min="2757" max="2757" width="17.85546875" style="3" customWidth="1"/>
    <col min="2758" max="2758" width="15.7109375" style="3" customWidth="1"/>
    <col min="2759" max="2759" width="26.28515625" style="3" customWidth="1"/>
    <col min="2760" max="2775" width="5.85546875" style="3" customWidth="1"/>
    <col min="2776" max="2776" width="22.7109375" style="3" customWidth="1"/>
    <col min="2777" max="3012" width="9.140625" style="3"/>
    <col min="3013" max="3013" width="17.85546875" style="3" customWidth="1"/>
    <col min="3014" max="3014" width="15.7109375" style="3" customWidth="1"/>
    <col min="3015" max="3015" width="26.28515625" style="3" customWidth="1"/>
    <col min="3016" max="3031" width="5.85546875" style="3" customWidth="1"/>
    <col min="3032" max="3032" width="22.7109375" style="3" customWidth="1"/>
    <col min="3033" max="3268" width="9.140625" style="3"/>
    <col min="3269" max="3269" width="17.85546875" style="3" customWidth="1"/>
    <col min="3270" max="3270" width="15.7109375" style="3" customWidth="1"/>
    <col min="3271" max="3271" width="26.28515625" style="3" customWidth="1"/>
    <col min="3272" max="3287" width="5.85546875" style="3" customWidth="1"/>
    <col min="3288" max="3288" width="22.7109375" style="3" customWidth="1"/>
    <col min="3289" max="3524" width="9.140625" style="3"/>
    <col min="3525" max="3525" width="17.85546875" style="3" customWidth="1"/>
    <col min="3526" max="3526" width="15.7109375" style="3" customWidth="1"/>
    <col min="3527" max="3527" width="26.28515625" style="3" customWidth="1"/>
    <col min="3528" max="3543" width="5.85546875" style="3" customWidth="1"/>
    <col min="3544" max="3544" width="22.7109375" style="3" customWidth="1"/>
    <col min="3545" max="3780" width="9.140625" style="3"/>
    <col min="3781" max="3781" width="17.85546875" style="3" customWidth="1"/>
    <col min="3782" max="3782" width="15.7109375" style="3" customWidth="1"/>
    <col min="3783" max="3783" width="26.28515625" style="3" customWidth="1"/>
    <col min="3784" max="3799" width="5.85546875" style="3" customWidth="1"/>
    <col min="3800" max="3800" width="22.7109375" style="3" customWidth="1"/>
    <col min="3801" max="4036" width="9.140625" style="3"/>
    <col min="4037" max="4037" width="17.85546875" style="3" customWidth="1"/>
    <col min="4038" max="4038" width="15.7109375" style="3" customWidth="1"/>
    <col min="4039" max="4039" width="26.28515625" style="3" customWidth="1"/>
    <col min="4040" max="4055" width="5.85546875" style="3" customWidth="1"/>
    <col min="4056" max="4056" width="22.7109375" style="3" customWidth="1"/>
    <col min="4057" max="4292" width="9.140625" style="3"/>
    <col min="4293" max="4293" width="17.85546875" style="3" customWidth="1"/>
    <col min="4294" max="4294" width="15.7109375" style="3" customWidth="1"/>
    <col min="4295" max="4295" width="26.28515625" style="3" customWidth="1"/>
    <col min="4296" max="4311" width="5.85546875" style="3" customWidth="1"/>
    <col min="4312" max="4312" width="22.7109375" style="3" customWidth="1"/>
    <col min="4313" max="4548" width="9.140625" style="3"/>
    <col min="4549" max="4549" width="17.85546875" style="3" customWidth="1"/>
    <col min="4550" max="4550" width="15.7109375" style="3" customWidth="1"/>
    <col min="4551" max="4551" width="26.28515625" style="3" customWidth="1"/>
    <col min="4552" max="4567" width="5.85546875" style="3" customWidth="1"/>
    <col min="4568" max="4568" width="22.7109375" style="3" customWidth="1"/>
    <col min="4569" max="4804" width="9.140625" style="3"/>
    <col min="4805" max="4805" width="17.85546875" style="3" customWidth="1"/>
    <col min="4806" max="4806" width="15.7109375" style="3" customWidth="1"/>
    <col min="4807" max="4807" width="26.28515625" style="3" customWidth="1"/>
    <col min="4808" max="4823" width="5.85546875" style="3" customWidth="1"/>
    <col min="4824" max="4824" width="22.7109375" style="3" customWidth="1"/>
    <col min="4825" max="5060" width="9.140625" style="3"/>
    <col min="5061" max="5061" width="17.85546875" style="3" customWidth="1"/>
    <col min="5062" max="5062" width="15.7109375" style="3" customWidth="1"/>
    <col min="5063" max="5063" width="26.28515625" style="3" customWidth="1"/>
    <col min="5064" max="5079" width="5.85546875" style="3" customWidth="1"/>
    <col min="5080" max="5080" width="22.7109375" style="3" customWidth="1"/>
    <col min="5081" max="5316" width="9.140625" style="3"/>
    <col min="5317" max="5317" width="17.85546875" style="3" customWidth="1"/>
    <col min="5318" max="5318" width="15.7109375" style="3" customWidth="1"/>
    <col min="5319" max="5319" width="26.28515625" style="3" customWidth="1"/>
    <col min="5320" max="5335" width="5.85546875" style="3" customWidth="1"/>
    <col min="5336" max="5336" width="22.7109375" style="3" customWidth="1"/>
    <col min="5337" max="5572" width="9.140625" style="3"/>
    <col min="5573" max="5573" width="17.85546875" style="3" customWidth="1"/>
    <col min="5574" max="5574" width="15.7109375" style="3" customWidth="1"/>
    <col min="5575" max="5575" width="26.28515625" style="3" customWidth="1"/>
    <col min="5576" max="5591" width="5.85546875" style="3" customWidth="1"/>
    <col min="5592" max="5592" width="22.7109375" style="3" customWidth="1"/>
    <col min="5593" max="5828" width="9.140625" style="3"/>
    <col min="5829" max="5829" width="17.85546875" style="3" customWidth="1"/>
    <col min="5830" max="5830" width="15.7109375" style="3" customWidth="1"/>
    <col min="5831" max="5831" width="26.28515625" style="3" customWidth="1"/>
    <col min="5832" max="5847" width="5.85546875" style="3" customWidth="1"/>
    <col min="5848" max="5848" width="22.7109375" style="3" customWidth="1"/>
    <col min="5849" max="6084" width="9.140625" style="3"/>
    <col min="6085" max="6085" width="17.85546875" style="3" customWidth="1"/>
    <col min="6086" max="6086" width="15.7109375" style="3" customWidth="1"/>
    <col min="6087" max="6087" width="26.28515625" style="3" customWidth="1"/>
    <col min="6088" max="6103" width="5.85546875" style="3" customWidth="1"/>
    <col min="6104" max="6104" width="22.7109375" style="3" customWidth="1"/>
    <col min="6105" max="6340" width="9.140625" style="3"/>
    <col min="6341" max="6341" width="17.85546875" style="3" customWidth="1"/>
    <col min="6342" max="6342" width="15.7109375" style="3" customWidth="1"/>
    <col min="6343" max="6343" width="26.28515625" style="3" customWidth="1"/>
    <col min="6344" max="6359" width="5.85546875" style="3" customWidth="1"/>
    <col min="6360" max="6360" width="22.7109375" style="3" customWidth="1"/>
    <col min="6361" max="6596" width="9.140625" style="3"/>
    <col min="6597" max="6597" width="17.85546875" style="3" customWidth="1"/>
    <col min="6598" max="6598" width="15.7109375" style="3" customWidth="1"/>
    <col min="6599" max="6599" width="26.28515625" style="3" customWidth="1"/>
    <col min="6600" max="6615" width="5.85546875" style="3" customWidth="1"/>
    <col min="6616" max="6616" width="22.7109375" style="3" customWidth="1"/>
    <col min="6617" max="6852" width="9.140625" style="3"/>
    <col min="6853" max="6853" width="17.85546875" style="3" customWidth="1"/>
    <col min="6854" max="6854" width="15.7109375" style="3" customWidth="1"/>
    <col min="6855" max="6855" width="26.28515625" style="3" customWidth="1"/>
    <col min="6856" max="6871" width="5.85546875" style="3" customWidth="1"/>
    <col min="6872" max="6872" width="22.7109375" style="3" customWidth="1"/>
    <col min="6873" max="7108" width="9.140625" style="3"/>
    <col min="7109" max="7109" width="17.85546875" style="3" customWidth="1"/>
    <col min="7110" max="7110" width="15.7109375" style="3" customWidth="1"/>
    <col min="7111" max="7111" width="26.28515625" style="3" customWidth="1"/>
    <col min="7112" max="7127" width="5.85546875" style="3" customWidth="1"/>
    <col min="7128" max="7128" width="22.7109375" style="3" customWidth="1"/>
    <col min="7129" max="7364" width="9.140625" style="3"/>
    <col min="7365" max="7365" width="17.85546875" style="3" customWidth="1"/>
    <col min="7366" max="7366" width="15.7109375" style="3" customWidth="1"/>
    <col min="7367" max="7367" width="26.28515625" style="3" customWidth="1"/>
    <col min="7368" max="7383" width="5.85546875" style="3" customWidth="1"/>
    <col min="7384" max="7384" width="22.7109375" style="3" customWidth="1"/>
    <col min="7385" max="7620" width="9.140625" style="3"/>
    <col min="7621" max="7621" width="17.85546875" style="3" customWidth="1"/>
    <col min="7622" max="7622" width="15.7109375" style="3" customWidth="1"/>
    <col min="7623" max="7623" width="26.28515625" style="3" customWidth="1"/>
    <col min="7624" max="7639" width="5.85546875" style="3" customWidth="1"/>
    <col min="7640" max="7640" width="22.7109375" style="3" customWidth="1"/>
    <col min="7641" max="7876" width="9.140625" style="3"/>
    <col min="7877" max="7877" width="17.85546875" style="3" customWidth="1"/>
    <col min="7878" max="7878" width="15.7109375" style="3" customWidth="1"/>
    <col min="7879" max="7879" width="26.28515625" style="3" customWidth="1"/>
    <col min="7880" max="7895" width="5.85546875" style="3" customWidth="1"/>
    <col min="7896" max="7896" width="22.7109375" style="3" customWidth="1"/>
    <col min="7897" max="8132" width="9.140625" style="3"/>
    <col min="8133" max="8133" width="17.85546875" style="3" customWidth="1"/>
    <col min="8134" max="8134" width="15.7109375" style="3" customWidth="1"/>
    <col min="8135" max="8135" width="26.28515625" style="3" customWidth="1"/>
    <col min="8136" max="8151" width="5.85546875" style="3" customWidth="1"/>
    <col min="8152" max="8152" width="22.7109375" style="3" customWidth="1"/>
    <col min="8153" max="8388" width="9.140625" style="3"/>
    <col min="8389" max="8389" width="17.85546875" style="3" customWidth="1"/>
    <col min="8390" max="8390" width="15.7109375" style="3" customWidth="1"/>
    <col min="8391" max="8391" width="26.28515625" style="3" customWidth="1"/>
    <col min="8392" max="8407" width="5.85546875" style="3" customWidth="1"/>
    <col min="8408" max="8408" width="22.7109375" style="3" customWidth="1"/>
    <col min="8409" max="8644" width="9.140625" style="3"/>
    <col min="8645" max="8645" width="17.85546875" style="3" customWidth="1"/>
    <col min="8646" max="8646" width="15.7109375" style="3" customWidth="1"/>
    <col min="8647" max="8647" width="26.28515625" style="3" customWidth="1"/>
    <col min="8648" max="8663" width="5.85546875" style="3" customWidth="1"/>
    <col min="8664" max="8664" width="22.7109375" style="3" customWidth="1"/>
    <col min="8665" max="8900" width="9.140625" style="3"/>
    <col min="8901" max="8901" width="17.85546875" style="3" customWidth="1"/>
    <col min="8902" max="8902" width="15.7109375" style="3" customWidth="1"/>
    <col min="8903" max="8903" width="26.28515625" style="3" customWidth="1"/>
    <col min="8904" max="8919" width="5.85546875" style="3" customWidth="1"/>
    <col min="8920" max="8920" width="22.7109375" style="3" customWidth="1"/>
    <col min="8921" max="9156" width="9.140625" style="3"/>
    <col min="9157" max="9157" width="17.85546875" style="3" customWidth="1"/>
    <col min="9158" max="9158" width="15.7109375" style="3" customWidth="1"/>
    <col min="9159" max="9159" width="26.28515625" style="3" customWidth="1"/>
    <col min="9160" max="9175" width="5.85546875" style="3" customWidth="1"/>
    <col min="9176" max="9176" width="22.7109375" style="3" customWidth="1"/>
    <col min="9177" max="9412" width="9.140625" style="3"/>
    <col min="9413" max="9413" width="17.85546875" style="3" customWidth="1"/>
    <col min="9414" max="9414" width="15.7109375" style="3" customWidth="1"/>
    <col min="9415" max="9415" width="26.28515625" style="3" customWidth="1"/>
    <col min="9416" max="9431" width="5.85546875" style="3" customWidth="1"/>
    <col min="9432" max="9432" width="22.7109375" style="3" customWidth="1"/>
    <col min="9433" max="9668" width="9.140625" style="3"/>
    <col min="9669" max="9669" width="17.85546875" style="3" customWidth="1"/>
    <col min="9670" max="9670" width="15.7109375" style="3" customWidth="1"/>
    <col min="9671" max="9671" width="26.28515625" style="3" customWidth="1"/>
    <col min="9672" max="9687" width="5.85546875" style="3" customWidth="1"/>
    <col min="9688" max="9688" width="22.7109375" style="3" customWidth="1"/>
    <col min="9689" max="9924" width="9.140625" style="3"/>
    <col min="9925" max="9925" width="17.85546875" style="3" customWidth="1"/>
    <col min="9926" max="9926" width="15.7109375" style="3" customWidth="1"/>
    <col min="9927" max="9927" width="26.28515625" style="3" customWidth="1"/>
    <col min="9928" max="9943" width="5.85546875" style="3" customWidth="1"/>
    <col min="9944" max="9944" width="22.7109375" style="3" customWidth="1"/>
    <col min="9945" max="10180" width="9.140625" style="3"/>
    <col min="10181" max="10181" width="17.85546875" style="3" customWidth="1"/>
    <col min="10182" max="10182" width="15.7109375" style="3" customWidth="1"/>
    <col min="10183" max="10183" width="26.28515625" style="3" customWidth="1"/>
    <col min="10184" max="10199" width="5.85546875" style="3" customWidth="1"/>
    <col min="10200" max="10200" width="22.7109375" style="3" customWidth="1"/>
    <col min="10201" max="10436" width="9.140625" style="3"/>
    <col min="10437" max="10437" width="17.85546875" style="3" customWidth="1"/>
    <col min="10438" max="10438" width="15.7109375" style="3" customWidth="1"/>
    <col min="10439" max="10439" width="26.28515625" style="3" customWidth="1"/>
    <col min="10440" max="10455" width="5.85546875" style="3" customWidth="1"/>
    <col min="10456" max="10456" width="22.7109375" style="3" customWidth="1"/>
    <col min="10457" max="10692" width="9.140625" style="3"/>
    <col min="10693" max="10693" width="17.85546875" style="3" customWidth="1"/>
    <col min="10694" max="10694" width="15.7109375" style="3" customWidth="1"/>
    <col min="10695" max="10695" width="26.28515625" style="3" customWidth="1"/>
    <col min="10696" max="10711" width="5.85546875" style="3" customWidth="1"/>
    <col min="10712" max="10712" width="22.7109375" style="3" customWidth="1"/>
    <col min="10713" max="10948" width="9.140625" style="3"/>
    <col min="10949" max="10949" width="17.85546875" style="3" customWidth="1"/>
    <col min="10950" max="10950" width="15.7109375" style="3" customWidth="1"/>
    <col min="10951" max="10951" width="26.28515625" style="3" customWidth="1"/>
    <col min="10952" max="10967" width="5.85546875" style="3" customWidth="1"/>
    <col min="10968" max="10968" width="22.7109375" style="3" customWidth="1"/>
    <col min="10969" max="11204" width="9.140625" style="3"/>
    <col min="11205" max="11205" width="17.85546875" style="3" customWidth="1"/>
    <col min="11206" max="11206" width="15.7109375" style="3" customWidth="1"/>
    <col min="11207" max="11207" width="26.28515625" style="3" customWidth="1"/>
    <col min="11208" max="11223" width="5.85546875" style="3" customWidth="1"/>
    <col min="11224" max="11224" width="22.7109375" style="3" customWidth="1"/>
    <col min="11225" max="11460" width="9.140625" style="3"/>
    <col min="11461" max="11461" width="17.85546875" style="3" customWidth="1"/>
    <col min="11462" max="11462" width="15.7109375" style="3" customWidth="1"/>
    <col min="11463" max="11463" width="26.28515625" style="3" customWidth="1"/>
    <col min="11464" max="11479" width="5.85546875" style="3" customWidth="1"/>
    <col min="11480" max="11480" width="22.7109375" style="3" customWidth="1"/>
    <col min="11481" max="11716" width="9.140625" style="3"/>
    <col min="11717" max="11717" width="17.85546875" style="3" customWidth="1"/>
    <col min="11718" max="11718" width="15.7109375" style="3" customWidth="1"/>
    <col min="11719" max="11719" width="26.28515625" style="3" customWidth="1"/>
    <col min="11720" max="11735" width="5.85546875" style="3" customWidth="1"/>
    <col min="11736" max="11736" width="22.7109375" style="3" customWidth="1"/>
    <col min="11737" max="11972" width="9.140625" style="3"/>
    <col min="11973" max="11973" width="17.85546875" style="3" customWidth="1"/>
    <col min="11974" max="11974" width="15.7109375" style="3" customWidth="1"/>
    <col min="11975" max="11975" width="26.28515625" style="3" customWidth="1"/>
    <col min="11976" max="11991" width="5.85546875" style="3" customWidth="1"/>
    <col min="11992" max="11992" width="22.7109375" style="3" customWidth="1"/>
    <col min="11993" max="12228" width="9.140625" style="3"/>
    <col min="12229" max="12229" width="17.85546875" style="3" customWidth="1"/>
    <col min="12230" max="12230" width="15.7109375" style="3" customWidth="1"/>
    <col min="12231" max="12231" width="26.28515625" style="3" customWidth="1"/>
    <col min="12232" max="12247" width="5.85546875" style="3" customWidth="1"/>
    <col min="12248" max="12248" width="22.7109375" style="3" customWidth="1"/>
    <col min="12249" max="12484" width="9.140625" style="3"/>
    <col min="12485" max="12485" width="17.85546875" style="3" customWidth="1"/>
    <col min="12486" max="12486" width="15.7109375" style="3" customWidth="1"/>
    <col min="12487" max="12487" width="26.28515625" style="3" customWidth="1"/>
    <col min="12488" max="12503" width="5.85546875" style="3" customWidth="1"/>
    <col min="12504" max="12504" width="22.7109375" style="3" customWidth="1"/>
    <col min="12505" max="12740" width="9.140625" style="3"/>
    <col min="12741" max="12741" width="17.85546875" style="3" customWidth="1"/>
    <col min="12742" max="12742" width="15.7109375" style="3" customWidth="1"/>
    <col min="12743" max="12743" width="26.28515625" style="3" customWidth="1"/>
    <col min="12744" max="12759" width="5.85546875" style="3" customWidth="1"/>
    <col min="12760" max="12760" width="22.7109375" style="3" customWidth="1"/>
    <col min="12761" max="12996" width="9.140625" style="3"/>
    <col min="12997" max="12997" width="17.85546875" style="3" customWidth="1"/>
    <col min="12998" max="12998" width="15.7109375" style="3" customWidth="1"/>
    <col min="12999" max="12999" width="26.28515625" style="3" customWidth="1"/>
    <col min="13000" max="13015" width="5.85546875" style="3" customWidth="1"/>
    <col min="13016" max="13016" width="22.7109375" style="3" customWidth="1"/>
    <col min="13017" max="13252" width="9.140625" style="3"/>
    <col min="13253" max="13253" width="17.85546875" style="3" customWidth="1"/>
    <col min="13254" max="13254" width="15.7109375" style="3" customWidth="1"/>
    <col min="13255" max="13255" width="26.28515625" style="3" customWidth="1"/>
    <col min="13256" max="13271" width="5.85546875" style="3" customWidth="1"/>
    <col min="13272" max="13272" width="22.7109375" style="3" customWidth="1"/>
    <col min="13273" max="13508" width="9.140625" style="3"/>
    <col min="13509" max="13509" width="17.85546875" style="3" customWidth="1"/>
    <col min="13510" max="13510" width="15.7109375" style="3" customWidth="1"/>
    <col min="13511" max="13511" width="26.28515625" style="3" customWidth="1"/>
    <col min="13512" max="13527" width="5.85546875" style="3" customWidth="1"/>
    <col min="13528" max="13528" width="22.7109375" style="3" customWidth="1"/>
    <col min="13529" max="13764" width="9.140625" style="3"/>
    <col min="13765" max="13765" width="17.85546875" style="3" customWidth="1"/>
    <col min="13766" max="13766" width="15.7109375" style="3" customWidth="1"/>
    <col min="13767" max="13767" width="26.28515625" style="3" customWidth="1"/>
    <col min="13768" max="13783" width="5.85546875" style="3" customWidth="1"/>
    <col min="13784" max="13784" width="22.7109375" style="3" customWidth="1"/>
    <col min="13785" max="14020" width="9.140625" style="3"/>
    <col min="14021" max="14021" width="17.85546875" style="3" customWidth="1"/>
    <col min="14022" max="14022" width="15.7109375" style="3" customWidth="1"/>
    <col min="14023" max="14023" width="26.28515625" style="3" customWidth="1"/>
    <col min="14024" max="14039" width="5.85546875" style="3" customWidth="1"/>
    <col min="14040" max="14040" width="22.7109375" style="3" customWidth="1"/>
    <col min="14041" max="14276" width="9.140625" style="3"/>
    <col min="14277" max="14277" width="17.85546875" style="3" customWidth="1"/>
    <col min="14278" max="14278" width="15.7109375" style="3" customWidth="1"/>
    <col min="14279" max="14279" width="26.28515625" style="3" customWidth="1"/>
    <col min="14280" max="14295" width="5.85546875" style="3" customWidth="1"/>
    <col min="14296" max="14296" width="22.7109375" style="3" customWidth="1"/>
    <col min="14297" max="14532" width="9.140625" style="3"/>
    <col min="14533" max="14533" width="17.85546875" style="3" customWidth="1"/>
    <col min="14534" max="14534" width="15.7109375" style="3" customWidth="1"/>
    <col min="14535" max="14535" width="26.28515625" style="3" customWidth="1"/>
    <col min="14536" max="14551" width="5.85546875" style="3" customWidth="1"/>
    <col min="14552" max="14552" width="22.7109375" style="3" customWidth="1"/>
    <col min="14553" max="14788" width="9.140625" style="3"/>
    <col min="14789" max="14789" width="17.85546875" style="3" customWidth="1"/>
    <col min="14790" max="14790" width="15.7109375" style="3" customWidth="1"/>
    <col min="14791" max="14791" width="26.28515625" style="3" customWidth="1"/>
    <col min="14792" max="14807" width="5.85546875" style="3" customWidth="1"/>
    <col min="14808" max="14808" width="22.7109375" style="3" customWidth="1"/>
    <col min="14809" max="15044" width="9.140625" style="3"/>
    <col min="15045" max="15045" width="17.85546875" style="3" customWidth="1"/>
    <col min="15046" max="15046" width="15.7109375" style="3" customWidth="1"/>
    <col min="15047" max="15047" width="26.28515625" style="3" customWidth="1"/>
    <col min="15048" max="15063" width="5.85546875" style="3" customWidth="1"/>
    <col min="15064" max="15064" width="22.7109375" style="3" customWidth="1"/>
    <col min="15065" max="15300" width="9.140625" style="3"/>
    <col min="15301" max="15301" width="17.85546875" style="3" customWidth="1"/>
    <col min="15302" max="15302" width="15.7109375" style="3" customWidth="1"/>
    <col min="15303" max="15303" width="26.28515625" style="3" customWidth="1"/>
    <col min="15304" max="15319" width="5.85546875" style="3" customWidth="1"/>
    <col min="15320" max="15320" width="22.7109375" style="3" customWidth="1"/>
    <col min="15321" max="15556" width="9.140625" style="3"/>
    <col min="15557" max="15557" width="17.85546875" style="3" customWidth="1"/>
    <col min="15558" max="15558" width="15.7109375" style="3" customWidth="1"/>
    <col min="15559" max="15559" width="26.28515625" style="3" customWidth="1"/>
    <col min="15560" max="15575" width="5.85546875" style="3" customWidth="1"/>
    <col min="15576" max="15576" width="22.7109375" style="3" customWidth="1"/>
    <col min="15577" max="15812" width="9.140625" style="3"/>
    <col min="15813" max="15813" width="17.85546875" style="3" customWidth="1"/>
    <col min="15814" max="15814" width="15.7109375" style="3" customWidth="1"/>
    <col min="15815" max="15815" width="26.28515625" style="3" customWidth="1"/>
    <col min="15816" max="15831" width="5.85546875" style="3" customWidth="1"/>
    <col min="15832" max="15832" width="22.7109375" style="3" customWidth="1"/>
    <col min="15833" max="16068" width="9.140625" style="3"/>
    <col min="16069" max="16069" width="17.85546875" style="3" customWidth="1"/>
    <col min="16070" max="16070" width="15.7109375" style="3" customWidth="1"/>
    <col min="16071" max="16071" width="26.28515625" style="3" customWidth="1"/>
    <col min="16072" max="16087" width="5.85546875" style="3" customWidth="1"/>
    <col min="16088" max="16088" width="22.7109375" style="3" customWidth="1"/>
    <col min="16089" max="16384" width="9.140625" style="3"/>
  </cols>
  <sheetData>
    <row r="1" spans="1:19" ht="15.75" x14ac:dyDescent="0.25">
      <c r="A1" s="120" t="s">
        <v>101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</row>
    <row r="2" spans="1:19" ht="15.75" x14ac:dyDescent="0.25">
      <c r="A2" s="120" t="s">
        <v>68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</row>
    <row r="3" spans="1:19" ht="15.75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</row>
    <row r="4" spans="1:19" s="16" customFormat="1" ht="12.75" x14ac:dyDescent="0.2">
      <c r="A4" s="113" t="s">
        <v>13</v>
      </c>
      <c r="B4" s="149" t="s">
        <v>14</v>
      </c>
      <c r="C4" s="113" t="s">
        <v>15</v>
      </c>
      <c r="D4" s="141" t="s">
        <v>16</v>
      </c>
      <c r="E4" s="141"/>
      <c r="F4" s="141"/>
      <c r="G4" s="141"/>
      <c r="H4" s="152" t="s">
        <v>69</v>
      </c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</row>
    <row r="5" spans="1:19" s="16" customFormat="1" ht="12.75" x14ac:dyDescent="0.2">
      <c r="A5" s="113"/>
      <c r="B5" s="150"/>
      <c r="C5" s="113"/>
      <c r="D5" s="141" t="s">
        <v>17</v>
      </c>
      <c r="E5" s="141" t="s">
        <v>18</v>
      </c>
      <c r="F5" s="141" t="s">
        <v>19</v>
      </c>
      <c r="G5" s="141" t="s">
        <v>20</v>
      </c>
      <c r="H5" s="141" t="s">
        <v>58</v>
      </c>
      <c r="I5" s="141"/>
      <c r="J5" s="141" t="s">
        <v>82</v>
      </c>
      <c r="K5" s="141"/>
      <c r="L5" s="141"/>
      <c r="M5" s="141"/>
      <c r="N5" s="141"/>
      <c r="O5" s="141"/>
      <c r="P5" s="141"/>
      <c r="Q5" s="141"/>
      <c r="R5" s="143" t="s">
        <v>70</v>
      </c>
      <c r="S5" s="146" t="s">
        <v>71</v>
      </c>
    </row>
    <row r="6" spans="1:19" s="16" customFormat="1" ht="12.75" x14ac:dyDescent="0.2">
      <c r="A6" s="113"/>
      <c r="B6" s="150"/>
      <c r="C6" s="113"/>
      <c r="D6" s="141"/>
      <c r="E6" s="141"/>
      <c r="F6" s="141"/>
      <c r="G6" s="141"/>
      <c r="H6" s="141"/>
      <c r="I6" s="141"/>
      <c r="J6" s="142" t="s">
        <v>48</v>
      </c>
      <c r="K6" s="142"/>
      <c r="L6" s="142" t="s">
        <v>49</v>
      </c>
      <c r="M6" s="142"/>
      <c r="N6" s="142" t="s">
        <v>50</v>
      </c>
      <c r="O6" s="142"/>
      <c r="P6" s="142" t="s">
        <v>51</v>
      </c>
      <c r="Q6" s="142"/>
      <c r="R6" s="144"/>
      <c r="S6" s="147"/>
    </row>
    <row r="7" spans="1:19" s="16" customFormat="1" ht="12.75" x14ac:dyDescent="0.2">
      <c r="A7" s="113"/>
      <c r="B7" s="151"/>
      <c r="C7" s="113"/>
      <c r="D7" s="141"/>
      <c r="E7" s="141"/>
      <c r="F7" s="141"/>
      <c r="G7" s="141"/>
      <c r="H7" s="22" t="s">
        <v>3</v>
      </c>
      <c r="I7" s="22" t="s">
        <v>4</v>
      </c>
      <c r="J7" s="22" t="s">
        <v>3</v>
      </c>
      <c r="K7" s="22" t="s">
        <v>4</v>
      </c>
      <c r="L7" s="22" t="s">
        <v>3</v>
      </c>
      <c r="M7" s="22" t="s">
        <v>4</v>
      </c>
      <c r="N7" s="22" t="s">
        <v>3</v>
      </c>
      <c r="O7" s="22" t="s">
        <v>4</v>
      </c>
      <c r="P7" s="22" t="s">
        <v>3</v>
      </c>
      <c r="Q7" s="22" t="s">
        <v>4</v>
      </c>
      <c r="R7" s="145"/>
      <c r="S7" s="148"/>
    </row>
    <row r="8" spans="1:19" s="16" customFormat="1" ht="25.5" x14ac:dyDescent="0.2">
      <c r="A8" s="140" t="s">
        <v>72</v>
      </c>
      <c r="B8" s="137"/>
      <c r="C8" s="39" t="s">
        <v>21</v>
      </c>
      <c r="D8" s="47"/>
      <c r="E8" s="47"/>
      <c r="F8" s="47"/>
      <c r="G8" s="47"/>
      <c r="H8" s="46">
        <v>189779502.22</v>
      </c>
      <c r="I8" s="46">
        <v>189345389.30000001</v>
      </c>
      <c r="J8" s="46" t="e">
        <f>J9</f>
        <v>#REF!</v>
      </c>
      <c r="K8" s="46" t="e">
        <f t="shared" ref="K8:O8" si="0">K9</f>
        <v>#REF!</v>
      </c>
      <c r="L8" s="46" t="e">
        <f t="shared" si="0"/>
        <v>#REF!</v>
      </c>
      <c r="M8" s="46" t="e">
        <f t="shared" si="0"/>
        <v>#REF!</v>
      </c>
      <c r="N8" s="46" t="e">
        <f t="shared" si="0"/>
        <v>#REF!</v>
      </c>
      <c r="O8" s="46" t="e">
        <f t="shared" si="0"/>
        <v>#REF!</v>
      </c>
      <c r="P8" s="46">
        <f>P10+P15+P20+P25</f>
        <v>11870378.479999999</v>
      </c>
      <c r="Q8" s="46">
        <f>Q10+Q15+Q20+Q25</f>
        <v>11854719.829999998</v>
      </c>
      <c r="R8" s="46">
        <f>R10+R15+R20+R25</f>
        <v>11870.379139999999</v>
      </c>
      <c r="S8" s="46">
        <f>S10+S15+S20+S25</f>
        <v>11854.721149999999</v>
      </c>
    </row>
    <row r="9" spans="1:19" s="16" customFormat="1" ht="79.5" customHeight="1" x14ac:dyDescent="0.2">
      <c r="A9" s="140"/>
      <c r="B9" s="138"/>
      <c r="C9" s="39" t="s">
        <v>121</v>
      </c>
      <c r="D9" s="48" t="s">
        <v>29</v>
      </c>
      <c r="E9" s="47"/>
      <c r="F9" s="47" t="s">
        <v>81</v>
      </c>
      <c r="G9" s="47"/>
      <c r="H9" s="43">
        <v>189779502.22</v>
      </c>
      <c r="I9" s="43">
        <v>189345389.30000001</v>
      </c>
      <c r="J9" s="43" t="e">
        <f>J10+J14+#REF!+#REF!</f>
        <v>#REF!</v>
      </c>
      <c r="K9" s="43" t="e">
        <f>K10+K14+#REF!+#REF!</f>
        <v>#REF!</v>
      </c>
      <c r="L9" s="43" t="e">
        <f>L10+L14+#REF!+#REF!</f>
        <v>#REF!</v>
      </c>
      <c r="M9" s="43" t="e">
        <f>M10+M14+#REF!+#REF!</f>
        <v>#REF!</v>
      </c>
      <c r="N9" s="43" t="e">
        <f>N10+N14+#REF!+#REF!</f>
        <v>#REF!</v>
      </c>
      <c r="O9" s="43" t="e">
        <f>O10+O14+#REF!+#REF!</f>
        <v>#REF!</v>
      </c>
      <c r="P9" s="43"/>
      <c r="Q9" s="43"/>
      <c r="R9" s="43"/>
      <c r="S9" s="43"/>
    </row>
    <row r="10" spans="1:19" s="16" customFormat="1" ht="24.75" customHeight="1" x14ac:dyDescent="0.2">
      <c r="A10" s="139" t="s">
        <v>73</v>
      </c>
      <c r="B10" s="128"/>
      <c r="C10" s="21" t="s">
        <v>21</v>
      </c>
      <c r="D10" s="4"/>
      <c r="E10" s="1"/>
      <c r="F10" s="1" t="s">
        <v>83</v>
      </c>
      <c r="G10" s="1"/>
      <c r="H10" s="7">
        <v>26866896.91</v>
      </c>
      <c r="I10" s="7">
        <v>26861116.73</v>
      </c>
      <c r="J10" s="7">
        <f t="shared" ref="J10:O10" si="1">SUM(J11:J13)</f>
        <v>0</v>
      </c>
      <c r="K10" s="7">
        <f t="shared" si="1"/>
        <v>0</v>
      </c>
      <c r="L10" s="7">
        <f t="shared" si="1"/>
        <v>0</v>
      </c>
      <c r="M10" s="7">
        <f t="shared" si="1"/>
        <v>0</v>
      </c>
      <c r="N10" s="7">
        <f t="shared" si="1"/>
        <v>0</v>
      </c>
      <c r="O10" s="7">
        <f t="shared" si="1"/>
        <v>0</v>
      </c>
      <c r="P10" s="60">
        <f>P11+P13</f>
        <v>96477.760000000009</v>
      </c>
      <c r="Q10" s="60">
        <f>Q11+Q13</f>
        <v>96477.760000000009</v>
      </c>
      <c r="R10" s="60">
        <f>R11+R13</f>
        <v>96.47999999999999</v>
      </c>
      <c r="S10" s="60">
        <f>S11+S13</f>
        <v>96.47999999999999</v>
      </c>
    </row>
    <row r="11" spans="1:19" s="16" customFormat="1" ht="12.75" hidden="1" customHeight="1" x14ac:dyDescent="0.2">
      <c r="A11" s="139"/>
      <c r="B11" s="129"/>
      <c r="C11" s="94" t="s">
        <v>28</v>
      </c>
      <c r="D11" s="130" t="str">
        <f t="shared" ref="D11" si="2">$D$9</f>
        <v>009</v>
      </c>
      <c r="E11" s="132" t="s">
        <v>25</v>
      </c>
      <c r="F11" s="132" t="s">
        <v>78</v>
      </c>
      <c r="G11" s="132" t="s">
        <v>79</v>
      </c>
      <c r="H11" s="7">
        <v>26866896.91</v>
      </c>
      <c r="I11" s="7">
        <v>26861116.73</v>
      </c>
      <c r="J11" s="7"/>
      <c r="K11" s="7"/>
      <c r="L11" s="7"/>
      <c r="M11" s="7"/>
      <c r="N11" s="7"/>
      <c r="O11" s="7"/>
      <c r="P11" s="125">
        <v>40000</v>
      </c>
      <c r="Q11" s="125">
        <v>40000</v>
      </c>
      <c r="R11" s="125">
        <v>40</v>
      </c>
      <c r="S11" s="125">
        <v>40</v>
      </c>
    </row>
    <row r="12" spans="1:19" s="16" customFormat="1" ht="76.5" x14ac:dyDescent="0.2">
      <c r="A12" s="139"/>
      <c r="B12" s="21" t="s">
        <v>74</v>
      </c>
      <c r="C12" s="116"/>
      <c r="D12" s="131"/>
      <c r="E12" s="133"/>
      <c r="F12" s="133"/>
      <c r="G12" s="133"/>
      <c r="H12" s="7"/>
      <c r="I12" s="7"/>
      <c r="J12" s="7"/>
      <c r="K12" s="7"/>
      <c r="L12" s="7"/>
      <c r="M12" s="7"/>
      <c r="N12" s="7"/>
      <c r="O12" s="7"/>
      <c r="P12" s="126"/>
      <c r="Q12" s="126"/>
      <c r="R12" s="126"/>
      <c r="S12" s="127"/>
    </row>
    <row r="13" spans="1:19" s="16" customFormat="1" ht="31.5" customHeight="1" x14ac:dyDescent="0.2">
      <c r="A13" s="139"/>
      <c r="B13" s="128" t="s">
        <v>75</v>
      </c>
      <c r="C13" s="116"/>
      <c r="D13" s="130" t="s">
        <v>29</v>
      </c>
      <c r="E13" s="132" t="s">
        <v>25</v>
      </c>
      <c r="F13" s="132" t="s">
        <v>80</v>
      </c>
      <c r="G13" s="132" t="s">
        <v>37</v>
      </c>
      <c r="H13" s="7"/>
      <c r="I13" s="7"/>
      <c r="J13" s="7"/>
      <c r="K13" s="7"/>
      <c r="L13" s="7"/>
      <c r="M13" s="7"/>
      <c r="N13" s="7"/>
      <c r="O13" s="7"/>
      <c r="P13" s="125">
        <v>56477.760000000002</v>
      </c>
      <c r="Q13" s="125">
        <v>56477.760000000002</v>
      </c>
      <c r="R13" s="125">
        <v>56.48</v>
      </c>
      <c r="S13" s="125">
        <v>56.48</v>
      </c>
    </row>
    <row r="14" spans="1:19" s="16" customFormat="1" ht="58.5" customHeight="1" x14ac:dyDescent="0.2">
      <c r="A14" s="139"/>
      <c r="B14" s="129"/>
      <c r="C14" s="116"/>
      <c r="D14" s="131"/>
      <c r="E14" s="133"/>
      <c r="F14" s="133"/>
      <c r="G14" s="133"/>
      <c r="H14" s="5">
        <v>96846308.909999996</v>
      </c>
      <c r="I14" s="5">
        <v>96619367.559999987</v>
      </c>
      <c r="J14" s="7">
        <f t="shared" ref="J14:O14" si="3">SUM(J15:J19)</f>
        <v>0</v>
      </c>
      <c r="K14" s="7">
        <f t="shared" si="3"/>
        <v>0</v>
      </c>
      <c r="L14" s="7">
        <f t="shared" si="3"/>
        <v>0</v>
      </c>
      <c r="M14" s="7">
        <f t="shared" si="3"/>
        <v>0</v>
      </c>
      <c r="N14" s="7">
        <f t="shared" si="3"/>
        <v>0</v>
      </c>
      <c r="O14" s="7">
        <f t="shared" si="3"/>
        <v>0</v>
      </c>
      <c r="P14" s="126"/>
      <c r="Q14" s="126"/>
      <c r="R14" s="126"/>
      <c r="S14" s="126"/>
    </row>
    <row r="15" spans="1:19" s="16" customFormat="1" ht="25.5" x14ac:dyDescent="0.2">
      <c r="A15" s="94" t="s">
        <v>76</v>
      </c>
      <c r="B15" s="21"/>
      <c r="C15" s="21" t="s">
        <v>21</v>
      </c>
      <c r="D15" s="4"/>
      <c r="E15" s="1"/>
      <c r="F15" s="1" t="s">
        <v>84</v>
      </c>
      <c r="G15" s="1"/>
      <c r="H15" s="5">
        <v>96846308.909999996</v>
      </c>
      <c r="I15" s="5">
        <v>96619367.559999987</v>
      </c>
      <c r="J15" s="7"/>
      <c r="K15" s="7"/>
      <c r="L15" s="7"/>
      <c r="M15" s="7"/>
      <c r="N15" s="7"/>
      <c r="O15" s="7"/>
      <c r="P15" s="60">
        <f>P16+P17+P18+P19</f>
        <v>314439</v>
      </c>
      <c r="Q15" s="60">
        <f>Q16+Q17+Q18+Q19</f>
        <v>314435.43</v>
      </c>
      <c r="R15" s="60">
        <f>R16+R17+R18+R19</f>
        <v>314.43814000000003</v>
      </c>
      <c r="S15" s="60">
        <f>S16+S17+S18+S19</f>
        <v>314.43515000000002</v>
      </c>
    </row>
    <row r="16" spans="1:19" s="16" customFormat="1" ht="80.25" customHeight="1" x14ac:dyDescent="0.2">
      <c r="A16" s="116"/>
      <c r="B16" s="49" t="s">
        <v>77</v>
      </c>
      <c r="C16" s="94" t="s">
        <v>28</v>
      </c>
      <c r="D16" s="4" t="s">
        <v>29</v>
      </c>
      <c r="E16" s="1" t="s">
        <v>22</v>
      </c>
      <c r="F16" s="1" t="s">
        <v>85</v>
      </c>
      <c r="G16" s="1" t="s">
        <v>42</v>
      </c>
      <c r="H16" s="5">
        <v>16297.16</v>
      </c>
      <c r="I16" s="5">
        <v>16297.16</v>
      </c>
      <c r="J16" s="7"/>
      <c r="K16" s="7"/>
      <c r="L16" s="7"/>
      <c r="M16" s="7"/>
      <c r="N16" s="7"/>
      <c r="O16" s="7"/>
      <c r="P16" s="7">
        <v>186508</v>
      </c>
      <c r="Q16" s="7">
        <v>186507</v>
      </c>
      <c r="R16" s="7">
        <v>186.50800000000001</v>
      </c>
      <c r="S16" s="7">
        <v>186.50700000000001</v>
      </c>
    </row>
    <row r="17" spans="1:19" s="16" customFormat="1" ht="76.5" x14ac:dyDescent="0.2">
      <c r="A17" s="116"/>
      <c r="B17" s="21" t="s">
        <v>77</v>
      </c>
      <c r="C17" s="116"/>
      <c r="D17" s="4" t="s">
        <v>29</v>
      </c>
      <c r="E17" s="1" t="s">
        <v>22</v>
      </c>
      <c r="F17" s="1" t="s">
        <v>85</v>
      </c>
      <c r="G17" s="1" t="s">
        <v>43</v>
      </c>
      <c r="H17" s="5">
        <v>114408.46</v>
      </c>
      <c r="I17" s="5">
        <v>114408.46</v>
      </c>
      <c r="J17" s="6"/>
      <c r="K17" s="6"/>
      <c r="L17" s="5"/>
      <c r="M17" s="6"/>
      <c r="N17" s="5"/>
      <c r="O17" s="5"/>
      <c r="P17" s="5">
        <v>56326.14</v>
      </c>
      <c r="Q17" s="5">
        <v>56325.15</v>
      </c>
      <c r="R17" s="5">
        <v>56.326140000000002</v>
      </c>
      <c r="S17" s="5">
        <v>56.325150000000001</v>
      </c>
    </row>
    <row r="18" spans="1:19" s="16" customFormat="1" ht="76.5" x14ac:dyDescent="0.2">
      <c r="A18" s="116"/>
      <c r="B18" s="21" t="s">
        <v>77</v>
      </c>
      <c r="C18" s="116"/>
      <c r="D18" s="4" t="s">
        <v>29</v>
      </c>
      <c r="E18" s="1" t="s">
        <v>22</v>
      </c>
      <c r="F18" s="1" t="s">
        <v>85</v>
      </c>
      <c r="G18" s="1" t="s">
        <v>37</v>
      </c>
      <c r="H18" s="5"/>
      <c r="I18" s="5"/>
      <c r="J18" s="7"/>
      <c r="K18" s="7"/>
      <c r="L18" s="7"/>
      <c r="M18" s="7"/>
      <c r="N18" s="7"/>
      <c r="O18" s="7"/>
      <c r="P18" s="7">
        <v>49104.86</v>
      </c>
      <c r="Q18" s="7">
        <v>49103.28</v>
      </c>
      <c r="R18" s="7">
        <v>49.103999999999999</v>
      </c>
      <c r="S18" s="7">
        <v>49.103000000000002</v>
      </c>
    </row>
    <row r="19" spans="1:19" s="16" customFormat="1" ht="75.75" customHeight="1" x14ac:dyDescent="0.2">
      <c r="A19" s="116"/>
      <c r="B19" s="50" t="s">
        <v>77</v>
      </c>
      <c r="C19" s="116"/>
      <c r="D19" s="4" t="s">
        <v>29</v>
      </c>
      <c r="E19" s="1" t="s">
        <v>22</v>
      </c>
      <c r="F19" s="1" t="s">
        <v>85</v>
      </c>
      <c r="G19" s="1" t="s">
        <v>37</v>
      </c>
      <c r="H19" s="5"/>
      <c r="I19" s="5"/>
      <c r="J19" s="7"/>
      <c r="K19" s="7"/>
      <c r="L19" s="7"/>
      <c r="M19" s="7"/>
      <c r="N19" s="7"/>
      <c r="O19" s="7"/>
      <c r="P19" s="7">
        <v>22500</v>
      </c>
      <c r="Q19" s="7">
        <v>22500</v>
      </c>
      <c r="R19" s="7">
        <v>22.5</v>
      </c>
      <c r="S19" s="7">
        <v>22.5</v>
      </c>
    </row>
    <row r="20" spans="1:19" s="16" customFormat="1" ht="25.5" x14ac:dyDescent="0.2">
      <c r="A20" s="97" t="s">
        <v>86</v>
      </c>
      <c r="B20" s="21"/>
      <c r="C20" s="21" t="s">
        <v>21</v>
      </c>
      <c r="D20" s="4"/>
      <c r="E20" s="4"/>
      <c r="F20" s="18" t="s">
        <v>90</v>
      </c>
      <c r="G20" s="18"/>
      <c r="H20" s="5">
        <v>30475017.560000002</v>
      </c>
      <c r="I20" s="5">
        <v>30471516.800000001</v>
      </c>
      <c r="J20" s="7"/>
      <c r="K20" s="7"/>
      <c r="L20" s="7"/>
      <c r="M20" s="7"/>
      <c r="N20" s="7"/>
      <c r="O20" s="7"/>
      <c r="P20" s="60">
        <f>P21+P22+P24</f>
        <v>480420.36</v>
      </c>
      <c r="Q20" s="60">
        <f>Q21+Q22+Q24</f>
        <v>472300.08</v>
      </c>
      <c r="R20" s="60">
        <f>R21+R22+R24</f>
        <v>480.42</v>
      </c>
      <c r="S20" s="60">
        <f>S21+S22+S24</f>
        <v>472.3</v>
      </c>
    </row>
    <row r="21" spans="1:19" s="16" customFormat="1" ht="53.25" customHeight="1" x14ac:dyDescent="0.2">
      <c r="A21" s="98"/>
      <c r="B21" s="53" t="s">
        <v>87</v>
      </c>
      <c r="C21" s="94" t="s">
        <v>28</v>
      </c>
      <c r="D21" s="4" t="s">
        <v>29</v>
      </c>
      <c r="E21" s="1" t="s">
        <v>27</v>
      </c>
      <c r="F21" s="17" t="s">
        <v>91</v>
      </c>
      <c r="G21" s="1" t="s">
        <v>38</v>
      </c>
      <c r="H21" s="5">
        <v>2246699</v>
      </c>
      <c r="I21" s="5">
        <v>2246699</v>
      </c>
      <c r="J21" s="6"/>
      <c r="K21" s="6"/>
      <c r="L21" s="5"/>
      <c r="M21" s="6"/>
      <c r="N21" s="5"/>
      <c r="O21" s="5"/>
      <c r="P21" s="5">
        <v>350420.36</v>
      </c>
      <c r="Q21" s="5">
        <v>342300.08</v>
      </c>
      <c r="R21" s="5">
        <v>350.42</v>
      </c>
      <c r="S21" s="5">
        <v>342.3</v>
      </c>
    </row>
    <row r="22" spans="1:19" s="16" customFormat="1" ht="30" customHeight="1" x14ac:dyDescent="0.2">
      <c r="A22" s="98"/>
      <c r="B22" s="94" t="s">
        <v>88</v>
      </c>
      <c r="C22" s="116"/>
      <c r="D22" s="4" t="s">
        <v>29</v>
      </c>
      <c r="E22" s="1" t="s">
        <v>26</v>
      </c>
      <c r="F22" s="17" t="s">
        <v>92</v>
      </c>
      <c r="G22" s="1" t="s">
        <v>79</v>
      </c>
      <c r="H22" s="5"/>
      <c r="I22" s="5"/>
      <c r="J22" s="6">
        <v>270920</v>
      </c>
      <c r="K22" s="6">
        <v>90306</v>
      </c>
      <c r="L22" s="5">
        <v>270920</v>
      </c>
      <c r="M22" s="6">
        <v>180612</v>
      </c>
      <c r="N22" s="5">
        <v>270920</v>
      </c>
      <c r="O22" s="5">
        <v>270920</v>
      </c>
      <c r="P22" s="5">
        <v>10000</v>
      </c>
      <c r="Q22" s="5">
        <v>10000</v>
      </c>
      <c r="R22" s="5">
        <v>10</v>
      </c>
      <c r="S22" s="5">
        <v>10</v>
      </c>
    </row>
    <row r="23" spans="1:19" s="16" customFormat="1" ht="38.25" hidden="1" customHeight="1" x14ac:dyDescent="0.2">
      <c r="A23" s="98"/>
      <c r="B23" s="117"/>
      <c r="C23" s="116"/>
      <c r="D23" s="4" t="s">
        <v>24</v>
      </c>
      <c r="E23" s="1" t="s">
        <v>59</v>
      </c>
      <c r="F23" s="17" t="s">
        <v>39</v>
      </c>
      <c r="G23" s="1" t="s">
        <v>36</v>
      </c>
      <c r="H23" s="5">
        <v>317118.76</v>
      </c>
      <c r="I23" s="5">
        <v>317118.74</v>
      </c>
      <c r="J23" s="6"/>
      <c r="K23" s="6"/>
      <c r="L23" s="5"/>
      <c r="M23" s="6"/>
      <c r="N23" s="5"/>
      <c r="O23" s="5"/>
      <c r="P23" s="5"/>
      <c r="Q23" s="5"/>
      <c r="R23" s="5"/>
      <c r="S23" s="5"/>
    </row>
    <row r="24" spans="1:19" s="16" customFormat="1" ht="30.75" customHeight="1" x14ac:dyDescent="0.2">
      <c r="A24" s="98"/>
      <c r="B24" s="21" t="s">
        <v>89</v>
      </c>
      <c r="C24" s="116"/>
      <c r="D24" s="4" t="s">
        <v>29</v>
      </c>
      <c r="E24" s="1" t="s">
        <v>23</v>
      </c>
      <c r="F24" s="17" t="s">
        <v>93</v>
      </c>
      <c r="G24" s="1" t="s">
        <v>44</v>
      </c>
      <c r="H24" s="5"/>
      <c r="I24" s="5"/>
      <c r="J24" s="6"/>
      <c r="K24" s="6"/>
      <c r="L24" s="5">
        <v>122663</v>
      </c>
      <c r="M24" s="6">
        <v>0</v>
      </c>
      <c r="N24" s="5">
        <v>122663</v>
      </c>
      <c r="O24" s="5">
        <v>70094</v>
      </c>
      <c r="P24" s="5">
        <v>120000</v>
      </c>
      <c r="Q24" s="5">
        <v>120000</v>
      </c>
      <c r="R24" s="5">
        <v>120</v>
      </c>
      <c r="S24" s="5">
        <v>120</v>
      </c>
    </row>
    <row r="25" spans="1:19" s="16" customFormat="1" ht="25.5" x14ac:dyDescent="0.2">
      <c r="A25" s="128" t="s">
        <v>54</v>
      </c>
      <c r="B25" s="21"/>
      <c r="C25" s="21" t="s">
        <v>21</v>
      </c>
      <c r="D25" s="4"/>
      <c r="E25" s="4"/>
      <c r="F25" s="4" t="s">
        <v>98</v>
      </c>
      <c r="G25" s="4"/>
      <c r="H25" s="5">
        <v>35591278.839999996</v>
      </c>
      <c r="I25" s="5">
        <v>35393388.210000001</v>
      </c>
      <c r="J25" s="7"/>
      <c r="K25" s="7"/>
      <c r="L25" s="7"/>
      <c r="M25" s="7"/>
      <c r="N25" s="7"/>
      <c r="O25" s="7"/>
      <c r="P25" s="60">
        <f>P26+P27+P28</f>
        <v>10979041.359999999</v>
      </c>
      <c r="Q25" s="60">
        <f>Q26+Q27+Q28</f>
        <v>10971506.559999999</v>
      </c>
      <c r="R25" s="60">
        <f>R26+R27+R28</f>
        <v>10979.040999999999</v>
      </c>
      <c r="S25" s="60">
        <f>S26+S27+S28</f>
        <v>10971.505999999999</v>
      </c>
    </row>
    <row r="26" spans="1:19" s="16" customFormat="1" ht="78" customHeight="1" x14ac:dyDescent="0.2">
      <c r="A26" s="135"/>
      <c r="B26" s="53" t="s">
        <v>95</v>
      </c>
      <c r="C26" s="52" t="s">
        <v>28</v>
      </c>
      <c r="D26" s="4" t="s">
        <v>29</v>
      </c>
      <c r="E26" s="1" t="s">
        <v>32</v>
      </c>
      <c r="F26" s="1" t="s">
        <v>99</v>
      </c>
      <c r="G26" s="1" t="s">
        <v>45</v>
      </c>
      <c r="H26" s="5"/>
      <c r="I26" s="5"/>
      <c r="J26" s="6"/>
      <c r="K26" s="6"/>
      <c r="L26" s="5"/>
      <c r="M26" s="6"/>
      <c r="N26" s="5"/>
      <c r="O26" s="5"/>
      <c r="P26" s="5">
        <v>9875284.1600000001</v>
      </c>
      <c r="Q26" s="5">
        <v>9867749.3599999994</v>
      </c>
      <c r="R26" s="5">
        <v>9875.2839999999997</v>
      </c>
      <c r="S26" s="5">
        <v>9867.7489999999998</v>
      </c>
    </row>
    <row r="27" spans="1:19" s="16" customFormat="1" ht="76.5" x14ac:dyDescent="0.2">
      <c r="A27" s="135"/>
      <c r="B27" s="23" t="s">
        <v>95</v>
      </c>
      <c r="C27" s="52" t="s">
        <v>94</v>
      </c>
      <c r="D27" s="4" t="s">
        <v>97</v>
      </c>
      <c r="E27" s="17" t="s">
        <v>32</v>
      </c>
      <c r="F27" s="1" t="s">
        <v>99</v>
      </c>
      <c r="G27" s="1" t="s">
        <v>45</v>
      </c>
      <c r="H27" s="5">
        <v>174204.93</v>
      </c>
      <c r="I27" s="5">
        <v>174204.91</v>
      </c>
      <c r="J27" s="6"/>
      <c r="K27" s="6"/>
      <c r="L27" s="5"/>
      <c r="M27" s="6"/>
      <c r="N27" s="5"/>
      <c r="O27" s="5"/>
      <c r="P27" s="5">
        <v>1094757.2</v>
      </c>
      <c r="Q27" s="5">
        <v>1094757.2</v>
      </c>
      <c r="R27" s="5">
        <v>1094.7570000000001</v>
      </c>
      <c r="S27" s="5">
        <v>1094.7570000000001</v>
      </c>
    </row>
    <row r="28" spans="1:19" s="16" customFormat="1" ht="76.5" x14ac:dyDescent="0.2">
      <c r="A28" s="135"/>
      <c r="B28" s="23" t="s">
        <v>96</v>
      </c>
      <c r="C28" s="52" t="s">
        <v>28</v>
      </c>
      <c r="D28" s="4" t="s">
        <v>29</v>
      </c>
      <c r="E28" s="17" t="s">
        <v>32</v>
      </c>
      <c r="F28" s="1" t="s">
        <v>100</v>
      </c>
      <c r="G28" s="1" t="s">
        <v>37</v>
      </c>
      <c r="H28" s="5"/>
      <c r="I28" s="5"/>
      <c r="J28" s="6">
        <v>1509931</v>
      </c>
      <c r="K28" s="6">
        <v>290758.71000000002</v>
      </c>
      <c r="L28" s="5">
        <v>1509931</v>
      </c>
      <c r="M28" s="6">
        <v>849285.06</v>
      </c>
      <c r="N28" s="5">
        <v>1509931</v>
      </c>
      <c r="O28" s="5">
        <v>1342156</v>
      </c>
      <c r="P28" s="5">
        <v>9000</v>
      </c>
      <c r="Q28" s="5">
        <v>9000</v>
      </c>
      <c r="R28" s="5">
        <v>9</v>
      </c>
      <c r="S28" s="5">
        <v>9</v>
      </c>
    </row>
    <row r="29" spans="1:19" ht="25.5" customHeight="1" x14ac:dyDescent="0.25">
      <c r="A29" s="140" t="s">
        <v>116</v>
      </c>
      <c r="B29" s="137"/>
      <c r="C29" s="54" t="s">
        <v>21</v>
      </c>
      <c r="D29" s="47"/>
      <c r="E29" s="47"/>
      <c r="F29" s="47"/>
      <c r="G29" s="47"/>
      <c r="H29" s="46">
        <v>189779502.22</v>
      </c>
      <c r="I29" s="46">
        <v>189345389.30000001</v>
      </c>
      <c r="J29" s="46" t="e">
        <f>J30</f>
        <v>#REF!</v>
      </c>
      <c r="K29" s="46" t="e">
        <f t="shared" ref="K29:O29" si="4">K30</f>
        <v>#REF!</v>
      </c>
      <c r="L29" s="46" t="e">
        <f t="shared" si="4"/>
        <v>#REF!</v>
      </c>
      <c r="M29" s="46" t="e">
        <f t="shared" si="4"/>
        <v>#REF!</v>
      </c>
      <c r="N29" s="46" t="e">
        <f t="shared" si="4"/>
        <v>#REF!</v>
      </c>
      <c r="O29" s="46" t="e">
        <f t="shared" si="4"/>
        <v>#REF!</v>
      </c>
      <c r="P29" s="46">
        <f>P31+P35</f>
        <v>1447000</v>
      </c>
      <c r="Q29" s="46">
        <f>Q31+Q35</f>
        <v>1447000</v>
      </c>
      <c r="R29" s="46">
        <f>R31+R35</f>
        <v>1447</v>
      </c>
      <c r="S29" s="46">
        <f>S31+S35</f>
        <v>1447</v>
      </c>
    </row>
    <row r="30" spans="1:19" ht="51" x14ac:dyDescent="0.25">
      <c r="A30" s="140"/>
      <c r="B30" s="138"/>
      <c r="C30" s="54" t="s">
        <v>122</v>
      </c>
      <c r="D30" s="48" t="s">
        <v>29</v>
      </c>
      <c r="E30" s="47"/>
      <c r="F30" s="47" t="s">
        <v>102</v>
      </c>
      <c r="G30" s="47"/>
      <c r="H30" s="43">
        <v>189779502.22</v>
      </c>
      <c r="I30" s="43">
        <v>189345389.30000001</v>
      </c>
      <c r="J30" s="43" t="e">
        <f>J31+#REF!+#REF!+#REF!</f>
        <v>#REF!</v>
      </c>
      <c r="K30" s="43" t="e">
        <f>K31+#REF!+#REF!+#REF!</f>
        <v>#REF!</v>
      </c>
      <c r="L30" s="43" t="e">
        <f>L31+#REF!+#REF!+#REF!</f>
        <v>#REF!</v>
      </c>
      <c r="M30" s="43" t="e">
        <f>M31+#REF!+#REF!+#REF!</f>
        <v>#REF!</v>
      </c>
      <c r="N30" s="43" t="e">
        <f>N31+#REF!+#REF!+#REF!</f>
        <v>#REF!</v>
      </c>
      <c r="O30" s="43" t="e">
        <f>O31+#REF!+#REF!+#REF!</f>
        <v>#REF!</v>
      </c>
      <c r="P30" s="43"/>
      <c r="Q30" s="43"/>
      <c r="R30" s="43"/>
      <c r="S30" s="43"/>
    </row>
    <row r="31" spans="1:19" ht="25.5" customHeight="1" x14ac:dyDescent="0.25">
      <c r="A31" s="139" t="s">
        <v>106</v>
      </c>
      <c r="B31" s="53"/>
      <c r="C31" s="53" t="s">
        <v>21</v>
      </c>
      <c r="D31" s="4"/>
      <c r="E31" s="1"/>
      <c r="F31" s="1" t="s">
        <v>104</v>
      </c>
      <c r="G31" s="1"/>
      <c r="H31" s="7">
        <v>26866896.91</v>
      </c>
      <c r="I31" s="7">
        <v>26861116.73</v>
      </c>
      <c r="J31" s="7">
        <f t="shared" ref="J31:O31" si="5">SUM(J33:J34)</f>
        <v>0</v>
      </c>
      <c r="K31" s="7">
        <f t="shared" si="5"/>
        <v>0</v>
      </c>
      <c r="L31" s="7">
        <f t="shared" si="5"/>
        <v>0</v>
      </c>
      <c r="M31" s="7">
        <f t="shared" si="5"/>
        <v>0</v>
      </c>
      <c r="N31" s="7">
        <f t="shared" si="5"/>
        <v>0</v>
      </c>
      <c r="O31" s="7">
        <f t="shared" si="5"/>
        <v>0</v>
      </c>
      <c r="P31" s="60">
        <f>P32+P33</f>
        <v>1431580</v>
      </c>
      <c r="Q31" s="60">
        <f>Q32+Q33</f>
        <v>1431580</v>
      </c>
      <c r="R31" s="60">
        <f>R32+R33</f>
        <v>1431.58</v>
      </c>
      <c r="S31" s="60">
        <f>S32+S33</f>
        <v>1431.58</v>
      </c>
    </row>
    <row r="32" spans="1:19" ht="66.75" customHeight="1" x14ac:dyDescent="0.25">
      <c r="A32" s="139"/>
      <c r="B32" s="73" t="s">
        <v>103</v>
      </c>
      <c r="C32" s="94" t="s">
        <v>28</v>
      </c>
      <c r="D32" s="75" t="s">
        <v>29</v>
      </c>
      <c r="E32" s="76" t="s">
        <v>41</v>
      </c>
      <c r="F32" s="76" t="s">
        <v>104</v>
      </c>
      <c r="G32" s="76" t="s">
        <v>37</v>
      </c>
      <c r="H32" s="7"/>
      <c r="I32" s="7"/>
      <c r="J32" s="7"/>
      <c r="K32" s="7"/>
      <c r="L32" s="7"/>
      <c r="M32" s="7"/>
      <c r="N32" s="7"/>
      <c r="O32" s="7"/>
      <c r="P32" s="77">
        <v>1360000</v>
      </c>
      <c r="Q32" s="77">
        <v>1360000</v>
      </c>
      <c r="R32" s="77">
        <v>1360</v>
      </c>
      <c r="S32" s="77">
        <v>1360</v>
      </c>
    </row>
    <row r="33" spans="1:19" ht="15" customHeight="1" x14ac:dyDescent="0.25">
      <c r="A33" s="139"/>
      <c r="B33" s="136" t="s">
        <v>103</v>
      </c>
      <c r="C33" s="134"/>
      <c r="D33" s="130" t="str">
        <f t="shared" ref="D33" si="6">$D$9</f>
        <v>009</v>
      </c>
      <c r="E33" s="132" t="s">
        <v>41</v>
      </c>
      <c r="F33" s="132" t="s">
        <v>104</v>
      </c>
      <c r="G33" s="132" t="s">
        <v>37</v>
      </c>
      <c r="H33" s="7">
        <v>26866896.91</v>
      </c>
      <c r="I33" s="7">
        <v>26861116.73</v>
      </c>
      <c r="J33" s="7"/>
      <c r="K33" s="7"/>
      <c r="L33" s="7"/>
      <c r="M33" s="7"/>
      <c r="N33" s="7"/>
      <c r="O33" s="7"/>
      <c r="P33" s="125">
        <v>71580</v>
      </c>
      <c r="Q33" s="125">
        <v>71580</v>
      </c>
      <c r="R33" s="125">
        <v>71.58</v>
      </c>
      <c r="S33" s="125">
        <v>71.58</v>
      </c>
    </row>
    <row r="34" spans="1:19" ht="50.25" customHeight="1" x14ac:dyDescent="0.25">
      <c r="A34" s="139"/>
      <c r="B34" s="133"/>
      <c r="C34" s="133"/>
      <c r="D34" s="131"/>
      <c r="E34" s="133"/>
      <c r="F34" s="133"/>
      <c r="G34" s="133"/>
      <c r="H34" s="7"/>
      <c r="I34" s="7"/>
      <c r="J34" s="7"/>
      <c r="K34" s="7"/>
      <c r="L34" s="7"/>
      <c r="M34" s="7"/>
      <c r="N34" s="7"/>
      <c r="O34" s="7"/>
      <c r="P34" s="126"/>
      <c r="Q34" s="126"/>
      <c r="R34" s="126"/>
      <c r="S34" s="127"/>
    </row>
    <row r="35" spans="1:19" ht="25.5" customHeight="1" x14ac:dyDescent="0.25">
      <c r="A35" s="94" t="s">
        <v>105</v>
      </c>
      <c r="B35" s="53"/>
      <c r="C35" s="53" t="s">
        <v>21</v>
      </c>
      <c r="D35" s="4"/>
      <c r="E35" s="1"/>
      <c r="F35" s="1" t="s">
        <v>107</v>
      </c>
      <c r="G35" s="1"/>
      <c r="H35" s="5">
        <v>96846308.909999996</v>
      </c>
      <c r="I35" s="5">
        <v>96619367.559999987</v>
      </c>
      <c r="J35" s="7"/>
      <c r="K35" s="7"/>
      <c r="L35" s="7"/>
      <c r="M35" s="7"/>
      <c r="N35" s="7"/>
      <c r="O35" s="7"/>
      <c r="P35" s="60">
        <f>P36+P37</f>
        <v>15420</v>
      </c>
      <c r="Q35" s="60">
        <f>Q36+Q37</f>
        <v>15420</v>
      </c>
      <c r="R35" s="60">
        <f>R36+R37</f>
        <v>15.42</v>
      </c>
      <c r="S35" s="60">
        <f>S36+S37</f>
        <v>15.42</v>
      </c>
    </row>
    <row r="36" spans="1:19" ht="78.75" customHeight="1" x14ac:dyDescent="0.25">
      <c r="A36" s="116"/>
      <c r="B36" s="53" t="s">
        <v>247</v>
      </c>
      <c r="C36" s="94" t="s">
        <v>28</v>
      </c>
      <c r="D36" s="4" t="s">
        <v>29</v>
      </c>
      <c r="E36" s="1" t="s">
        <v>33</v>
      </c>
      <c r="F36" s="1" t="s">
        <v>109</v>
      </c>
      <c r="G36" s="1" t="s">
        <v>37</v>
      </c>
      <c r="H36" s="5">
        <v>16297.16</v>
      </c>
      <c r="I36" s="5">
        <v>16297.16</v>
      </c>
      <c r="J36" s="7"/>
      <c r="K36" s="7"/>
      <c r="L36" s="7"/>
      <c r="M36" s="7"/>
      <c r="N36" s="7"/>
      <c r="O36" s="7"/>
      <c r="P36" s="7">
        <v>5420</v>
      </c>
      <c r="Q36" s="7">
        <v>5420</v>
      </c>
      <c r="R36" s="7">
        <v>5.42</v>
      </c>
      <c r="S36" s="7">
        <v>5.42</v>
      </c>
    </row>
    <row r="37" spans="1:19" ht="81.75" customHeight="1" x14ac:dyDescent="0.25">
      <c r="A37" s="117"/>
      <c r="B37" s="53" t="s">
        <v>108</v>
      </c>
      <c r="C37" s="117"/>
      <c r="D37" s="4" t="s">
        <v>29</v>
      </c>
      <c r="E37" s="1" t="s">
        <v>33</v>
      </c>
      <c r="F37" s="1" t="s">
        <v>110</v>
      </c>
      <c r="G37" s="1" t="s">
        <v>37</v>
      </c>
      <c r="H37" s="5">
        <v>114408.46</v>
      </c>
      <c r="I37" s="5">
        <v>114408.46</v>
      </c>
      <c r="J37" s="6"/>
      <c r="K37" s="6"/>
      <c r="L37" s="5"/>
      <c r="M37" s="6"/>
      <c r="N37" s="5"/>
      <c r="O37" s="5"/>
      <c r="P37" s="5">
        <v>10000</v>
      </c>
      <c r="Q37" s="5">
        <v>10000</v>
      </c>
      <c r="R37" s="5">
        <v>10</v>
      </c>
      <c r="S37" s="5">
        <v>10</v>
      </c>
    </row>
    <row r="38" spans="1:19" ht="25.5" customHeight="1" x14ac:dyDescent="0.25">
      <c r="A38" s="140" t="s">
        <v>115</v>
      </c>
      <c r="B38" s="137"/>
      <c r="C38" s="54" t="s">
        <v>21</v>
      </c>
      <c r="D38" s="47"/>
      <c r="E38" s="47"/>
      <c r="F38" s="47"/>
      <c r="G38" s="47"/>
      <c r="H38" s="46">
        <v>189779502.22</v>
      </c>
      <c r="I38" s="46">
        <v>189345389.30000001</v>
      </c>
      <c r="J38" s="46" t="e">
        <f>J39</f>
        <v>#REF!</v>
      </c>
      <c r="K38" s="46" t="e">
        <f t="shared" ref="K38:O38" si="7">K39</f>
        <v>#REF!</v>
      </c>
      <c r="L38" s="46" t="e">
        <f t="shared" si="7"/>
        <v>#REF!</v>
      </c>
      <c r="M38" s="46" t="e">
        <f t="shared" si="7"/>
        <v>#REF!</v>
      </c>
      <c r="N38" s="46" t="e">
        <f t="shared" si="7"/>
        <v>#REF!</v>
      </c>
      <c r="O38" s="46" t="e">
        <f t="shared" si="7"/>
        <v>#REF!</v>
      </c>
      <c r="P38" s="46">
        <f>P40</f>
        <v>135800</v>
      </c>
      <c r="Q38" s="46">
        <f>Q40</f>
        <v>135800</v>
      </c>
      <c r="R38" s="46">
        <f>R40</f>
        <v>135.80000000000001</v>
      </c>
      <c r="S38" s="46">
        <f>S40</f>
        <v>135.80000000000001</v>
      </c>
    </row>
    <row r="39" spans="1:19" ht="51" x14ac:dyDescent="0.25">
      <c r="A39" s="140"/>
      <c r="B39" s="138"/>
      <c r="C39" s="54" t="s">
        <v>122</v>
      </c>
      <c r="D39" s="48" t="s">
        <v>29</v>
      </c>
      <c r="E39" s="47"/>
      <c r="F39" s="47" t="s">
        <v>111</v>
      </c>
      <c r="G39" s="47"/>
      <c r="H39" s="43">
        <v>189779502.22</v>
      </c>
      <c r="I39" s="43">
        <v>189345389.30000001</v>
      </c>
      <c r="J39" s="43" t="e">
        <f>J40+#REF!+#REF!+#REF!</f>
        <v>#REF!</v>
      </c>
      <c r="K39" s="43" t="e">
        <f>K40+#REF!+#REF!+#REF!</f>
        <v>#REF!</v>
      </c>
      <c r="L39" s="43" t="e">
        <f>L40+#REF!+#REF!+#REF!</f>
        <v>#REF!</v>
      </c>
      <c r="M39" s="43" t="e">
        <f>M40+#REF!+#REF!+#REF!</f>
        <v>#REF!</v>
      </c>
      <c r="N39" s="43" t="e">
        <f>N40+#REF!+#REF!+#REF!</f>
        <v>#REF!</v>
      </c>
      <c r="O39" s="43" t="e">
        <f>O40+#REF!+#REF!+#REF!</f>
        <v>#REF!</v>
      </c>
      <c r="P39" s="43"/>
      <c r="Q39" s="43"/>
      <c r="R39" s="43"/>
      <c r="S39" s="43"/>
    </row>
    <row r="40" spans="1:19" ht="25.5" customHeight="1" x14ac:dyDescent="0.25">
      <c r="A40" s="139" t="s">
        <v>54</v>
      </c>
      <c r="B40" s="53"/>
      <c r="C40" s="53" t="s">
        <v>21</v>
      </c>
      <c r="D40" s="4"/>
      <c r="E40" s="1"/>
      <c r="F40" s="1" t="s">
        <v>114</v>
      </c>
      <c r="G40" s="1"/>
      <c r="H40" s="7">
        <v>26866896.91</v>
      </c>
      <c r="I40" s="7">
        <v>26861116.73</v>
      </c>
      <c r="J40" s="7">
        <f t="shared" ref="J40:O40" si="8">SUM(J41:J42)</f>
        <v>0</v>
      </c>
      <c r="K40" s="7">
        <f t="shared" si="8"/>
        <v>0</v>
      </c>
      <c r="L40" s="7">
        <f t="shared" si="8"/>
        <v>0</v>
      </c>
      <c r="M40" s="7">
        <f t="shared" si="8"/>
        <v>0</v>
      </c>
      <c r="N40" s="7">
        <f t="shared" si="8"/>
        <v>0</v>
      </c>
      <c r="O40" s="7">
        <f t="shared" si="8"/>
        <v>0</v>
      </c>
      <c r="P40" s="60">
        <v>135800</v>
      </c>
      <c r="Q40" s="60">
        <v>135800</v>
      </c>
      <c r="R40" s="60">
        <f>R41</f>
        <v>135.80000000000001</v>
      </c>
      <c r="S40" s="60">
        <f>S41</f>
        <v>135.80000000000001</v>
      </c>
    </row>
    <row r="41" spans="1:19" ht="15" customHeight="1" x14ac:dyDescent="0.25">
      <c r="A41" s="139"/>
      <c r="B41" s="136" t="s">
        <v>112</v>
      </c>
      <c r="C41" s="94" t="s">
        <v>28</v>
      </c>
      <c r="D41" s="130" t="str">
        <f t="shared" ref="D41" si="9">$D$9</f>
        <v>009</v>
      </c>
      <c r="E41" s="132" t="s">
        <v>35</v>
      </c>
      <c r="F41" s="132" t="s">
        <v>113</v>
      </c>
      <c r="G41" s="132" t="s">
        <v>37</v>
      </c>
      <c r="H41" s="7">
        <v>26866896.91</v>
      </c>
      <c r="I41" s="7">
        <v>26861116.73</v>
      </c>
      <c r="J41" s="7"/>
      <c r="K41" s="7"/>
      <c r="L41" s="7"/>
      <c r="M41" s="7"/>
      <c r="N41" s="7"/>
      <c r="O41" s="7"/>
      <c r="P41" s="125">
        <v>135800</v>
      </c>
      <c r="Q41" s="125">
        <v>135800</v>
      </c>
      <c r="R41" s="125">
        <v>135.80000000000001</v>
      </c>
      <c r="S41" s="125">
        <v>135.80000000000001</v>
      </c>
    </row>
    <row r="42" spans="1:19" ht="100.5" customHeight="1" x14ac:dyDescent="0.25">
      <c r="A42" s="139"/>
      <c r="B42" s="133"/>
      <c r="C42" s="117"/>
      <c r="D42" s="131"/>
      <c r="E42" s="133"/>
      <c r="F42" s="133"/>
      <c r="G42" s="133"/>
      <c r="H42" s="7"/>
      <c r="I42" s="7"/>
      <c r="J42" s="7"/>
      <c r="K42" s="7"/>
      <c r="L42" s="7"/>
      <c r="M42" s="7"/>
      <c r="N42" s="7"/>
      <c r="O42" s="7"/>
      <c r="P42" s="126"/>
      <c r="Q42" s="126"/>
      <c r="R42" s="126"/>
      <c r="S42" s="127"/>
    </row>
    <row r="43" spans="1:19" ht="25.5" x14ac:dyDescent="0.25">
      <c r="A43" s="140" t="s">
        <v>117</v>
      </c>
      <c r="B43" s="137"/>
      <c r="C43" s="54" t="s">
        <v>21</v>
      </c>
      <c r="D43" s="47"/>
      <c r="E43" s="47"/>
      <c r="F43" s="47"/>
      <c r="G43" s="47"/>
      <c r="H43" s="46">
        <v>189779502.22</v>
      </c>
      <c r="I43" s="46">
        <v>189345389.30000001</v>
      </c>
      <c r="J43" s="46" t="e">
        <f>J44</f>
        <v>#REF!</v>
      </c>
      <c r="K43" s="46" t="e">
        <f t="shared" ref="K43:O43" si="10">K44</f>
        <v>#REF!</v>
      </c>
      <c r="L43" s="46" t="e">
        <f t="shared" si="10"/>
        <v>#REF!</v>
      </c>
      <c r="M43" s="46" t="e">
        <f t="shared" si="10"/>
        <v>#REF!</v>
      </c>
      <c r="N43" s="46" t="e">
        <f t="shared" si="10"/>
        <v>#REF!</v>
      </c>
      <c r="O43" s="46" t="e">
        <f t="shared" si="10"/>
        <v>#REF!</v>
      </c>
      <c r="P43" s="46">
        <f>P45+P48</f>
        <v>3844398</v>
      </c>
      <c r="Q43" s="46">
        <f>Q45+Q48</f>
        <v>3844398</v>
      </c>
      <c r="R43" s="46">
        <f>R45+R48</f>
        <v>3844.3980000000001</v>
      </c>
      <c r="S43" s="46">
        <f>S45+S48</f>
        <v>3844.3980000000001</v>
      </c>
    </row>
    <row r="44" spans="1:19" ht="76.5" x14ac:dyDescent="0.25">
      <c r="A44" s="140"/>
      <c r="B44" s="138"/>
      <c r="C44" s="54" t="s">
        <v>123</v>
      </c>
      <c r="D44" s="48" t="s">
        <v>29</v>
      </c>
      <c r="E44" s="47"/>
      <c r="F44" s="47" t="s">
        <v>118</v>
      </c>
      <c r="G44" s="47"/>
      <c r="H44" s="43">
        <v>189779502.22</v>
      </c>
      <c r="I44" s="43">
        <v>189345389.30000001</v>
      </c>
      <c r="J44" s="43" t="e">
        <f>J45+#REF!+#REF!+#REF!</f>
        <v>#REF!</v>
      </c>
      <c r="K44" s="43" t="e">
        <f>K45+#REF!+#REF!+#REF!</f>
        <v>#REF!</v>
      </c>
      <c r="L44" s="43" t="e">
        <f>L45+#REF!+#REF!+#REF!</f>
        <v>#REF!</v>
      </c>
      <c r="M44" s="43" t="e">
        <f>M45+#REF!+#REF!+#REF!</f>
        <v>#REF!</v>
      </c>
      <c r="N44" s="43" t="e">
        <f>N45+#REF!+#REF!+#REF!</f>
        <v>#REF!</v>
      </c>
      <c r="O44" s="43" t="e">
        <f>O45+#REF!+#REF!+#REF!</f>
        <v>#REF!</v>
      </c>
      <c r="P44" s="43"/>
      <c r="Q44" s="43"/>
      <c r="R44" s="43"/>
      <c r="S44" s="43"/>
    </row>
    <row r="45" spans="1:19" ht="25.5" x14ac:dyDescent="0.25">
      <c r="A45" s="139" t="s">
        <v>54</v>
      </c>
      <c r="B45" s="53"/>
      <c r="C45" s="53" t="s">
        <v>21</v>
      </c>
      <c r="D45" s="4"/>
      <c r="E45" s="1"/>
      <c r="F45" s="1" t="s">
        <v>119</v>
      </c>
      <c r="G45" s="1"/>
      <c r="H45" s="7">
        <v>26866896.91</v>
      </c>
      <c r="I45" s="7">
        <v>26861116.73</v>
      </c>
      <c r="J45" s="7">
        <f t="shared" ref="J45:O45" si="11">SUM(J46:J47)</f>
        <v>0</v>
      </c>
      <c r="K45" s="7">
        <f t="shared" si="11"/>
        <v>0</v>
      </c>
      <c r="L45" s="7">
        <f t="shared" si="11"/>
        <v>0</v>
      </c>
      <c r="M45" s="7">
        <f t="shared" si="11"/>
        <v>0</v>
      </c>
      <c r="N45" s="7">
        <f t="shared" si="11"/>
        <v>0</v>
      </c>
      <c r="O45" s="7">
        <f t="shared" si="11"/>
        <v>0</v>
      </c>
      <c r="P45" s="60">
        <v>64398</v>
      </c>
      <c r="Q45" s="60">
        <v>64398</v>
      </c>
      <c r="R45" s="60">
        <f>R46</f>
        <v>64.397999999999996</v>
      </c>
      <c r="S45" s="60">
        <f>S46</f>
        <v>64.397999999999996</v>
      </c>
    </row>
    <row r="46" spans="1:19" x14ac:dyDescent="0.25">
      <c r="A46" s="139"/>
      <c r="B46" s="153" t="s">
        <v>246</v>
      </c>
      <c r="C46" s="94" t="s">
        <v>28</v>
      </c>
      <c r="D46" s="130" t="str">
        <f t="shared" ref="D46" si="12">$D$9</f>
        <v>009</v>
      </c>
      <c r="E46" s="132" t="s">
        <v>30</v>
      </c>
      <c r="F46" s="132" t="s">
        <v>119</v>
      </c>
      <c r="G46" s="132" t="s">
        <v>37</v>
      </c>
      <c r="H46" s="7">
        <v>26866896.91</v>
      </c>
      <c r="I46" s="7">
        <v>26861116.73</v>
      </c>
      <c r="J46" s="7"/>
      <c r="K46" s="7"/>
      <c r="L46" s="7"/>
      <c r="M46" s="7"/>
      <c r="N46" s="7"/>
      <c r="O46" s="7"/>
      <c r="P46" s="125">
        <v>64398</v>
      </c>
      <c r="Q46" s="125">
        <v>64398</v>
      </c>
      <c r="R46" s="125">
        <v>64.397999999999996</v>
      </c>
      <c r="S46" s="125">
        <v>64.397999999999996</v>
      </c>
    </row>
    <row r="47" spans="1:19" ht="99.75" customHeight="1" x14ac:dyDescent="0.25">
      <c r="A47" s="139"/>
      <c r="B47" s="154"/>
      <c r="C47" s="116"/>
      <c r="D47" s="131"/>
      <c r="E47" s="133"/>
      <c r="F47" s="133"/>
      <c r="G47" s="133"/>
      <c r="H47" s="7"/>
      <c r="I47" s="7"/>
      <c r="J47" s="7"/>
      <c r="K47" s="7"/>
      <c r="L47" s="7"/>
      <c r="M47" s="7"/>
      <c r="N47" s="7"/>
      <c r="O47" s="7"/>
      <c r="P47" s="126"/>
      <c r="Q47" s="126"/>
      <c r="R47" s="126"/>
      <c r="S47" s="127"/>
    </row>
    <row r="48" spans="1:19" ht="25.5" x14ac:dyDescent="0.25">
      <c r="A48" s="139" t="s">
        <v>54</v>
      </c>
      <c r="B48" s="53"/>
      <c r="C48" s="53" t="s">
        <v>21</v>
      </c>
      <c r="D48" s="4"/>
      <c r="E48" s="1"/>
      <c r="F48" s="1" t="s">
        <v>120</v>
      </c>
      <c r="G48" s="1"/>
      <c r="H48" s="7">
        <v>26866896.91</v>
      </c>
      <c r="I48" s="7">
        <v>26861116.73</v>
      </c>
      <c r="J48" s="7">
        <f t="shared" ref="J48:O48" si="13">SUM(J50:J51)</f>
        <v>0</v>
      </c>
      <c r="K48" s="7">
        <f t="shared" si="13"/>
        <v>0</v>
      </c>
      <c r="L48" s="7">
        <f t="shared" si="13"/>
        <v>0</v>
      </c>
      <c r="M48" s="7">
        <f t="shared" si="13"/>
        <v>0</v>
      </c>
      <c r="N48" s="7">
        <f t="shared" si="13"/>
        <v>0</v>
      </c>
      <c r="O48" s="7">
        <f t="shared" si="13"/>
        <v>0</v>
      </c>
      <c r="P48" s="60">
        <f>P49+P50</f>
        <v>3780000</v>
      </c>
      <c r="Q48" s="60">
        <f>Q49+Q50</f>
        <v>3780000</v>
      </c>
      <c r="R48" s="60">
        <f>R49+R50</f>
        <v>3780</v>
      </c>
      <c r="S48" s="60">
        <f>S49+S50</f>
        <v>3780</v>
      </c>
    </row>
    <row r="49" spans="1:19" ht="89.25" x14ac:dyDescent="0.25">
      <c r="A49" s="139"/>
      <c r="B49" s="73" t="s">
        <v>125</v>
      </c>
      <c r="C49" s="94" t="s">
        <v>28</v>
      </c>
      <c r="D49" s="75" t="s">
        <v>29</v>
      </c>
      <c r="E49" s="76" t="s">
        <v>30</v>
      </c>
      <c r="F49" s="76" t="s">
        <v>120</v>
      </c>
      <c r="G49" s="76" t="s">
        <v>37</v>
      </c>
      <c r="H49" s="7"/>
      <c r="I49" s="7"/>
      <c r="J49" s="7"/>
      <c r="K49" s="7"/>
      <c r="L49" s="7"/>
      <c r="M49" s="7"/>
      <c r="N49" s="7"/>
      <c r="O49" s="7"/>
      <c r="P49" s="77">
        <v>3400000</v>
      </c>
      <c r="Q49" s="77">
        <v>3400000</v>
      </c>
      <c r="R49" s="77">
        <v>3400</v>
      </c>
      <c r="S49" s="77">
        <v>3400</v>
      </c>
    </row>
    <row r="50" spans="1:19" ht="15" customHeight="1" x14ac:dyDescent="0.25">
      <c r="A50" s="139"/>
      <c r="B50" s="136" t="s">
        <v>125</v>
      </c>
      <c r="C50" s="134"/>
      <c r="D50" s="130" t="str">
        <f t="shared" ref="D50" si="14">$D$9</f>
        <v>009</v>
      </c>
      <c r="E50" s="132" t="s">
        <v>30</v>
      </c>
      <c r="F50" s="132" t="s">
        <v>120</v>
      </c>
      <c r="G50" s="132" t="s">
        <v>37</v>
      </c>
      <c r="H50" s="7">
        <v>26866896.91</v>
      </c>
      <c r="I50" s="7">
        <v>26861116.73</v>
      </c>
      <c r="J50" s="7"/>
      <c r="K50" s="7"/>
      <c r="L50" s="7"/>
      <c r="M50" s="7"/>
      <c r="N50" s="7"/>
      <c r="O50" s="7"/>
      <c r="P50" s="125">
        <v>380000</v>
      </c>
      <c r="Q50" s="125">
        <v>380000</v>
      </c>
      <c r="R50" s="125">
        <v>380</v>
      </c>
      <c r="S50" s="125">
        <v>380</v>
      </c>
    </row>
    <row r="51" spans="1:19" ht="74.25" customHeight="1" x14ac:dyDescent="0.25">
      <c r="A51" s="139"/>
      <c r="B51" s="133"/>
      <c r="C51" s="133"/>
      <c r="D51" s="131"/>
      <c r="E51" s="133"/>
      <c r="F51" s="133"/>
      <c r="G51" s="133"/>
      <c r="H51" s="7"/>
      <c r="I51" s="7"/>
      <c r="J51" s="7"/>
      <c r="K51" s="7"/>
      <c r="L51" s="7"/>
      <c r="M51" s="7"/>
      <c r="N51" s="7"/>
      <c r="O51" s="7"/>
      <c r="P51" s="126"/>
      <c r="Q51" s="126"/>
      <c r="R51" s="126"/>
      <c r="S51" s="127"/>
    </row>
    <row r="52" spans="1:19" ht="25.5" customHeight="1" x14ac:dyDescent="0.25">
      <c r="A52" s="140" t="s">
        <v>126</v>
      </c>
      <c r="B52" s="137"/>
      <c r="C52" s="54" t="s">
        <v>21</v>
      </c>
      <c r="D52" s="47"/>
      <c r="E52" s="47"/>
      <c r="F52" s="47"/>
      <c r="G52" s="47"/>
      <c r="H52" s="46">
        <v>189779502.22</v>
      </c>
      <c r="I52" s="46">
        <v>189345389.30000001</v>
      </c>
      <c r="J52" s="46" t="e">
        <f>J53</f>
        <v>#REF!</v>
      </c>
      <c r="K52" s="46" t="e">
        <f t="shared" ref="K52:O52" si="15">K53</f>
        <v>#REF!</v>
      </c>
      <c r="L52" s="46" t="e">
        <f t="shared" si="15"/>
        <v>#REF!</v>
      </c>
      <c r="M52" s="46" t="e">
        <f t="shared" si="15"/>
        <v>#REF!</v>
      </c>
      <c r="N52" s="46" t="e">
        <f t="shared" si="15"/>
        <v>#REF!</v>
      </c>
      <c r="O52" s="46" t="e">
        <f t="shared" si="15"/>
        <v>#REF!</v>
      </c>
      <c r="P52" s="46">
        <f>P54+P59+P69+P72+P87</f>
        <v>209589653.86000001</v>
      </c>
      <c r="Q52" s="46">
        <f>Q54+Q59+Q69+Q72+Q87</f>
        <v>199396876.94</v>
      </c>
      <c r="R52" s="46">
        <f>R54+R59+R69+R72+R87</f>
        <v>209589.658</v>
      </c>
      <c r="S52" s="46">
        <f>S54+S59+S69+S72+S87</f>
        <v>199396.88999999998</v>
      </c>
    </row>
    <row r="53" spans="1:19" ht="76.5" x14ac:dyDescent="0.25">
      <c r="A53" s="140"/>
      <c r="B53" s="138"/>
      <c r="C53" s="54" t="s">
        <v>124</v>
      </c>
      <c r="D53" s="48" t="s">
        <v>29</v>
      </c>
      <c r="E53" s="47"/>
      <c r="F53" s="47" t="s">
        <v>166</v>
      </c>
      <c r="G53" s="47"/>
      <c r="H53" s="43">
        <v>189779502.22</v>
      </c>
      <c r="I53" s="43">
        <v>189345389.30000001</v>
      </c>
      <c r="J53" s="43" t="e">
        <f>J54+J58+#REF!+#REF!</f>
        <v>#REF!</v>
      </c>
      <c r="K53" s="43" t="e">
        <f>K54+K58+#REF!+#REF!</f>
        <v>#REF!</v>
      </c>
      <c r="L53" s="43" t="e">
        <f>L54+L58+#REF!+#REF!</f>
        <v>#REF!</v>
      </c>
      <c r="M53" s="43" t="e">
        <f>M54+M58+#REF!+#REF!</f>
        <v>#REF!</v>
      </c>
      <c r="N53" s="43" t="e">
        <f>N54+N58+#REF!+#REF!</f>
        <v>#REF!</v>
      </c>
      <c r="O53" s="43" t="e">
        <f>O54+O58+#REF!+#REF!</f>
        <v>#REF!</v>
      </c>
      <c r="P53" s="43"/>
      <c r="Q53" s="43"/>
      <c r="R53" s="43"/>
      <c r="S53" s="43"/>
    </row>
    <row r="54" spans="1:19" ht="29.25" customHeight="1" x14ac:dyDescent="0.25">
      <c r="A54" s="139" t="s">
        <v>127</v>
      </c>
      <c r="B54" s="128"/>
      <c r="C54" s="53" t="s">
        <v>21</v>
      </c>
      <c r="D54" s="4"/>
      <c r="E54" s="1"/>
      <c r="F54" s="1" t="s">
        <v>129</v>
      </c>
      <c r="G54" s="1"/>
      <c r="H54" s="7">
        <v>26866896.91</v>
      </c>
      <c r="I54" s="7">
        <v>26861116.73</v>
      </c>
      <c r="J54" s="7">
        <f t="shared" ref="J54" si="16">SUM(J55:J57)</f>
        <v>0</v>
      </c>
      <c r="K54" s="7">
        <f t="shared" ref="K54" si="17">SUM(K55:K57)</f>
        <v>0</v>
      </c>
      <c r="L54" s="7">
        <f t="shared" ref="L54" si="18">SUM(L55:L57)</f>
        <v>0</v>
      </c>
      <c r="M54" s="7">
        <f t="shared" ref="M54" si="19">SUM(M55:M57)</f>
        <v>0</v>
      </c>
      <c r="N54" s="7">
        <f t="shared" ref="N54" si="20">SUM(N55:N57)</f>
        <v>0</v>
      </c>
      <c r="O54" s="7">
        <f t="shared" ref="O54" si="21">SUM(O55:O57)</f>
        <v>0</v>
      </c>
      <c r="P54" s="60">
        <f>P55+P57</f>
        <v>576655</v>
      </c>
      <c r="Q54" s="60">
        <f>Q55+Q57</f>
        <v>524773.98</v>
      </c>
      <c r="R54" s="60">
        <f>R55+R57</f>
        <v>576.65499999999997</v>
      </c>
      <c r="S54" s="60">
        <f>S55+S57</f>
        <v>524.77300000000002</v>
      </c>
    </row>
    <row r="55" spans="1:19" ht="0.75" customHeight="1" x14ac:dyDescent="0.25">
      <c r="A55" s="139"/>
      <c r="B55" s="129"/>
      <c r="C55" s="94" t="s">
        <v>28</v>
      </c>
      <c r="D55" s="130" t="str">
        <f t="shared" ref="D55" si="22">$D$9</f>
        <v>009</v>
      </c>
      <c r="E55" s="132" t="s">
        <v>130</v>
      </c>
      <c r="F55" s="132" t="s">
        <v>131</v>
      </c>
      <c r="G55" s="132" t="s">
        <v>37</v>
      </c>
      <c r="H55" s="7">
        <v>26866896.91</v>
      </c>
      <c r="I55" s="7">
        <v>26861116.73</v>
      </c>
      <c r="J55" s="7"/>
      <c r="K55" s="7"/>
      <c r="L55" s="7"/>
      <c r="M55" s="7"/>
      <c r="N55" s="7"/>
      <c r="O55" s="7"/>
      <c r="P55" s="125">
        <v>526655</v>
      </c>
      <c r="Q55" s="125">
        <v>524773.98</v>
      </c>
      <c r="R55" s="125">
        <v>526.65499999999997</v>
      </c>
      <c r="S55" s="125">
        <v>524.77300000000002</v>
      </c>
    </row>
    <row r="56" spans="1:19" ht="102" x14ac:dyDescent="0.25">
      <c r="A56" s="139"/>
      <c r="B56" s="53" t="s">
        <v>128</v>
      </c>
      <c r="C56" s="116"/>
      <c r="D56" s="131"/>
      <c r="E56" s="133"/>
      <c r="F56" s="133"/>
      <c r="G56" s="133"/>
      <c r="H56" s="7"/>
      <c r="I56" s="7"/>
      <c r="J56" s="7"/>
      <c r="K56" s="7"/>
      <c r="L56" s="7"/>
      <c r="M56" s="7"/>
      <c r="N56" s="7"/>
      <c r="O56" s="7"/>
      <c r="P56" s="126"/>
      <c r="Q56" s="126"/>
      <c r="R56" s="126"/>
      <c r="S56" s="127"/>
    </row>
    <row r="57" spans="1:19" ht="15" customHeight="1" x14ac:dyDescent="0.25">
      <c r="A57" s="139"/>
      <c r="B57" s="128"/>
      <c r="C57" s="116"/>
      <c r="D57" s="130" t="s">
        <v>29</v>
      </c>
      <c r="E57" s="132" t="s">
        <v>130</v>
      </c>
      <c r="F57" s="132" t="s">
        <v>132</v>
      </c>
      <c r="G57" s="132" t="s">
        <v>37</v>
      </c>
      <c r="H57" s="7"/>
      <c r="I57" s="7"/>
      <c r="J57" s="7"/>
      <c r="K57" s="7"/>
      <c r="L57" s="7"/>
      <c r="M57" s="7"/>
      <c r="N57" s="7"/>
      <c r="O57" s="7"/>
      <c r="P57" s="125">
        <v>50000</v>
      </c>
      <c r="Q57" s="125">
        <v>0</v>
      </c>
      <c r="R57" s="125">
        <v>50</v>
      </c>
      <c r="S57" s="125">
        <v>0</v>
      </c>
    </row>
    <row r="58" spans="1:19" ht="63" customHeight="1" x14ac:dyDescent="0.25">
      <c r="A58" s="139"/>
      <c r="B58" s="129"/>
      <c r="C58" s="116"/>
      <c r="D58" s="131"/>
      <c r="E58" s="133"/>
      <c r="F58" s="133"/>
      <c r="G58" s="133"/>
      <c r="H58" s="5">
        <v>96846308.909999996</v>
      </c>
      <c r="I58" s="5">
        <v>96619367.559999987</v>
      </c>
      <c r="J58" s="7">
        <f t="shared" ref="J58:O58" si="23">SUM(J59:J63)</f>
        <v>0</v>
      </c>
      <c r="K58" s="7">
        <f t="shared" si="23"/>
        <v>0</v>
      </c>
      <c r="L58" s="7">
        <f t="shared" si="23"/>
        <v>0</v>
      </c>
      <c r="M58" s="7">
        <f t="shared" si="23"/>
        <v>0</v>
      </c>
      <c r="N58" s="7">
        <f t="shared" si="23"/>
        <v>0</v>
      </c>
      <c r="O58" s="7">
        <f t="shared" si="23"/>
        <v>0</v>
      </c>
      <c r="P58" s="126"/>
      <c r="Q58" s="126"/>
      <c r="R58" s="126"/>
      <c r="S58" s="126"/>
    </row>
    <row r="59" spans="1:19" ht="25.5" customHeight="1" x14ac:dyDescent="0.25">
      <c r="A59" s="94" t="s">
        <v>133</v>
      </c>
      <c r="B59" s="53"/>
      <c r="C59" s="53" t="s">
        <v>21</v>
      </c>
      <c r="D59" s="4"/>
      <c r="E59" s="1"/>
      <c r="F59" s="1" t="s">
        <v>84</v>
      </c>
      <c r="G59" s="1"/>
      <c r="H59" s="5">
        <v>96846308.909999996</v>
      </c>
      <c r="I59" s="5">
        <v>96619367.559999987</v>
      </c>
      <c r="J59" s="7"/>
      <c r="K59" s="7"/>
      <c r="L59" s="7"/>
      <c r="M59" s="7"/>
      <c r="N59" s="7"/>
      <c r="O59" s="7"/>
      <c r="P59" s="60">
        <f>P60+P61+P62+P63+P64+P65+P66+P67+P68</f>
        <v>46393328.999999993</v>
      </c>
      <c r="Q59" s="60">
        <f>Q60+Q61+Q62+Q63+Q64+Q65+Q66+Q67+Q68</f>
        <v>45871673.499999993</v>
      </c>
      <c r="R59" s="65">
        <f>R60+R61+R62+R63+R64+R65+R66+R67+R68</f>
        <v>46393.324999999997</v>
      </c>
      <c r="S59" s="60">
        <f>S60+S61+S62+S63+S64+S65+S66+S67+S68</f>
        <v>45871.669000000002</v>
      </c>
    </row>
    <row r="60" spans="1:19" ht="39.75" customHeight="1" x14ac:dyDescent="0.25">
      <c r="A60" s="116"/>
      <c r="B60" s="53" t="s">
        <v>135</v>
      </c>
      <c r="C60" s="56" t="s">
        <v>28</v>
      </c>
      <c r="D60" s="4" t="s">
        <v>29</v>
      </c>
      <c r="E60" s="1" t="s">
        <v>40</v>
      </c>
      <c r="F60" s="1" t="s">
        <v>134</v>
      </c>
      <c r="G60" s="1" t="s">
        <v>37</v>
      </c>
      <c r="H60" s="5">
        <v>16297.16</v>
      </c>
      <c r="I60" s="5">
        <v>16297.16</v>
      </c>
      <c r="J60" s="7"/>
      <c r="K60" s="7"/>
      <c r="L60" s="7"/>
      <c r="M60" s="7"/>
      <c r="N60" s="7"/>
      <c r="O60" s="7"/>
      <c r="P60" s="7">
        <v>9551906.8800000008</v>
      </c>
      <c r="Q60" s="7">
        <v>9509995.8000000007</v>
      </c>
      <c r="R60" s="64">
        <v>9551.9060000000009</v>
      </c>
      <c r="S60" s="7">
        <v>9509.9950000000008</v>
      </c>
    </row>
    <row r="61" spans="1:19" ht="63.75" x14ac:dyDescent="0.25">
      <c r="A61" s="116"/>
      <c r="B61" s="53" t="s">
        <v>135</v>
      </c>
      <c r="C61" s="57"/>
      <c r="D61" s="4" t="s">
        <v>29</v>
      </c>
      <c r="E61" s="1" t="s">
        <v>40</v>
      </c>
      <c r="F61" s="1" t="s">
        <v>134</v>
      </c>
      <c r="G61" s="1" t="s">
        <v>37</v>
      </c>
      <c r="H61" s="5">
        <v>114408.46</v>
      </c>
      <c r="I61" s="5">
        <v>114408.46</v>
      </c>
      <c r="J61" s="6"/>
      <c r="K61" s="6"/>
      <c r="L61" s="5"/>
      <c r="M61" s="6"/>
      <c r="N61" s="5"/>
      <c r="O61" s="5"/>
      <c r="P61" s="5">
        <v>135700</v>
      </c>
      <c r="Q61" s="5">
        <v>135700</v>
      </c>
      <c r="R61" s="5">
        <v>135.69999999999999</v>
      </c>
      <c r="S61" s="5">
        <v>135.69999999999999</v>
      </c>
    </row>
    <row r="62" spans="1:19" ht="63.75" x14ac:dyDescent="0.25">
      <c r="A62" s="116"/>
      <c r="B62" s="53" t="s">
        <v>135</v>
      </c>
      <c r="C62" s="59" t="s">
        <v>94</v>
      </c>
      <c r="D62" s="4" t="s">
        <v>97</v>
      </c>
      <c r="E62" s="1" t="s">
        <v>40</v>
      </c>
      <c r="F62" s="1" t="s">
        <v>134</v>
      </c>
      <c r="G62" s="1" t="s">
        <v>37</v>
      </c>
      <c r="H62" s="5"/>
      <c r="I62" s="5"/>
      <c r="J62" s="7"/>
      <c r="K62" s="7"/>
      <c r="L62" s="7"/>
      <c r="M62" s="7"/>
      <c r="N62" s="7"/>
      <c r="O62" s="7"/>
      <c r="P62" s="7">
        <v>1278986.72</v>
      </c>
      <c r="Q62" s="7">
        <v>1278986.72</v>
      </c>
      <c r="R62" s="7">
        <v>1278.9860000000001</v>
      </c>
      <c r="S62" s="7">
        <v>1278.9860000000001</v>
      </c>
    </row>
    <row r="63" spans="1:19" ht="51" x14ac:dyDescent="0.25">
      <c r="A63" s="116"/>
      <c r="B63" s="51" t="s">
        <v>136</v>
      </c>
      <c r="C63" s="57" t="s">
        <v>28</v>
      </c>
      <c r="D63" s="4" t="s">
        <v>29</v>
      </c>
      <c r="E63" s="1" t="s">
        <v>40</v>
      </c>
      <c r="F63" s="1" t="s">
        <v>137</v>
      </c>
      <c r="G63" s="1" t="s">
        <v>37</v>
      </c>
      <c r="H63" s="5"/>
      <c r="I63" s="5"/>
      <c r="J63" s="7"/>
      <c r="K63" s="7"/>
      <c r="L63" s="7"/>
      <c r="M63" s="7"/>
      <c r="N63" s="7"/>
      <c r="O63" s="7"/>
      <c r="P63" s="7">
        <v>1200000</v>
      </c>
      <c r="Q63" s="7">
        <v>1200000</v>
      </c>
      <c r="R63" s="7">
        <v>1200</v>
      </c>
      <c r="S63" s="7">
        <v>1200</v>
      </c>
    </row>
    <row r="64" spans="1:19" ht="63.75" x14ac:dyDescent="0.25">
      <c r="A64" s="57"/>
      <c r="B64" s="56" t="s">
        <v>138</v>
      </c>
      <c r="C64" s="57"/>
      <c r="D64" s="4" t="s">
        <v>29</v>
      </c>
      <c r="E64" s="1" t="s">
        <v>40</v>
      </c>
      <c r="F64" s="1" t="s">
        <v>139</v>
      </c>
      <c r="G64" s="1" t="s">
        <v>37</v>
      </c>
      <c r="H64" s="5"/>
      <c r="I64" s="5"/>
      <c r="J64" s="7"/>
      <c r="K64" s="7"/>
      <c r="L64" s="7"/>
      <c r="M64" s="7"/>
      <c r="N64" s="7"/>
      <c r="O64" s="7"/>
      <c r="P64" s="7">
        <v>975000</v>
      </c>
      <c r="Q64" s="7">
        <v>974997</v>
      </c>
      <c r="R64" s="7">
        <v>975</v>
      </c>
      <c r="S64" s="7">
        <v>974.99699999999996</v>
      </c>
    </row>
    <row r="65" spans="1:20" ht="52.5" customHeight="1" x14ac:dyDescent="0.25">
      <c r="A65" s="57"/>
      <c r="B65" s="56" t="s">
        <v>138</v>
      </c>
      <c r="C65" s="57"/>
      <c r="D65" s="4" t="s">
        <v>29</v>
      </c>
      <c r="E65" s="1" t="s">
        <v>40</v>
      </c>
      <c r="F65" s="1" t="s">
        <v>139</v>
      </c>
      <c r="G65" s="1" t="s">
        <v>140</v>
      </c>
      <c r="H65" s="5"/>
      <c r="I65" s="5"/>
      <c r="J65" s="7"/>
      <c r="K65" s="7"/>
      <c r="L65" s="7"/>
      <c r="M65" s="7"/>
      <c r="N65" s="7"/>
      <c r="O65" s="7"/>
      <c r="P65" s="7">
        <v>5143130</v>
      </c>
      <c r="Q65" s="7">
        <v>4663388.58</v>
      </c>
      <c r="R65" s="7">
        <v>5143.13</v>
      </c>
      <c r="S65" s="7">
        <v>4663.3879999999999</v>
      </c>
    </row>
    <row r="66" spans="1:20" ht="63.75" x14ac:dyDescent="0.25">
      <c r="A66" s="57"/>
      <c r="B66" s="56" t="s">
        <v>138</v>
      </c>
      <c r="C66" s="59" t="s">
        <v>94</v>
      </c>
      <c r="D66" s="4" t="s">
        <v>97</v>
      </c>
      <c r="E66" s="1" t="s">
        <v>40</v>
      </c>
      <c r="F66" s="1" t="s">
        <v>139</v>
      </c>
      <c r="G66" s="1" t="s">
        <v>140</v>
      </c>
      <c r="H66" s="5"/>
      <c r="I66" s="5"/>
      <c r="J66" s="7"/>
      <c r="K66" s="7"/>
      <c r="L66" s="7"/>
      <c r="M66" s="7"/>
      <c r="N66" s="7"/>
      <c r="O66" s="7"/>
      <c r="P66" s="7">
        <v>217552.81</v>
      </c>
      <c r="Q66" s="7">
        <v>217552.81</v>
      </c>
      <c r="R66" s="7">
        <v>217.55199999999999</v>
      </c>
      <c r="S66" s="7">
        <v>217.55199999999999</v>
      </c>
    </row>
    <row r="67" spans="1:20" ht="51" x14ac:dyDescent="0.25">
      <c r="A67" s="57"/>
      <c r="B67" s="56" t="s">
        <v>141</v>
      </c>
      <c r="C67" s="57" t="s">
        <v>28</v>
      </c>
      <c r="D67" s="4" t="s">
        <v>29</v>
      </c>
      <c r="E67" s="1" t="s">
        <v>40</v>
      </c>
      <c r="F67" s="1" t="s">
        <v>142</v>
      </c>
      <c r="G67" s="1" t="s">
        <v>37</v>
      </c>
      <c r="H67" s="5"/>
      <c r="I67" s="5"/>
      <c r="J67" s="7"/>
      <c r="K67" s="7"/>
      <c r="L67" s="7"/>
      <c r="M67" s="7"/>
      <c r="N67" s="7"/>
      <c r="O67" s="7"/>
      <c r="P67" s="7">
        <v>27613656.829999998</v>
      </c>
      <c r="Q67" s="7">
        <v>27613656.829999998</v>
      </c>
      <c r="R67" s="7">
        <v>27613.655999999999</v>
      </c>
      <c r="S67" s="7">
        <v>27613.655999999999</v>
      </c>
    </row>
    <row r="68" spans="1:20" ht="51" x14ac:dyDescent="0.25">
      <c r="A68" s="57"/>
      <c r="B68" s="56" t="s">
        <v>141</v>
      </c>
      <c r="C68" s="57"/>
      <c r="D68" s="4" t="s">
        <v>29</v>
      </c>
      <c r="E68" s="1" t="s">
        <v>40</v>
      </c>
      <c r="F68" s="1" t="s">
        <v>142</v>
      </c>
      <c r="G68" s="1" t="s">
        <v>37</v>
      </c>
      <c r="H68" s="5"/>
      <c r="I68" s="5"/>
      <c r="J68" s="7"/>
      <c r="K68" s="7"/>
      <c r="L68" s="7"/>
      <c r="M68" s="7"/>
      <c r="N68" s="7"/>
      <c r="O68" s="7"/>
      <c r="P68" s="7">
        <v>277395.76</v>
      </c>
      <c r="Q68" s="7">
        <v>277395.76</v>
      </c>
      <c r="R68" s="7">
        <v>277.39499999999998</v>
      </c>
      <c r="S68" s="7">
        <v>277.39499999999998</v>
      </c>
    </row>
    <row r="69" spans="1:20" ht="25.5" customHeight="1" x14ac:dyDescent="0.25">
      <c r="A69" s="97" t="s">
        <v>143</v>
      </c>
      <c r="B69" s="53"/>
      <c r="C69" s="53" t="s">
        <v>21</v>
      </c>
      <c r="D69" s="4"/>
      <c r="E69" s="4"/>
      <c r="F69" s="18" t="s">
        <v>144</v>
      </c>
      <c r="G69" s="18"/>
      <c r="H69" s="5">
        <v>30475017.560000002</v>
      </c>
      <c r="I69" s="5">
        <v>30471516.800000001</v>
      </c>
      <c r="J69" s="7"/>
      <c r="K69" s="7"/>
      <c r="L69" s="7"/>
      <c r="M69" s="7"/>
      <c r="N69" s="7"/>
      <c r="O69" s="7"/>
      <c r="P69" s="60">
        <f>P70+P71</f>
        <v>779808.64</v>
      </c>
      <c r="Q69" s="60">
        <f>Q70+Q71</f>
        <v>779808.64</v>
      </c>
      <c r="R69" s="60">
        <f>R70+R71</f>
        <v>779.80799999999999</v>
      </c>
      <c r="S69" s="60">
        <f>S70+S71</f>
        <v>779.80799999999999</v>
      </c>
    </row>
    <row r="70" spans="1:20" ht="68.25" customHeight="1" x14ac:dyDescent="0.25">
      <c r="A70" s="98"/>
      <c r="B70" s="53" t="s">
        <v>145</v>
      </c>
      <c r="C70" s="94" t="s">
        <v>28</v>
      </c>
      <c r="D70" s="4" t="s">
        <v>29</v>
      </c>
      <c r="E70" s="1" t="s">
        <v>31</v>
      </c>
      <c r="F70" s="17" t="s">
        <v>146</v>
      </c>
      <c r="G70" s="1" t="s">
        <v>37</v>
      </c>
      <c r="H70" s="5">
        <v>2246699</v>
      </c>
      <c r="I70" s="5">
        <v>2246699</v>
      </c>
      <c r="J70" s="6"/>
      <c r="K70" s="6"/>
      <c r="L70" s="5"/>
      <c r="M70" s="6"/>
      <c r="N70" s="5"/>
      <c r="O70" s="5"/>
      <c r="P70" s="5">
        <v>175755</v>
      </c>
      <c r="Q70" s="5">
        <v>175755</v>
      </c>
      <c r="R70" s="5">
        <v>175.755</v>
      </c>
      <c r="S70" s="5">
        <v>175.755</v>
      </c>
      <c r="T70" s="66"/>
    </row>
    <row r="71" spans="1:20" ht="75.75" customHeight="1" x14ac:dyDescent="0.25">
      <c r="A71" s="98"/>
      <c r="B71" s="56" t="s">
        <v>224</v>
      </c>
      <c r="C71" s="116"/>
      <c r="D71" s="4" t="s">
        <v>29</v>
      </c>
      <c r="E71" s="1" t="s">
        <v>31</v>
      </c>
      <c r="F71" s="17" t="s">
        <v>147</v>
      </c>
      <c r="G71" s="1" t="s">
        <v>37</v>
      </c>
      <c r="H71" s="5"/>
      <c r="I71" s="5"/>
      <c r="J71" s="6">
        <v>270920</v>
      </c>
      <c r="K71" s="6">
        <v>90306</v>
      </c>
      <c r="L71" s="5">
        <v>270920</v>
      </c>
      <c r="M71" s="6">
        <v>180612</v>
      </c>
      <c r="N71" s="5">
        <v>270920</v>
      </c>
      <c r="O71" s="5">
        <v>270920</v>
      </c>
      <c r="P71" s="5">
        <v>604053.64</v>
      </c>
      <c r="Q71" s="5">
        <v>604053.64</v>
      </c>
      <c r="R71" s="5">
        <v>604.053</v>
      </c>
      <c r="S71" s="5">
        <v>604.053</v>
      </c>
    </row>
    <row r="72" spans="1:20" ht="25.5" x14ac:dyDescent="0.25">
      <c r="A72" s="94" t="s">
        <v>148</v>
      </c>
      <c r="B72" s="55"/>
      <c r="C72" s="55" t="s">
        <v>21</v>
      </c>
      <c r="D72" s="4"/>
      <c r="E72" s="1"/>
      <c r="F72" s="1" t="s">
        <v>149</v>
      </c>
      <c r="G72" s="1"/>
      <c r="H72" s="5">
        <v>96846308.909999996</v>
      </c>
      <c r="I72" s="5">
        <v>96619367.559999987</v>
      </c>
      <c r="J72" s="7"/>
      <c r="K72" s="7"/>
      <c r="L72" s="7"/>
      <c r="M72" s="7"/>
      <c r="N72" s="7"/>
      <c r="O72" s="7"/>
      <c r="P72" s="60">
        <f>P73+P74+P75+P76+P77+P78+P79+P80+P81+P82+P83+P84+P85+P86</f>
        <v>123700663.92</v>
      </c>
      <c r="Q72" s="60">
        <f>Q73+Q74+Q75+Q76+Q77+Q78+Q79+Q80+Q81+Q82+Q83+Q84+Q85+Q86</f>
        <v>123615162.92</v>
      </c>
      <c r="R72" s="65">
        <f>R73+R74+R75+R76+R77+R78+R79+R80+R81+R82+R83+R84+R85+R86</f>
        <v>123700.67</v>
      </c>
      <c r="S72" s="60">
        <f>S73+S74+S75+S76+S77+S78+S79+S80+S81+S82+S83+S84+S85+S86</f>
        <v>123615.17</v>
      </c>
    </row>
    <row r="73" spans="1:20" ht="79.5" customHeight="1" x14ac:dyDescent="0.25">
      <c r="A73" s="116"/>
      <c r="B73" s="55" t="s">
        <v>227</v>
      </c>
      <c r="C73" s="56" t="s">
        <v>28</v>
      </c>
      <c r="D73" s="4" t="s">
        <v>29</v>
      </c>
      <c r="E73" s="1" t="s">
        <v>31</v>
      </c>
      <c r="F73" s="1" t="s">
        <v>150</v>
      </c>
      <c r="G73" s="1" t="s">
        <v>37</v>
      </c>
      <c r="H73" s="5">
        <v>16297.16</v>
      </c>
      <c r="I73" s="5">
        <v>16297.16</v>
      </c>
      <c r="J73" s="7"/>
      <c r="K73" s="7"/>
      <c r="L73" s="7"/>
      <c r="M73" s="7"/>
      <c r="N73" s="7"/>
      <c r="O73" s="7"/>
      <c r="P73" s="7">
        <v>12293327.220000001</v>
      </c>
      <c r="Q73" s="7">
        <v>12293327.220000001</v>
      </c>
      <c r="R73" s="64">
        <v>12293.33</v>
      </c>
      <c r="S73" s="7">
        <v>12293.33</v>
      </c>
    </row>
    <row r="74" spans="1:20" ht="55.5" customHeight="1" x14ac:dyDescent="0.25">
      <c r="A74" s="116"/>
      <c r="B74" s="55" t="s">
        <v>156</v>
      </c>
      <c r="C74" s="57"/>
      <c r="D74" s="4" t="s">
        <v>29</v>
      </c>
      <c r="E74" s="1" t="s">
        <v>40</v>
      </c>
      <c r="F74" s="1" t="s">
        <v>151</v>
      </c>
      <c r="G74" s="1" t="s">
        <v>37</v>
      </c>
      <c r="H74" s="5">
        <v>114408.46</v>
      </c>
      <c r="I74" s="5">
        <v>114408.46</v>
      </c>
      <c r="J74" s="6"/>
      <c r="K74" s="6"/>
      <c r="L74" s="5"/>
      <c r="M74" s="6"/>
      <c r="N74" s="5"/>
      <c r="O74" s="5"/>
      <c r="P74" s="5">
        <v>337777.1</v>
      </c>
      <c r="Q74" s="5">
        <v>337777.1</v>
      </c>
      <c r="R74" s="5">
        <v>337.78</v>
      </c>
      <c r="S74" s="5">
        <v>337.78</v>
      </c>
    </row>
    <row r="75" spans="1:20" ht="80.25" customHeight="1" x14ac:dyDescent="0.25">
      <c r="A75" s="116"/>
      <c r="B75" s="67" t="s">
        <v>152</v>
      </c>
      <c r="C75" s="57"/>
      <c r="D75" s="68" t="s">
        <v>29</v>
      </c>
      <c r="E75" s="1" t="s">
        <v>31</v>
      </c>
      <c r="F75" s="1" t="s">
        <v>153</v>
      </c>
      <c r="G75" s="1" t="s">
        <v>37</v>
      </c>
      <c r="H75" s="5"/>
      <c r="I75" s="5"/>
      <c r="J75" s="7"/>
      <c r="K75" s="7"/>
      <c r="L75" s="7"/>
      <c r="M75" s="7"/>
      <c r="N75" s="7"/>
      <c r="O75" s="7"/>
      <c r="P75" s="7">
        <v>57842800</v>
      </c>
      <c r="Q75" s="7">
        <v>57757438.899999999</v>
      </c>
      <c r="R75" s="7">
        <v>57842.8</v>
      </c>
      <c r="S75" s="7">
        <v>57757.440000000002</v>
      </c>
    </row>
    <row r="76" spans="1:20" ht="81" customHeight="1" x14ac:dyDescent="0.25">
      <c r="A76" s="116"/>
      <c r="B76" s="56" t="s">
        <v>152</v>
      </c>
      <c r="C76" s="57"/>
      <c r="D76" s="4" t="s">
        <v>29</v>
      </c>
      <c r="E76" s="1" t="s">
        <v>31</v>
      </c>
      <c r="F76" s="1" t="s">
        <v>153</v>
      </c>
      <c r="G76" s="1" t="s">
        <v>37</v>
      </c>
      <c r="H76" s="5"/>
      <c r="I76" s="5"/>
      <c r="J76" s="7"/>
      <c r="K76" s="7"/>
      <c r="L76" s="7"/>
      <c r="M76" s="7"/>
      <c r="N76" s="7"/>
      <c r="O76" s="7"/>
      <c r="P76" s="7">
        <v>94119</v>
      </c>
      <c r="Q76" s="7">
        <v>93980.1</v>
      </c>
      <c r="R76" s="7">
        <v>94.12</v>
      </c>
      <c r="S76" s="7">
        <v>93.98</v>
      </c>
    </row>
    <row r="77" spans="1:20" ht="76.5" x14ac:dyDescent="0.25">
      <c r="A77" s="57"/>
      <c r="B77" s="56" t="s">
        <v>154</v>
      </c>
      <c r="C77" s="57"/>
      <c r="D77" s="4" t="s">
        <v>29</v>
      </c>
      <c r="E77" s="1" t="s">
        <v>31</v>
      </c>
      <c r="F77" s="1" t="s">
        <v>155</v>
      </c>
      <c r="G77" s="1" t="s">
        <v>37</v>
      </c>
      <c r="H77" s="5"/>
      <c r="I77" s="5"/>
      <c r="J77" s="7"/>
      <c r="K77" s="7"/>
      <c r="L77" s="7"/>
      <c r="M77" s="7"/>
      <c r="N77" s="7"/>
      <c r="O77" s="7"/>
      <c r="P77" s="7">
        <v>2283631</v>
      </c>
      <c r="Q77" s="7">
        <v>2283631</v>
      </c>
      <c r="R77" s="7">
        <v>2283.63</v>
      </c>
      <c r="S77" s="7">
        <v>2283.63</v>
      </c>
    </row>
    <row r="78" spans="1:20" ht="76.5" x14ac:dyDescent="0.25">
      <c r="A78" s="57"/>
      <c r="B78" s="56" t="s">
        <v>154</v>
      </c>
      <c r="C78" s="57"/>
      <c r="D78" s="4" t="s">
        <v>29</v>
      </c>
      <c r="E78" s="1" t="s">
        <v>31</v>
      </c>
      <c r="F78" s="1" t="s">
        <v>155</v>
      </c>
      <c r="G78" s="1" t="s">
        <v>37</v>
      </c>
      <c r="H78" s="5"/>
      <c r="I78" s="5"/>
      <c r="J78" s="7"/>
      <c r="K78" s="7"/>
      <c r="L78" s="7"/>
      <c r="M78" s="7"/>
      <c r="N78" s="7"/>
      <c r="O78" s="7"/>
      <c r="P78" s="7">
        <v>27500</v>
      </c>
      <c r="Q78" s="7">
        <v>27500</v>
      </c>
      <c r="R78" s="7">
        <v>27.5</v>
      </c>
      <c r="S78" s="7">
        <v>27.5</v>
      </c>
    </row>
    <row r="79" spans="1:20" ht="76.5" x14ac:dyDescent="0.25">
      <c r="A79" s="57"/>
      <c r="B79" s="69" t="s">
        <v>157</v>
      </c>
      <c r="C79" s="57"/>
      <c r="D79" s="68" t="s">
        <v>29</v>
      </c>
      <c r="E79" s="1" t="s">
        <v>31</v>
      </c>
      <c r="F79" s="1" t="s">
        <v>158</v>
      </c>
      <c r="G79" s="1" t="s">
        <v>37</v>
      </c>
      <c r="H79" s="5"/>
      <c r="I79" s="5"/>
      <c r="J79" s="7"/>
      <c r="K79" s="7"/>
      <c r="L79" s="7"/>
      <c r="M79" s="7"/>
      <c r="N79" s="7"/>
      <c r="O79" s="7"/>
      <c r="P79" s="7">
        <v>10149422</v>
      </c>
      <c r="Q79" s="7">
        <v>10149421.01</v>
      </c>
      <c r="R79" s="7">
        <v>10149.42</v>
      </c>
      <c r="S79" s="7">
        <v>10149.42</v>
      </c>
    </row>
    <row r="80" spans="1:20" ht="76.5" x14ac:dyDescent="0.25">
      <c r="A80" s="57"/>
      <c r="B80" s="56" t="s">
        <v>160</v>
      </c>
      <c r="C80" s="57"/>
      <c r="D80" s="4" t="s">
        <v>29</v>
      </c>
      <c r="E80" s="1" t="s">
        <v>31</v>
      </c>
      <c r="F80" s="1" t="s">
        <v>158</v>
      </c>
      <c r="G80" s="1" t="s">
        <v>37</v>
      </c>
      <c r="H80" s="5"/>
      <c r="I80" s="5"/>
      <c r="J80" s="7"/>
      <c r="K80" s="7"/>
      <c r="L80" s="7"/>
      <c r="M80" s="7"/>
      <c r="N80" s="7"/>
      <c r="O80" s="7"/>
      <c r="P80" s="7">
        <v>102600</v>
      </c>
      <c r="Q80" s="7">
        <v>102599.99</v>
      </c>
      <c r="R80" s="7">
        <v>102.6</v>
      </c>
      <c r="S80" s="7">
        <v>102.6</v>
      </c>
    </row>
    <row r="81" spans="1:19" ht="51" x14ac:dyDescent="0.25">
      <c r="A81" s="57"/>
      <c r="B81" s="61" t="s">
        <v>161</v>
      </c>
      <c r="C81" s="57"/>
      <c r="D81" s="4" t="s">
        <v>29</v>
      </c>
      <c r="E81" s="1" t="s">
        <v>31</v>
      </c>
      <c r="F81" s="1" t="s">
        <v>162</v>
      </c>
      <c r="G81" s="1" t="s">
        <v>37</v>
      </c>
      <c r="H81" s="5"/>
      <c r="I81" s="5"/>
      <c r="J81" s="7"/>
      <c r="K81" s="7"/>
      <c r="L81" s="7"/>
      <c r="M81" s="7"/>
      <c r="N81" s="7"/>
      <c r="O81" s="7"/>
      <c r="P81" s="7">
        <v>37252758.719999999</v>
      </c>
      <c r="Q81" s="7">
        <v>37252758.719999999</v>
      </c>
      <c r="R81" s="7">
        <v>37252.76</v>
      </c>
      <c r="S81" s="7">
        <v>37252.76</v>
      </c>
    </row>
    <row r="82" spans="1:19" ht="51" x14ac:dyDescent="0.25">
      <c r="A82" s="135"/>
      <c r="B82" s="70" t="s">
        <v>161</v>
      </c>
      <c r="C82" s="57"/>
      <c r="D82" s="4" t="s">
        <v>29</v>
      </c>
      <c r="E82" s="1" t="s">
        <v>31</v>
      </c>
      <c r="F82" s="1" t="s">
        <v>162</v>
      </c>
      <c r="G82" s="1" t="s">
        <v>37</v>
      </c>
      <c r="H82" s="5"/>
      <c r="I82" s="5"/>
      <c r="J82" s="7"/>
      <c r="K82" s="7"/>
      <c r="L82" s="7"/>
      <c r="M82" s="7"/>
      <c r="N82" s="7"/>
      <c r="O82" s="7"/>
      <c r="P82" s="7">
        <v>372860.48</v>
      </c>
      <c r="Q82" s="7">
        <v>372860.48</v>
      </c>
      <c r="R82" s="7">
        <v>372.86</v>
      </c>
      <c r="S82" s="7">
        <v>372.86</v>
      </c>
    </row>
    <row r="83" spans="1:19" ht="89.25" x14ac:dyDescent="0.25">
      <c r="A83" s="135"/>
      <c r="B83" s="70" t="s">
        <v>232</v>
      </c>
      <c r="C83" s="57"/>
      <c r="D83" s="4" t="s">
        <v>29</v>
      </c>
      <c r="E83" s="1" t="s">
        <v>31</v>
      </c>
      <c r="F83" s="1" t="s">
        <v>163</v>
      </c>
      <c r="G83" s="1" t="s">
        <v>37</v>
      </c>
      <c r="H83" s="5"/>
      <c r="I83" s="5"/>
      <c r="J83" s="7"/>
      <c r="K83" s="7"/>
      <c r="L83" s="7"/>
      <c r="M83" s="7"/>
      <c r="N83" s="7"/>
      <c r="O83" s="7"/>
      <c r="P83" s="7">
        <v>287300</v>
      </c>
      <c r="Q83" s="7">
        <v>287300</v>
      </c>
      <c r="R83" s="7">
        <v>287.3</v>
      </c>
      <c r="S83" s="7">
        <v>287.3</v>
      </c>
    </row>
    <row r="84" spans="1:19" ht="89.25" x14ac:dyDescent="0.25">
      <c r="A84" s="135"/>
      <c r="B84" s="70" t="s">
        <v>232</v>
      </c>
      <c r="C84" s="57"/>
      <c r="D84" s="4" t="s">
        <v>29</v>
      </c>
      <c r="E84" s="1" t="s">
        <v>31</v>
      </c>
      <c r="F84" s="1" t="s">
        <v>163</v>
      </c>
      <c r="G84" s="1" t="s">
        <v>37</v>
      </c>
      <c r="H84" s="5"/>
      <c r="I84" s="5"/>
      <c r="J84" s="7"/>
      <c r="K84" s="7"/>
      <c r="L84" s="7"/>
      <c r="M84" s="7"/>
      <c r="N84" s="7"/>
      <c r="O84" s="7"/>
      <c r="P84" s="7">
        <v>2910</v>
      </c>
      <c r="Q84" s="7">
        <v>2910</v>
      </c>
      <c r="R84" s="7">
        <v>2.91</v>
      </c>
      <c r="S84" s="7">
        <v>2.91</v>
      </c>
    </row>
    <row r="85" spans="1:19" ht="89.25" x14ac:dyDescent="0.25">
      <c r="A85" s="135"/>
      <c r="B85" s="70" t="s">
        <v>164</v>
      </c>
      <c r="C85" s="57"/>
      <c r="D85" s="4" t="s">
        <v>29</v>
      </c>
      <c r="E85" s="1" t="s">
        <v>31</v>
      </c>
      <c r="F85" s="1" t="s">
        <v>165</v>
      </c>
      <c r="G85" s="1" t="s">
        <v>37</v>
      </c>
      <c r="H85" s="5"/>
      <c r="I85" s="5"/>
      <c r="J85" s="7"/>
      <c r="K85" s="7"/>
      <c r="L85" s="7"/>
      <c r="M85" s="7"/>
      <c r="N85" s="7"/>
      <c r="O85" s="7"/>
      <c r="P85" s="7">
        <v>2625400</v>
      </c>
      <c r="Q85" s="7">
        <v>2625400</v>
      </c>
      <c r="R85" s="7">
        <v>2625.4</v>
      </c>
      <c r="S85" s="7">
        <v>2625.4</v>
      </c>
    </row>
    <row r="86" spans="1:19" ht="89.25" x14ac:dyDescent="0.25">
      <c r="A86" s="129"/>
      <c r="B86" s="59" t="s">
        <v>164</v>
      </c>
      <c r="C86" s="58"/>
      <c r="D86" s="4" t="s">
        <v>29</v>
      </c>
      <c r="E86" s="1" t="s">
        <v>31</v>
      </c>
      <c r="F86" s="1" t="s">
        <v>165</v>
      </c>
      <c r="G86" s="1" t="s">
        <v>37</v>
      </c>
      <c r="H86" s="5"/>
      <c r="I86" s="5"/>
      <c r="J86" s="7"/>
      <c r="K86" s="7"/>
      <c r="L86" s="7"/>
      <c r="M86" s="7"/>
      <c r="N86" s="7"/>
      <c r="O86" s="7"/>
      <c r="P86" s="7">
        <v>28258.400000000001</v>
      </c>
      <c r="Q86" s="7">
        <v>28258.400000000001</v>
      </c>
      <c r="R86" s="7">
        <v>28.26</v>
      </c>
      <c r="S86" s="7">
        <v>28.26</v>
      </c>
    </row>
    <row r="87" spans="1:19" ht="25.5" customHeight="1" x14ac:dyDescent="0.25">
      <c r="A87" s="94" t="s">
        <v>159</v>
      </c>
      <c r="B87" s="55"/>
      <c r="C87" s="55" t="s">
        <v>21</v>
      </c>
      <c r="D87" s="4"/>
      <c r="E87" s="1"/>
      <c r="F87" s="1" t="s">
        <v>167</v>
      </c>
      <c r="G87" s="1"/>
      <c r="H87" s="5">
        <v>96846308.909999996</v>
      </c>
      <c r="I87" s="5">
        <v>96619367.559999987</v>
      </c>
      <c r="J87" s="7"/>
      <c r="K87" s="7"/>
      <c r="L87" s="7"/>
      <c r="M87" s="7"/>
      <c r="N87" s="7"/>
      <c r="O87" s="7"/>
      <c r="P87" s="60">
        <f>P88+P89+P90+P91+P92+P93+P94+P95+P96+P97+P98+P99+P100+P101+P102+P103</f>
        <v>38139197.299999997</v>
      </c>
      <c r="Q87" s="60">
        <f>Q88+Q89+Q90+Q91+Q92+Q93+Q94+Q95+Q96+Q97+Q98+Q99+Q100+Q101+Q102+Q103</f>
        <v>28605457.899999999</v>
      </c>
      <c r="R87" s="74">
        <f>R88+R89+R90+R91+R92+R93+R94+R95+R97+R96+R98+R99+R100+R101+R102+R103</f>
        <v>38139.199999999997</v>
      </c>
      <c r="S87" s="60">
        <f>S88+S89+S90+S91+S92+S93+S94+S95+S96+S97+S98+S99+S100+S101+S102+S103</f>
        <v>28605.47</v>
      </c>
    </row>
    <row r="88" spans="1:19" ht="51" x14ac:dyDescent="0.25">
      <c r="A88" s="116"/>
      <c r="B88" s="55" t="s">
        <v>168</v>
      </c>
      <c r="C88" s="56" t="s">
        <v>28</v>
      </c>
      <c r="D88" s="4" t="s">
        <v>29</v>
      </c>
      <c r="E88" s="1" t="s">
        <v>40</v>
      </c>
      <c r="F88" s="1" t="s">
        <v>169</v>
      </c>
      <c r="G88" s="1" t="s">
        <v>37</v>
      </c>
      <c r="H88" s="5">
        <v>16297.16</v>
      </c>
      <c r="I88" s="5">
        <v>16297.16</v>
      </c>
      <c r="J88" s="7"/>
      <c r="K88" s="7"/>
      <c r="L88" s="7"/>
      <c r="M88" s="7"/>
      <c r="N88" s="7"/>
      <c r="O88" s="7"/>
      <c r="P88" s="7">
        <v>1970000</v>
      </c>
      <c r="Q88" s="7">
        <v>1855000</v>
      </c>
      <c r="R88" s="64">
        <v>1970</v>
      </c>
      <c r="S88" s="7">
        <v>1855</v>
      </c>
    </row>
    <row r="89" spans="1:19" ht="63.75" x14ac:dyDescent="0.25">
      <c r="A89" s="116"/>
      <c r="B89" s="55" t="s">
        <v>170</v>
      </c>
      <c r="C89" s="57"/>
      <c r="D89" s="4" t="s">
        <v>29</v>
      </c>
      <c r="E89" s="1" t="s">
        <v>40</v>
      </c>
      <c r="F89" s="1" t="s">
        <v>171</v>
      </c>
      <c r="G89" s="1" t="s">
        <v>37</v>
      </c>
      <c r="H89" s="5">
        <v>114408.46</v>
      </c>
      <c r="I89" s="5">
        <v>114408.46</v>
      </c>
      <c r="J89" s="6"/>
      <c r="K89" s="6"/>
      <c r="L89" s="5"/>
      <c r="M89" s="6"/>
      <c r="N89" s="5"/>
      <c r="O89" s="5"/>
      <c r="P89" s="5">
        <v>300000</v>
      </c>
      <c r="Q89" s="5">
        <v>0</v>
      </c>
      <c r="R89" s="5">
        <v>300</v>
      </c>
      <c r="S89" s="5">
        <v>0</v>
      </c>
    </row>
    <row r="90" spans="1:19" ht="63.75" x14ac:dyDescent="0.25">
      <c r="A90" s="116"/>
      <c r="B90" s="67" t="s">
        <v>170</v>
      </c>
      <c r="C90" s="57"/>
      <c r="D90" s="68" t="s">
        <v>29</v>
      </c>
      <c r="E90" s="1" t="s">
        <v>40</v>
      </c>
      <c r="F90" s="1" t="s">
        <v>172</v>
      </c>
      <c r="G90" s="1" t="s">
        <v>37</v>
      </c>
      <c r="H90" s="5"/>
      <c r="I90" s="5"/>
      <c r="J90" s="7"/>
      <c r="K90" s="7"/>
      <c r="L90" s="7"/>
      <c r="M90" s="7"/>
      <c r="N90" s="7"/>
      <c r="O90" s="7"/>
      <c r="P90" s="7">
        <v>2000000</v>
      </c>
      <c r="Q90" s="7">
        <v>0</v>
      </c>
      <c r="R90" s="7">
        <v>2000</v>
      </c>
      <c r="S90" s="7">
        <v>0</v>
      </c>
    </row>
    <row r="91" spans="1:19" ht="51" x14ac:dyDescent="0.25">
      <c r="A91" s="116"/>
      <c r="B91" s="56" t="s">
        <v>173</v>
      </c>
      <c r="C91" s="57"/>
      <c r="D91" s="4" t="s">
        <v>29</v>
      </c>
      <c r="E91" s="1" t="s">
        <v>40</v>
      </c>
      <c r="F91" s="1" t="s">
        <v>162</v>
      </c>
      <c r="G91" s="1" t="s">
        <v>37</v>
      </c>
      <c r="H91" s="5"/>
      <c r="I91" s="5"/>
      <c r="J91" s="7"/>
      <c r="K91" s="7"/>
      <c r="L91" s="7"/>
      <c r="M91" s="7"/>
      <c r="N91" s="7"/>
      <c r="O91" s="7"/>
      <c r="P91" s="7">
        <v>23133584.449999999</v>
      </c>
      <c r="Q91" s="7">
        <v>16039245.470000001</v>
      </c>
      <c r="R91" s="7">
        <v>23133.58</v>
      </c>
      <c r="S91" s="7">
        <v>16039.25</v>
      </c>
    </row>
    <row r="92" spans="1:19" ht="51" x14ac:dyDescent="0.25">
      <c r="A92" s="57"/>
      <c r="B92" s="56" t="s">
        <v>173</v>
      </c>
      <c r="C92" s="57"/>
      <c r="D92" s="4" t="s">
        <v>29</v>
      </c>
      <c r="E92" s="1" t="s">
        <v>40</v>
      </c>
      <c r="F92" s="1" t="s">
        <v>162</v>
      </c>
      <c r="G92" s="1" t="s">
        <v>37</v>
      </c>
      <c r="H92" s="5"/>
      <c r="I92" s="5"/>
      <c r="J92" s="7"/>
      <c r="K92" s="7"/>
      <c r="L92" s="7"/>
      <c r="M92" s="7"/>
      <c r="N92" s="7"/>
      <c r="O92" s="7"/>
      <c r="P92" s="7">
        <v>226868.65</v>
      </c>
      <c r="Q92" s="7">
        <v>202468.23</v>
      </c>
      <c r="R92" s="7">
        <v>226.87</v>
      </c>
      <c r="S92" s="7">
        <v>202.47</v>
      </c>
    </row>
    <row r="93" spans="1:19" ht="51" x14ac:dyDescent="0.25">
      <c r="A93" s="57"/>
      <c r="B93" s="56" t="s">
        <v>173</v>
      </c>
      <c r="C93" s="57"/>
      <c r="D93" s="4" t="s">
        <v>29</v>
      </c>
      <c r="E93" s="1" t="s">
        <v>40</v>
      </c>
      <c r="F93" s="1" t="s">
        <v>162</v>
      </c>
      <c r="G93" s="1" t="s">
        <v>37</v>
      </c>
      <c r="H93" s="5"/>
      <c r="I93" s="5"/>
      <c r="J93" s="7"/>
      <c r="K93" s="7"/>
      <c r="L93" s="7"/>
      <c r="M93" s="7"/>
      <c r="N93" s="7"/>
      <c r="O93" s="7"/>
      <c r="P93" s="7">
        <v>10696</v>
      </c>
      <c r="Q93" s="7">
        <v>10696</v>
      </c>
      <c r="R93" s="7">
        <v>10.7</v>
      </c>
      <c r="S93" s="7">
        <v>10.7</v>
      </c>
    </row>
    <row r="94" spans="1:19" ht="51" x14ac:dyDescent="0.25">
      <c r="A94" s="57"/>
      <c r="B94" s="69" t="s">
        <v>173</v>
      </c>
      <c r="C94" s="57"/>
      <c r="D94" s="68" t="s">
        <v>29</v>
      </c>
      <c r="E94" s="1" t="s">
        <v>40</v>
      </c>
      <c r="F94" s="1" t="s">
        <v>162</v>
      </c>
      <c r="G94" s="1" t="s">
        <v>37</v>
      </c>
      <c r="H94" s="5"/>
      <c r="I94" s="5"/>
      <c r="J94" s="7"/>
      <c r="K94" s="7"/>
      <c r="L94" s="7"/>
      <c r="M94" s="7"/>
      <c r="N94" s="7"/>
      <c r="O94" s="7"/>
      <c r="P94" s="7">
        <v>1068</v>
      </c>
      <c r="Q94" s="7">
        <v>1068</v>
      </c>
      <c r="R94" s="7">
        <v>1.07</v>
      </c>
      <c r="S94" s="7">
        <v>1.07</v>
      </c>
    </row>
    <row r="95" spans="1:19" ht="51" x14ac:dyDescent="0.25">
      <c r="A95" s="57"/>
      <c r="B95" s="56" t="s">
        <v>174</v>
      </c>
      <c r="C95" s="57"/>
      <c r="D95" s="4" t="s">
        <v>29</v>
      </c>
      <c r="E95" s="1" t="s">
        <v>31</v>
      </c>
      <c r="F95" s="1" t="s">
        <v>175</v>
      </c>
      <c r="G95" s="1" t="s">
        <v>37</v>
      </c>
      <c r="H95" s="5"/>
      <c r="I95" s="5"/>
      <c r="J95" s="7"/>
      <c r="K95" s="7"/>
      <c r="L95" s="7"/>
      <c r="M95" s="7"/>
      <c r="N95" s="7"/>
      <c r="O95" s="7"/>
      <c r="P95" s="7">
        <v>50837.54</v>
      </c>
      <c r="Q95" s="7">
        <v>50837.54</v>
      </c>
      <c r="R95" s="7">
        <v>50.84</v>
      </c>
      <c r="S95" s="7">
        <v>50.84</v>
      </c>
    </row>
    <row r="96" spans="1:19" ht="51" x14ac:dyDescent="0.25">
      <c r="A96" s="57"/>
      <c r="B96" s="56" t="s">
        <v>174</v>
      </c>
      <c r="C96" s="57"/>
      <c r="D96" s="4" t="s">
        <v>29</v>
      </c>
      <c r="E96" s="1" t="s">
        <v>31</v>
      </c>
      <c r="F96" s="1" t="s">
        <v>175</v>
      </c>
      <c r="G96" s="1" t="s">
        <v>37</v>
      </c>
      <c r="H96" s="5"/>
      <c r="I96" s="5"/>
      <c r="J96" s="7"/>
      <c r="K96" s="7"/>
      <c r="L96" s="7"/>
      <c r="M96" s="7"/>
      <c r="N96" s="7"/>
      <c r="O96" s="7"/>
      <c r="P96" s="7">
        <v>2251241.54</v>
      </c>
      <c r="Q96" s="7">
        <v>2251241.54</v>
      </c>
      <c r="R96" s="7">
        <v>2251.2399999999998</v>
      </c>
      <c r="S96" s="7">
        <v>2251.2399999999998</v>
      </c>
    </row>
    <row r="97" spans="1:19" ht="51" x14ac:dyDescent="0.25">
      <c r="A97" s="135"/>
      <c r="B97" s="70" t="s">
        <v>174</v>
      </c>
      <c r="C97" s="57"/>
      <c r="D97" s="4" t="s">
        <v>29</v>
      </c>
      <c r="E97" s="1" t="s">
        <v>31</v>
      </c>
      <c r="F97" s="1" t="s">
        <v>175</v>
      </c>
      <c r="G97" s="1" t="s">
        <v>37</v>
      </c>
      <c r="H97" s="5"/>
      <c r="I97" s="5"/>
      <c r="J97" s="7"/>
      <c r="K97" s="7"/>
      <c r="L97" s="7"/>
      <c r="M97" s="7"/>
      <c r="N97" s="7"/>
      <c r="O97" s="7"/>
      <c r="P97" s="7">
        <v>118486.39999999999</v>
      </c>
      <c r="Q97" s="7">
        <v>118486.39999999999</v>
      </c>
      <c r="R97" s="7">
        <v>118.49</v>
      </c>
      <c r="S97" s="7">
        <v>118.49</v>
      </c>
    </row>
    <row r="98" spans="1:19" ht="51" x14ac:dyDescent="0.25">
      <c r="A98" s="135"/>
      <c r="B98" s="70" t="s">
        <v>174</v>
      </c>
      <c r="C98" s="57"/>
      <c r="D98" s="4" t="s">
        <v>29</v>
      </c>
      <c r="E98" s="1" t="s">
        <v>31</v>
      </c>
      <c r="F98" s="1" t="s">
        <v>175</v>
      </c>
      <c r="G98" s="1" t="s">
        <v>37</v>
      </c>
      <c r="H98" s="5"/>
      <c r="I98" s="5"/>
      <c r="J98" s="7"/>
      <c r="K98" s="7"/>
      <c r="L98" s="7"/>
      <c r="M98" s="7"/>
      <c r="N98" s="7"/>
      <c r="O98" s="7"/>
      <c r="P98" s="7">
        <v>172148.39</v>
      </c>
      <c r="Q98" s="7">
        <v>172148.39</v>
      </c>
      <c r="R98" s="7">
        <v>172.15</v>
      </c>
      <c r="S98" s="7">
        <v>172.15</v>
      </c>
    </row>
    <row r="99" spans="1:19" ht="51" x14ac:dyDescent="0.25">
      <c r="A99" s="135"/>
      <c r="B99" s="70" t="s">
        <v>174</v>
      </c>
      <c r="C99" s="57"/>
      <c r="D99" s="4" t="s">
        <v>29</v>
      </c>
      <c r="E99" s="1" t="s">
        <v>40</v>
      </c>
      <c r="F99" s="1" t="s">
        <v>175</v>
      </c>
      <c r="G99" s="1" t="s">
        <v>37</v>
      </c>
      <c r="H99" s="5"/>
      <c r="I99" s="5"/>
      <c r="J99" s="7"/>
      <c r="K99" s="7"/>
      <c r="L99" s="7"/>
      <c r="M99" s="7"/>
      <c r="N99" s="7"/>
      <c r="O99" s="7"/>
      <c r="P99" s="7">
        <v>6642.66</v>
      </c>
      <c r="Q99" s="7">
        <v>6642.66</v>
      </c>
      <c r="R99" s="7">
        <v>6.64</v>
      </c>
      <c r="S99" s="7">
        <v>6.64</v>
      </c>
    </row>
    <row r="100" spans="1:19" ht="51" x14ac:dyDescent="0.25">
      <c r="A100" s="135"/>
      <c r="B100" s="70" t="s">
        <v>174</v>
      </c>
      <c r="C100" s="57"/>
      <c r="D100" s="4" t="s">
        <v>29</v>
      </c>
      <c r="E100" s="1" t="s">
        <v>40</v>
      </c>
      <c r="F100" s="1" t="s">
        <v>175</v>
      </c>
      <c r="G100" s="1" t="s">
        <v>37</v>
      </c>
      <c r="H100" s="5"/>
      <c r="I100" s="5"/>
      <c r="J100" s="7"/>
      <c r="K100" s="7"/>
      <c r="L100" s="7"/>
      <c r="M100" s="7"/>
      <c r="N100" s="7"/>
      <c r="O100" s="7"/>
      <c r="P100" s="7">
        <v>6457883.46</v>
      </c>
      <c r="Q100" s="7">
        <v>6457883.46</v>
      </c>
      <c r="R100" s="7">
        <v>6457.88</v>
      </c>
      <c r="S100" s="7">
        <v>6457.88</v>
      </c>
    </row>
    <row r="101" spans="1:19" ht="51" x14ac:dyDescent="0.25">
      <c r="A101" s="135"/>
      <c r="B101" s="59" t="s">
        <v>174</v>
      </c>
      <c r="C101" s="62"/>
      <c r="D101" s="4" t="s">
        <v>29</v>
      </c>
      <c r="E101" s="1" t="s">
        <v>40</v>
      </c>
      <c r="F101" s="1" t="s">
        <v>175</v>
      </c>
      <c r="G101" s="1" t="s">
        <v>37</v>
      </c>
      <c r="H101" s="5"/>
      <c r="I101" s="5"/>
      <c r="J101" s="7"/>
      <c r="K101" s="7"/>
      <c r="L101" s="7"/>
      <c r="M101" s="7"/>
      <c r="N101" s="7"/>
      <c r="O101" s="7"/>
      <c r="P101" s="7">
        <v>339888.6</v>
      </c>
      <c r="Q101" s="7">
        <v>339888.6</v>
      </c>
      <c r="R101" s="7">
        <v>339.89</v>
      </c>
      <c r="S101" s="7">
        <v>339.89</v>
      </c>
    </row>
    <row r="102" spans="1:19" ht="51" x14ac:dyDescent="0.25">
      <c r="A102" s="135"/>
      <c r="B102" s="71" t="s">
        <v>174</v>
      </c>
      <c r="C102" s="62"/>
      <c r="D102" s="68" t="s">
        <v>29</v>
      </c>
      <c r="E102" s="1" t="s">
        <v>40</v>
      </c>
      <c r="F102" s="1" t="s">
        <v>175</v>
      </c>
      <c r="G102" s="1" t="s">
        <v>37</v>
      </c>
      <c r="H102" s="5"/>
      <c r="I102" s="5"/>
      <c r="J102" s="7"/>
      <c r="K102" s="7"/>
      <c r="L102" s="7"/>
      <c r="M102" s="7"/>
      <c r="N102" s="7"/>
      <c r="O102" s="7"/>
      <c r="P102" s="7">
        <v>463851.61</v>
      </c>
      <c r="Q102" s="7">
        <v>463851.61</v>
      </c>
      <c r="R102" s="7">
        <v>463.85</v>
      </c>
      <c r="S102" s="7">
        <v>463.85</v>
      </c>
    </row>
    <row r="103" spans="1:19" ht="51" x14ac:dyDescent="0.25">
      <c r="A103" s="129"/>
      <c r="B103" s="72" t="s">
        <v>174</v>
      </c>
      <c r="C103" s="63"/>
      <c r="D103" s="4" t="s">
        <v>29</v>
      </c>
      <c r="E103" s="1" t="s">
        <v>40</v>
      </c>
      <c r="F103" s="1" t="s">
        <v>175</v>
      </c>
      <c r="G103" s="1" t="s">
        <v>34</v>
      </c>
      <c r="H103" s="5"/>
      <c r="I103" s="5"/>
      <c r="J103" s="7"/>
      <c r="K103" s="7"/>
      <c r="L103" s="7"/>
      <c r="M103" s="7"/>
      <c r="N103" s="7"/>
      <c r="O103" s="7"/>
      <c r="P103" s="7">
        <v>636000</v>
      </c>
      <c r="Q103" s="7">
        <v>636000</v>
      </c>
      <c r="R103" s="7">
        <v>636</v>
      </c>
      <c r="S103" s="7">
        <v>636</v>
      </c>
    </row>
    <row r="104" spans="1:19" x14ac:dyDescent="0.25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6"/>
      <c r="O104" s="26"/>
    </row>
    <row r="105" spans="1:19" ht="15.75" x14ac:dyDescent="0.25">
      <c r="A105" s="100" t="s">
        <v>65</v>
      </c>
      <c r="B105" s="10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</row>
    <row r="106" spans="1:19" ht="15.75" customHeight="1" x14ac:dyDescent="0.25">
      <c r="A106" s="100" t="s">
        <v>66</v>
      </c>
      <c r="B106" s="100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101" t="s">
        <v>67</v>
      </c>
      <c r="O106" s="101"/>
      <c r="P106" s="90" t="s">
        <v>176</v>
      </c>
      <c r="Q106" s="91"/>
      <c r="R106" s="91"/>
      <c r="S106" s="91"/>
    </row>
    <row r="107" spans="1:19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</row>
    <row r="108" spans="1:19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</row>
    <row r="109" spans="1:19" x14ac:dyDescent="0.25">
      <c r="A109" s="92" t="s">
        <v>177</v>
      </c>
      <c r="B109" s="92"/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</row>
    <row r="110" spans="1:19" x14ac:dyDescent="0.25">
      <c r="A110" s="93" t="s">
        <v>178</v>
      </c>
      <c r="B110" s="93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</row>
  </sheetData>
  <mergeCells count="135">
    <mergeCell ref="P106:S106"/>
    <mergeCell ref="A105:B105"/>
    <mergeCell ref="A106:B106"/>
    <mergeCell ref="N106:O106"/>
    <mergeCell ref="A109:B109"/>
    <mergeCell ref="A110:B110"/>
    <mergeCell ref="A20:A24"/>
    <mergeCell ref="C21:C24"/>
    <mergeCell ref="B22:B23"/>
    <mergeCell ref="A25:A28"/>
    <mergeCell ref="A35:A37"/>
    <mergeCell ref="A59:A63"/>
    <mergeCell ref="A69:A71"/>
    <mergeCell ref="A82:A86"/>
    <mergeCell ref="B50:B51"/>
    <mergeCell ref="A45:A47"/>
    <mergeCell ref="B46:B47"/>
    <mergeCell ref="A48:A51"/>
    <mergeCell ref="A52:A53"/>
    <mergeCell ref="B52:B53"/>
    <mergeCell ref="A54:A58"/>
    <mergeCell ref="B54:B55"/>
    <mergeCell ref="C55:C58"/>
    <mergeCell ref="Q33:Q34"/>
    <mergeCell ref="A1:S1"/>
    <mergeCell ref="A2:S2"/>
    <mergeCell ref="R5:R7"/>
    <mergeCell ref="S5:S7"/>
    <mergeCell ref="D13:D14"/>
    <mergeCell ref="E13:E14"/>
    <mergeCell ref="F13:F14"/>
    <mergeCell ref="G13:G14"/>
    <mergeCell ref="P13:P14"/>
    <mergeCell ref="Q13:Q14"/>
    <mergeCell ref="R13:R14"/>
    <mergeCell ref="S13:S14"/>
    <mergeCell ref="D11:D12"/>
    <mergeCell ref="E11:E12"/>
    <mergeCell ref="F11:F12"/>
    <mergeCell ref="G11:G12"/>
    <mergeCell ref="A4:A7"/>
    <mergeCell ref="B4:B7"/>
    <mergeCell ref="C4:C7"/>
    <mergeCell ref="D4:G4"/>
    <mergeCell ref="H4:S4"/>
    <mergeCell ref="N6:O6"/>
    <mergeCell ref="P6:Q6"/>
    <mergeCell ref="P11:P12"/>
    <mergeCell ref="A15:A19"/>
    <mergeCell ref="C16:C19"/>
    <mergeCell ref="A8:A9"/>
    <mergeCell ref="B8:B9"/>
    <mergeCell ref="A10:A14"/>
    <mergeCell ref="C11:C14"/>
    <mergeCell ref="B13:B14"/>
    <mergeCell ref="B10:B11"/>
    <mergeCell ref="D5:D7"/>
    <mergeCell ref="Q11:Q12"/>
    <mergeCell ref="R11:R12"/>
    <mergeCell ref="S11:S12"/>
    <mergeCell ref="C70:C71"/>
    <mergeCell ref="E5:E7"/>
    <mergeCell ref="F5:F7"/>
    <mergeCell ref="G5:G7"/>
    <mergeCell ref="H5:I6"/>
    <mergeCell ref="J5:Q5"/>
    <mergeCell ref="J6:K6"/>
    <mergeCell ref="L6:M6"/>
    <mergeCell ref="D50:D51"/>
    <mergeCell ref="E50:E51"/>
    <mergeCell ref="F50:F51"/>
    <mergeCell ref="G50:G51"/>
    <mergeCell ref="G46:G47"/>
    <mergeCell ref="P46:P47"/>
    <mergeCell ref="C46:C47"/>
    <mergeCell ref="D46:D47"/>
    <mergeCell ref="E46:E47"/>
    <mergeCell ref="F46:F47"/>
    <mergeCell ref="R57:R58"/>
    <mergeCell ref="R33:R34"/>
    <mergeCell ref="S33:S34"/>
    <mergeCell ref="A29:A30"/>
    <mergeCell ref="B29:B30"/>
    <mergeCell ref="A31:A34"/>
    <mergeCell ref="D33:D34"/>
    <mergeCell ref="E33:E34"/>
    <mergeCell ref="F33:F34"/>
    <mergeCell ref="A38:A39"/>
    <mergeCell ref="B38:B39"/>
    <mergeCell ref="C36:C37"/>
    <mergeCell ref="B33:B34"/>
    <mergeCell ref="C32:C34"/>
    <mergeCell ref="S50:S51"/>
    <mergeCell ref="Q46:Q47"/>
    <mergeCell ref="R46:R47"/>
    <mergeCell ref="S46:S47"/>
    <mergeCell ref="P41:P42"/>
    <mergeCell ref="Q41:Q42"/>
    <mergeCell ref="R41:R42"/>
    <mergeCell ref="S41:S42"/>
    <mergeCell ref="B41:B42"/>
    <mergeCell ref="B43:B44"/>
    <mergeCell ref="C41:C42"/>
    <mergeCell ref="D41:D42"/>
    <mergeCell ref="E41:E42"/>
    <mergeCell ref="F41:F42"/>
    <mergeCell ref="G41:G42"/>
    <mergeCell ref="P50:P51"/>
    <mergeCell ref="Q50:Q51"/>
    <mergeCell ref="R50:R51"/>
    <mergeCell ref="G33:G34"/>
    <mergeCell ref="P33:P34"/>
    <mergeCell ref="C49:C51"/>
    <mergeCell ref="A102:A103"/>
    <mergeCell ref="D55:D56"/>
    <mergeCell ref="E55:E56"/>
    <mergeCell ref="F55:F56"/>
    <mergeCell ref="G55:G56"/>
    <mergeCell ref="P55:P56"/>
    <mergeCell ref="A72:A76"/>
    <mergeCell ref="A87:A91"/>
    <mergeCell ref="A97:A101"/>
    <mergeCell ref="A40:A42"/>
    <mergeCell ref="A43:A44"/>
    <mergeCell ref="Q55:Q56"/>
    <mergeCell ref="R55:R56"/>
    <mergeCell ref="S55:S56"/>
    <mergeCell ref="B57:B58"/>
    <mergeCell ref="D57:D58"/>
    <mergeCell ref="E57:E58"/>
    <mergeCell ref="F57:F58"/>
    <mergeCell ref="G57:G58"/>
    <mergeCell ref="P57:P58"/>
    <mergeCell ref="Q57:Q58"/>
    <mergeCell ref="S57:S58"/>
  </mergeCells>
  <pageMargins left="0.11811023622047245" right="0.11811023622047245" top="0.55118110236220474" bottom="0.47244094488188981" header="0" footer="0"/>
  <pageSetup paperSize="9" scale="75" fitToHeight="0" orientation="landscape" horizontalDpi="4294967295" verticalDpi="4294967295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9</vt:lpstr>
      <vt:lpstr>приложение 8</vt:lpstr>
      <vt:lpstr>'приложение 8'!Заголовки_для_печати</vt:lpstr>
      <vt:lpstr>'приложение 9'!Заголовки_для_печати</vt:lpstr>
      <vt:lpstr>'приложение 8'!Область_печати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Бакланова</dc:creator>
  <cp:lastModifiedBy>Панченко Алена Петровна</cp:lastModifiedBy>
  <cp:lastPrinted>2022-04-20T01:47:10Z</cp:lastPrinted>
  <dcterms:created xsi:type="dcterms:W3CDTF">2015-01-30T09:38:30Z</dcterms:created>
  <dcterms:modified xsi:type="dcterms:W3CDTF">2022-04-29T04:21:39Z</dcterms:modified>
</cp:coreProperties>
</file>