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dget7\Documents\Салюкова\ОТЧЕТЫ2024\ГОДОВОЙ 2024\ГОДОВОЙ ОТЧЕТ за 2024 год\Годовой отчет 2024 для САЙТА\"/>
    </mc:Choice>
  </mc:AlternateContent>
  <bookViews>
    <workbookView xWindow="90" yWindow="60" windowWidth="15165" windowHeight="9360"/>
  </bookViews>
  <sheets>
    <sheet name="прил.2" sheetId="17" r:id="rId1"/>
    <sheet name="прил.1" sheetId="8" r:id="rId2"/>
  </sheets>
  <definedNames>
    <definedName name="_xlnm.Print_Area" localSheetId="0">прил.2!$A$1:$N$116</definedName>
  </definedNames>
  <calcPr calcId="152511"/>
</workbook>
</file>

<file path=xl/calcChain.xml><?xml version="1.0" encoding="utf-8"?>
<calcChain xmlns="http://schemas.openxmlformats.org/spreadsheetml/2006/main">
  <c r="L114" i="17" l="1"/>
  <c r="M114" i="17"/>
  <c r="K114" i="17"/>
  <c r="N115" i="17"/>
  <c r="M80" i="17" l="1"/>
  <c r="M79" i="17" s="1"/>
  <c r="M78" i="17" s="1"/>
  <c r="M83" i="17"/>
  <c r="M86" i="17"/>
  <c r="M85" i="17" s="1"/>
  <c r="M93" i="17"/>
  <c r="M92" i="17" s="1"/>
  <c r="M91" i="17" s="1"/>
  <c r="M97" i="17"/>
  <c r="M96" i="17" s="1"/>
  <c r="M95" i="17" s="1"/>
  <c r="M106" i="17"/>
  <c r="M105" i="17" s="1"/>
  <c r="M104" i="17" s="1"/>
  <c r="M111" i="17"/>
  <c r="M110" i="17" s="1"/>
  <c r="M109" i="17" s="1"/>
  <c r="M113" i="17"/>
  <c r="M74" i="17"/>
  <c r="M73" i="17" s="1"/>
  <c r="M71" i="17"/>
  <c r="M66" i="17"/>
  <c r="M68" i="17"/>
  <c r="N58" i="17"/>
  <c r="M60" i="17"/>
  <c r="M59" i="17" s="1"/>
  <c r="M62" i="17"/>
  <c r="M82" i="17" l="1"/>
  <c r="M70" i="17"/>
  <c r="M65" i="17"/>
  <c r="M64" i="17" s="1"/>
  <c r="M77" i="17"/>
  <c r="M76" i="17" s="1"/>
  <c r="M57" i="17"/>
  <c r="M47" i="17"/>
  <c r="M49" i="17"/>
  <c r="M51" i="17"/>
  <c r="M53" i="17"/>
  <c r="M43" i="17"/>
  <c r="M41" i="17"/>
  <c r="M38" i="17"/>
  <c r="M35" i="17"/>
  <c r="M34" i="17" s="1"/>
  <c r="M32" i="17"/>
  <c r="M30" i="17"/>
  <c r="M28" i="17"/>
  <c r="M26" i="17"/>
  <c r="M25" i="17"/>
  <c r="M24" i="17" s="1"/>
  <c r="N18" i="17"/>
  <c r="N27" i="17"/>
  <c r="N29" i="17"/>
  <c r="N31" i="17"/>
  <c r="N33" i="17"/>
  <c r="N36" i="17"/>
  <c r="N39" i="17"/>
  <c r="N42" i="17"/>
  <c r="N44" i="17"/>
  <c r="N48" i="17"/>
  <c r="N50" i="17"/>
  <c r="N52" i="17"/>
  <c r="N54" i="17"/>
  <c r="N75" i="17"/>
  <c r="N81" i="17"/>
  <c r="N84" i="17"/>
  <c r="N87" i="17"/>
  <c r="N88" i="17"/>
  <c r="N89" i="17"/>
  <c r="N90" i="17"/>
  <c r="N94" i="17"/>
  <c r="N98" i="17"/>
  <c r="N99" i="17"/>
  <c r="N100" i="17"/>
  <c r="N101" i="17"/>
  <c r="N102" i="17"/>
  <c r="N103" i="17"/>
  <c r="N107" i="17"/>
  <c r="N108" i="17"/>
  <c r="N112" i="17"/>
  <c r="M17" i="17"/>
  <c r="M16" i="17" s="1"/>
  <c r="M56" i="17" l="1"/>
  <c r="M40" i="17"/>
  <c r="M37" i="17" s="1"/>
  <c r="M46" i="17"/>
  <c r="L111" i="17"/>
  <c r="L106" i="17"/>
  <c r="N106" i="17" s="1"/>
  <c r="L97" i="17"/>
  <c r="N97" i="17" s="1"/>
  <c r="L96" i="17"/>
  <c r="L93" i="17"/>
  <c r="N93" i="17" s="1"/>
  <c r="L86" i="17"/>
  <c r="L83" i="17"/>
  <c r="N83" i="17" s="1"/>
  <c r="L80" i="17"/>
  <c r="L74" i="17"/>
  <c r="N74" i="17" s="1"/>
  <c r="L73" i="17"/>
  <c r="L57" i="17"/>
  <c r="N57" i="17" s="1"/>
  <c r="L53" i="17"/>
  <c r="N53" i="17" s="1"/>
  <c r="L51" i="17"/>
  <c r="N51" i="17" s="1"/>
  <c r="L49" i="17"/>
  <c r="N49" i="17" s="1"/>
  <c r="L47" i="17"/>
  <c r="N47" i="17" s="1"/>
  <c r="L43" i="17"/>
  <c r="L41" i="17"/>
  <c r="N41" i="17" s="1"/>
  <c r="L38" i="17"/>
  <c r="N38" i="17" s="1"/>
  <c r="L35" i="17"/>
  <c r="L32" i="17"/>
  <c r="N32" i="17" s="1"/>
  <c r="L30" i="17"/>
  <c r="N30" i="17" s="1"/>
  <c r="L28" i="17"/>
  <c r="N28" i="17" s="1"/>
  <c r="L26" i="17"/>
  <c r="N26" i="17" s="1"/>
  <c r="L25" i="17"/>
  <c r="L24" i="17" s="1"/>
  <c r="N24" i="17" s="1"/>
  <c r="L17" i="17"/>
  <c r="N17" i="17" s="1"/>
  <c r="L16" i="17"/>
  <c r="N16" i="17" s="1"/>
  <c r="L105" i="17" l="1"/>
  <c r="L104" i="17" s="1"/>
  <c r="N104" i="17" s="1"/>
  <c r="M55" i="17"/>
  <c r="L85" i="17"/>
  <c r="N86" i="17"/>
  <c r="L110" i="17"/>
  <c r="N111" i="17"/>
  <c r="L113" i="17"/>
  <c r="N113" i="17" s="1"/>
  <c r="N114" i="17"/>
  <c r="N25" i="17"/>
  <c r="L70" i="17"/>
  <c r="N70" i="17" s="1"/>
  <c r="N73" i="17"/>
  <c r="L40" i="17"/>
  <c r="L79" i="17"/>
  <c r="N80" i="17"/>
  <c r="L92" i="17"/>
  <c r="N105" i="17"/>
  <c r="N43" i="17"/>
  <c r="L95" i="17"/>
  <c r="N95" i="17" s="1"/>
  <c r="N96" i="17"/>
  <c r="L34" i="17"/>
  <c r="N34" i="17" s="1"/>
  <c r="N35" i="17"/>
  <c r="M45" i="17"/>
  <c r="L56" i="17"/>
  <c r="N56" i="17" s="1"/>
  <c r="L46" i="17"/>
  <c r="L45" i="17" s="1"/>
  <c r="K51" i="17"/>
  <c r="M15" i="17" l="1"/>
  <c r="M116" i="17" s="1"/>
  <c r="N92" i="17"/>
  <c r="L91" i="17"/>
  <c r="N91" i="17" s="1"/>
  <c r="N46" i="17"/>
  <c r="L109" i="17"/>
  <c r="N109" i="17" s="1"/>
  <c r="N110" i="17"/>
  <c r="L37" i="17"/>
  <c r="N37" i="17" s="1"/>
  <c r="N40" i="17"/>
  <c r="N45" i="17"/>
  <c r="L78" i="17"/>
  <c r="N79" i="17"/>
  <c r="L82" i="17"/>
  <c r="N82" i="17" s="1"/>
  <c r="N85" i="17"/>
  <c r="L55" i="17"/>
  <c r="N55" i="17" s="1"/>
  <c r="K57" i="17"/>
  <c r="K56" i="17" s="1"/>
  <c r="K55" i="17" s="1"/>
  <c r="N78" i="17" l="1"/>
  <c r="L77" i="17"/>
  <c r="L15" i="17"/>
  <c r="K74" i="17"/>
  <c r="K86" i="17"/>
  <c r="K73" i="17"/>
  <c r="K70" i="17" s="1"/>
  <c r="L76" i="17" l="1"/>
  <c r="N77" i="17"/>
  <c r="N15" i="17"/>
  <c r="K111" i="17"/>
  <c r="K110" i="17" s="1"/>
  <c r="K109" i="17" s="1"/>
  <c r="N76" i="17" l="1"/>
  <c r="L116" i="17"/>
  <c r="N116" i="17" s="1"/>
  <c r="K85" i="17"/>
  <c r="K97" i="17"/>
  <c r="A16" i="17" l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10" i="17" s="1"/>
  <c r="A111" i="17" s="1"/>
  <c r="A112" i="17" s="1"/>
  <c r="A113" i="17" s="1"/>
  <c r="A114" i="17" s="1"/>
  <c r="K35" i="17" l="1"/>
  <c r="K34" i="17" s="1"/>
  <c r="K25" i="17"/>
  <c r="K24" i="17" s="1"/>
  <c r="K83" i="17"/>
  <c r="K82" i="17" s="1"/>
  <c r="K93" i="17"/>
  <c r="K92" i="17" s="1"/>
  <c r="K91" i="17" s="1"/>
  <c r="K96" i="17"/>
  <c r="K95" i="17" s="1"/>
  <c r="K106" i="17"/>
  <c r="K105" i="17" s="1"/>
  <c r="K32" i="17" l="1"/>
  <c r="K30" i="17"/>
  <c r="K28" i="17"/>
  <c r="K26" i="17"/>
  <c r="K47" i="17" l="1"/>
  <c r="K43" i="17"/>
  <c r="K17" i="17" l="1"/>
  <c r="K53" i="17" l="1"/>
  <c r="D26" i="8" l="1"/>
  <c r="D25" i="8" s="1"/>
  <c r="K113" i="17" l="1"/>
  <c r="D21" i="8" l="1"/>
  <c r="F23" i="8" l="1"/>
  <c r="F22" i="8" s="1"/>
  <c r="E23" i="8"/>
  <c r="E22" i="8" s="1"/>
  <c r="F26" i="8"/>
  <c r="F25" i="8" s="1"/>
  <c r="E26" i="8"/>
  <c r="E25" i="8" s="1"/>
  <c r="K104" i="17" l="1"/>
  <c r="D23" i="8" l="1"/>
  <c r="D22" i="8" s="1"/>
  <c r="K80" i="17" l="1"/>
  <c r="K79" i="17" s="1"/>
  <c r="K78" i="17" s="1"/>
  <c r="K49" i="17"/>
  <c r="K46" i="17" s="1"/>
  <c r="K41" i="17"/>
  <c r="K38" i="17"/>
  <c r="K16" i="17"/>
  <c r="K77" i="17" l="1"/>
  <c r="K76" i="17" s="1"/>
  <c r="K45" i="17"/>
  <c r="K40" i="17"/>
  <c r="K37" i="17" s="1"/>
  <c r="K15" i="17" s="1"/>
  <c r="K116" i="17" l="1"/>
  <c r="D28" i="8"/>
  <c r="E21" i="8"/>
  <c r="E28" i="8" s="1"/>
  <c r="F21" i="8" l="1"/>
  <c r="F28" i="8" s="1"/>
</calcChain>
</file>

<file path=xl/sharedStrings.xml><?xml version="1.0" encoding="utf-8"?>
<sst xmlns="http://schemas.openxmlformats.org/spreadsheetml/2006/main" count="980" uniqueCount="230">
  <si>
    <t>№ строки</t>
  </si>
  <si>
    <t>код</t>
  </si>
  <si>
    <t xml:space="preserve">Наименование показателя </t>
  </si>
  <si>
    <t>сумма тыс.руб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</si>
  <si>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</si>
  <si>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</si>
  <si>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</si>
  <si>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</si>
  <si>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Уменьшение прочих остатков денежных средств бюджетов</t>
  </si>
  <si>
    <t>3</t>
  </si>
  <si>
    <t>4</t>
  </si>
  <si>
    <t>5</t>
  </si>
  <si>
    <t>6</t>
  </si>
  <si>
    <t>7</t>
  </si>
  <si>
    <t>11</t>
  </si>
  <si>
    <t>120</t>
  </si>
  <si>
    <t>1</t>
  </si>
  <si>
    <t>13</t>
  </si>
  <si>
    <t>2</t>
  </si>
  <si>
    <t>110</t>
  </si>
  <si>
    <t>15</t>
  </si>
  <si>
    <t>30</t>
  </si>
  <si>
    <t>49</t>
  </si>
  <si>
    <t xml:space="preserve">Источники внутреннего финансирования </t>
  </si>
  <si>
    <t>25</t>
  </si>
  <si>
    <t>150</t>
  </si>
  <si>
    <t>20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</si>
  <si>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</si>
  <si>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</si>
  <si>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 xml:space="preserve">009 01 05 00 00 00 0000 000 </t>
  </si>
  <si>
    <t xml:space="preserve">009 01 05 00 00 00 0000 500 </t>
  </si>
  <si>
    <t xml:space="preserve">009 01 05 02 01 00 0000 510 </t>
  </si>
  <si>
    <t xml:space="preserve">009 01 05 02 01 13 0000 510 </t>
  </si>
  <si>
    <t xml:space="preserve">009 01 05 00 00 00 0000 600 </t>
  </si>
  <si>
    <t xml:space="preserve">009 01 05 02 01 00 0000 610 </t>
  </si>
  <si>
    <t xml:space="preserve">009 01 05 02 01 13 0000 610 </t>
  </si>
  <si>
    <t>Бюджетные кредиты из других бюджетов бюджетной системы Российской Федерации</t>
  </si>
  <si>
    <t xml:space="preserve">Получение бюджетных кредитов из других бюджетов бюджетной системы Российской Федерации в валюте Российской Федерации
</t>
  </si>
  <si>
    <t>Получение кредитов из других бюджетов бюджетной системы Российской Федерации бюджетами городских поселений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</si>
  <si>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</si>
  <si>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</si>
  <si>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009 01 03 00 00 00 0000 000</t>
  </si>
  <si>
    <t>009 01 03 01 00 00 0000 700</t>
  </si>
  <si>
    <t>009 01 03 01 00 13 0000 710</t>
  </si>
  <si>
    <t>009 01 03 01 00 00 0000 800</t>
  </si>
  <si>
    <t>009 01 03 01 00 13 0000 810</t>
  </si>
  <si>
    <t>00</t>
  </si>
  <si>
    <t>000</t>
  </si>
  <si>
    <t>НАЛОГОВЫЕ И НЕНАЛОГОВЫЕ ДОХОДЫ</t>
  </si>
  <si>
    <t>01</t>
  </si>
  <si>
    <t>0000</t>
  </si>
  <si>
    <t>НАЛОГИ НА ПРИБЫЛЬ, ДОХОДЫ</t>
  </si>
  <si>
    <t>02</t>
  </si>
  <si>
    <t>Налог на доходы физических лиц</t>
  </si>
  <si>
    <t>010</t>
  </si>
  <si>
    <t>03</t>
  </si>
  <si>
    <t>Акцизы по подакцизным товарам (продукции), производимым на территории Российской Федерации</t>
  </si>
  <si>
    <t>05</t>
  </si>
  <si>
    <t>НАЛОГИ НА СОВОКУПНЫЙ ДОХОД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</si>
  <si>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</si>
  <si>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</si>
  <si>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</si>
  <si>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</si>
  <si>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</si>
  <si>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Земельный налог</t>
  </si>
  <si>
    <t>033</t>
  </si>
  <si>
    <t>043</t>
  </si>
  <si>
    <t>ДОХОДЫ ОТ ИСПОЛЬЗОВАНИЯ ИМУЩЕСТВА, НАХОДЯЩЕГОСЯ В ГОСУДАРСТВЕННОЙ И МУНИЦИПАЛЬНОЙ СОБСТВЕННОСТИ</t>
  </si>
  <si>
    <t>013</t>
  </si>
  <si>
    <t xml:space="preserve">1 </t>
  </si>
  <si>
    <t>020</t>
  </si>
  <si>
    <t>025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</si>
  <si>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</si>
  <si>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</si>
  <si>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001</t>
  </si>
  <si>
    <t>7601</t>
  </si>
  <si>
    <t>999</t>
  </si>
  <si>
    <t>555</t>
  </si>
  <si>
    <t>024</t>
  </si>
  <si>
    <t>7514</t>
  </si>
  <si>
    <t>07</t>
  </si>
  <si>
    <t>ПРОЧИЕ БЕЗВОЗМЕЗДНЫЕ ПОСТУПЛЕНИЯ</t>
  </si>
  <si>
    <t>Дотация на выравнивание бюджетной обеспеченности поселениям, входящим в состав муниципального района</t>
  </si>
  <si>
    <t>9135</t>
  </si>
  <si>
    <t xml:space="preserve">Прочие безвозмездные поступления в бюджеты городских поселений
</t>
  </si>
  <si>
    <t xml:space="preserve">Приложение № 2 </t>
  </si>
  <si>
    <t>Земельный налог с организаций</t>
  </si>
  <si>
    <t>Земельный налог с физических лиц</t>
  </si>
  <si>
    <t>040</t>
  </si>
  <si>
    <t>5555</t>
  </si>
  <si>
    <t>код аналитической группы подвида</t>
  </si>
  <si>
    <t>код группы подвида</t>
  </si>
  <si>
    <t>Наименование кода классификации доходов бюджета</t>
  </si>
  <si>
    <t>(тыс. рублей)</t>
  </si>
  <si>
    <t>40</t>
  </si>
  <si>
    <t>Приложение №1</t>
  </si>
  <si>
    <t>9179</t>
  </si>
  <si>
    <t xml:space="preserve">Прочие межбюджетные трансферты, передаваемые бюджетам городских поселений (на содержание автомобильных дорог общего пользования местного значения)
</t>
  </si>
  <si>
    <t>7412</t>
  </si>
  <si>
    <t>Прочие межбюджетные трансферты, передаваемые бюджетам городских поселений (на обеспечение первичных мер пожарной безопасности)</t>
  </si>
  <si>
    <t>19</t>
  </si>
  <si>
    <t>60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</si>
  <si>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</si>
  <si>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Возврат прочих остатков субсидий, субвенций и иных межбюджетных трансфертов, имеющих целевое назначение, прошлых лет из бюджетов городских поселений
</t>
  </si>
  <si>
    <t>7745</t>
  </si>
  <si>
    <t>Прочие межбюджетные трансферты, передаваемые бюджетам городских поселений (за содействие развитию налогового потенциала)</t>
  </si>
  <si>
    <t>075</t>
  </si>
  <si>
    <t>070</t>
  </si>
  <si>
    <t>Прочие межбюджетные трансферты, передаваемые бюджетам городских поселений (обеспечению сбалансированности бюджетов поселений района)</t>
  </si>
  <si>
    <t>10</t>
  </si>
  <si>
    <t xml:space="preserve">Дотации бюджетам бюджетной системы Российской Федерации </t>
  </si>
  <si>
    <t xml:space="preserve">ВОЗВРАТ ОСТАТКОВ СУБСИДИЙ, СУБВЕНЦИЙ И ИНЫХ МЕЖБЮДЖЕТНЫХ ТРАНСФЕРТОВ, ИМЕЮЩИХ ЦЕЛЕВОЕ НАЗНАЧЕНИЕ, ПРОШЛЫХ ЛЕТ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</si>
  <si>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</si>
  <si>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</si>
  <si>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
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</si>
  <si>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</si>
  <si>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</si>
  <si>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</si>
  <si>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</si>
  <si>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</si>
  <si>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</si>
  <si>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</si>
  <si>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классификации доходов бюджета</t>
  </si>
  <si>
    <t>код главного администратора</t>
  </si>
  <si>
    <t>182</t>
  </si>
  <si>
    <t>009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</si>
  <si>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</si>
  <si>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</si>
  <si>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</si>
  <si>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</si>
  <si>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Налог на имущество физических лиц, взимаемый по ставкам, применяемым к объектам налогообложения, расположенным в границах городских поселений
</t>
  </si>
  <si>
    <t xml:space="preserve">Земельный налог с организаций, обладающих земельным участком, расположенным в границах городских поселений
</t>
  </si>
  <si>
    <t xml:space="preserve">Земельный налог с физических лиц, обладающих земельным участком, расположенным в границах городских поселений
</t>
  </si>
  <si>
    <t xml:space="preserve"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</si>
  <si>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</si>
  <si>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
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</si>
  <si>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
</t>
  </si>
  <si>
    <t xml:space="preserve"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
</t>
  </si>
  <si>
    <t xml:space="preserve">Доходы от сдачи в аренду имущества, составляющего казну городских поселений (за исключением земельных участков)
</t>
  </si>
  <si>
    <t xml:space="preserve">Доходы от сдачи в аренду имущества, составляющего государственную (муниципальную) казну (за исключением земельных участков)
</t>
  </si>
  <si>
    <t xml:space="preserve">Дотации на выравнивание бюджетной обеспеченности
</t>
  </si>
  <si>
    <t xml:space="preserve">Дотации бюджетам городских поселений на выравнивание бюджетной обеспеченности из бюджета субъекта Российской Федерации
</t>
  </si>
  <si>
    <t xml:space="preserve">Субсидии бюджетам бюджетной системы Российской Федерации (межбюджетные субсидии)
</t>
  </si>
  <si>
    <t xml:space="preserve">Субсидии бюджетам на реализацию программ формирования современной городской среды
</t>
  </si>
  <si>
    <t xml:space="preserve">Субсидии бюджетам городских поселений на реализацию программ формирования современной городской среды
</t>
  </si>
  <si>
    <t xml:space="preserve">Субвенции бюджетам бюджетной системы Российской Федерации
</t>
  </si>
  <si>
    <t xml:space="preserve">Субвенции местным бюджетам на выполнение передаваемых полномочий субъектов Российской Федерации
</t>
  </si>
  <si>
    <t xml:space="preserve">Субвенции бюджетам городских поселений на выполнение передаваемых полномочий субъектов Российской Федерации
</t>
  </si>
  <si>
    <t>Субвенции бюджетам городских поселений на выполнение передаваемых полномочий субъектов Российской Федерации (на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)</t>
  </si>
  <si>
    <t xml:space="preserve">Иные межбюджетные трансферты
</t>
  </si>
  <si>
    <t xml:space="preserve">Прочие межбюджетные трансферты, передаваемые бюджетам
</t>
  </si>
  <si>
    <t xml:space="preserve">Прочие межбюджетные трансферты, передаваемые бюджетам городских поселений
</t>
  </si>
  <si>
    <t xml:space="preserve">Прочие безвозмездные поступления в бюджеты городских поселений
</t>
  </si>
  <si>
    <t xml:space="preserve">Поступления от денежных пожертвований, предоставляемых физическими лицами получателям средств бюджетов городских поселений
</t>
  </si>
  <si>
    <t xml:space="preserve">Поступления от денежных пожертвований, предоставляемых физическими лицами получателям средств бюджетов городских поселений (формирования современной городской среды)
</t>
  </si>
  <si>
    <t>9310</t>
  </si>
  <si>
    <t>Прочие межбюджетные трансферты, передаваемые бюджетам городских поселений (на повышение размеров оплаты труда работникам бюджетной сферы поселений в 2024 году)</t>
  </si>
  <si>
    <t>29</t>
  </si>
  <si>
    <t>Прочие субсидии</t>
  </si>
  <si>
    <t>Прочие субсидии бюджетам городских поселений</t>
  </si>
  <si>
    <t>7395</t>
  </si>
  <si>
    <t>Прочие субсидии бюджетам городских поселений (на осуществление дорожной деятельности в целях решения задач социально-экономического развития территорий за счет средств дорожного фонда Красноярского края)</t>
  </si>
  <si>
    <t>7509</t>
  </si>
  <si>
    <t>Прочие субсидии бюджетам городских поселений (на капитальный ремонт и ремонт автомобильных дорог общего пользования местного значения за счет средств дорожного фонда Красноярского края)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</si>
  <si>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</si>
  <si>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</si>
  <si>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</si>
  <si>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</si>
  <si>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18</t>
  </si>
  <si>
    <t>16</t>
  </si>
  <si>
    <t>ШТРАФЫ, САНКЦИИ, ВОЗМЕЩЕНИЕ УЩЕРБА</t>
  </si>
  <si>
    <t>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</si>
  <si>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</si>
  <si>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7466</t>
  </si>
  <si>
    <t>Прочие субсидии бюджетам городских поселений (на подготовку документов территориального планирования и градостроительного зонирования (внесение в них изменений), на разработку документации по планировке территории)</t>
  </si>
  <si>
    <t>7571</t>
  </si>
  <si>
    <t>Прочие субсидии бюджетам городских поселений (на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вод)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</si>
  <si>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</si>
  <si>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
</t>
  </si>
  <si>
    <t xml:space="preserve"> </t>
  </si>
  <si>
    <t>7691</t>
  </si>
  <si>
    <t xml:space="preserve">Прочие межбюджетные трансферты, передаваемые бюджетам городских поселений (на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недвижимости) </t>
  </si>
  <si>
    <t>Прочие доходы от оказания платных услуг (работ) получателями средств бюджетов городских поселений</t>
  </si>
  <si>
    <t>Прочие доходы от оказания платных услуг (работ)</t>
  </si>
  <si>
    <t>Доходы от оказания платных услуг (работ)</t>
  </si>
  <si>
    <t>ДОХОДЫ ОТ ОКАЗАНИЯ ПЛАТНЫХ УСЛУГ И КОМПЕНСАЦИИ ЗАТРАТ ГОСУДАРСТВА</t>
  </si>
  <si>
    <t>130</t>
  </si>
  <si>
    <t>990</t>
  </si>
  <si>
    <t>995</t>
  </si>
  <si>
    <t>035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</si>
  <si>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</si>
  <si>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</si>
  <si>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Утвержденные бюджетные назначения</t>
  </si>
  <si>
    <t>Уточненные бюджетные назначения</t>
  </si>
  <si>
    <t>Исполнено</t>
  </si>
  <si>
    <t xml:space="preserve">Процент исполнения </t>
  </si>
  <si>
    <t>080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</si>
  <si>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</si>
  <si>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</si>
  <si>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</si>
  <si>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</si>
  <si>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</si>
  <si>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651</t>
  </si>
  <si>
    <t>060</t>
  </si>
  <si>
    <t>Прочие доходы от компенсации затрат государства</t>
  </si>
  <si>
    <t>Прочие доходы от компенсации затрат бюджетов городских поселений</t>
  </si>
  <si>
    <t>Доходы от компенсации затрат государства</t>
  </si>
  <si>
    <t>Доходы, поступающие в порядке возмещения расходов, понесенных в связи с эксплуатацией имущества</t>
  </si>
  <si>
    <t>Доходы, поступающие в порядке возмещения расходов, понесенных в связи с эксплуатацией имущества городских поселений</t>
  </si>
  <si>
    <t>14</t>
  </si>
  <si>
    <t>ДОХОДЫ ОТ ПРОДАЖИ МАТЕРИАЛЬНЫХ И НЕМАТЕРИАЛЬНЫХ АКТИВОВ</t>
  </si>
  <si>
    <t>Доходы от продажи земельных участков, находящихся в государственной и муниципальной собственности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</si>
  <si>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</si>
  <si>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</si>
  <si>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</si>
  <si>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</si>
  <si>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</si>
  <si>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</si>
  <si>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</si>
  <si>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НАЛОГИ НА ТОВАРЫ (РАБОТЫ, УСЛУГИ), РЕАЛИЗУЕМЫЕ НА ТЕРРИТОРИИ РОССИЙСКОЙ ФЕДЕРАЦИИ</t>
  </si>
  <si>
    <t>исполнено</t>
  </si>
  <si>
    <t>8</t>
  </si>
  <si>
    <t>ВСЕГО</t>
  </si>
  <si>
    <t xml:space="preserve">Итого </t>
  </si>
  <si>
    <t>Доходы бюджета поселка Шушенское по кодам классификации доходов бюджетов за 2024 год</t>
  </si>
  <si>
    <t>дефицита бюджета поселка Шушенское в 2024 году</t>
  </si>
  <si>
    <t>к  решению Шушенского поселкового Совета депутатов</t>
  </si>
  <si>
    <t>от 16.06.2025  № 98-251</t>
  </si>
  <si>
    <t>к решению Шушенского поселкового Совета депутатов</t>
  </si>
  <si>
    <t xml:space="preserve">                                                                                                      от 16.06.2025  № 98-251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</si>
</sst>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"/>
    <numFmt numFmtId="165" formatCode="0.00000"/>
    <numFmt numFmtId="166" formatCode="000"/>
    <numFmt numFmtId="167" formatCode="#,##0.000"/>
    <numFmt numFmtId="168" formatCode="0.000"/>
    <numFmt numFmtId="169" formatCode="?"/>
  </numFmts>
  <fonts count="25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b/>
      <sz val="10"/>
      <name val="Arial Cyr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43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top"/>
    </xf>
    <xf numFmtId="49" fontId="19" fillId="24" borderId="10" xfId="43" applyNumberFormat="1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top" wrapText="1"/>
    </xf>
    <xf numFmtId="1" fontId="19" fillId="24" borderId="10" xfId="0" applyNumberFormat="1" applyFont="1" applyFill="1" applyBorder="1" applyAlignment="1">
      <alignment horizontal="center" vertical="center"/>
    </xf>
    <xf numFmtId="49" fontId="19" fillId="24" borderId="10" xfId="0" applyNumberFormat="1" applyFont="1" applyFill="1" applyBorder="1" applyAlignment="1">
      <alignment horizontal="center" vertical="center"/>
    </xf>
    <xf numFmtId="49" fontId="20" fillId="24" borderId="10" xfId="43" applyNumberFormat="1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vertical="top"/>
    </xf>
    <xf numFmtId="166" fontId="19" fillId="24" borderId="10" xfId="43" applyNumberFormat="1" applyFont="1" applyFill="1" applyBorder="1" applyAlignment="1">
      <alignment horizontal="center" vertical="center"/>
    </xf>
    <xf numFmtId="49" fontId="19" fillId="24" borderId="10" xfId="43" applyNumberFormat="1" applyFont="1" applyFill="1" applyBorder="1" applyAlignment="1">
      <alignment horizontal="center" vertical="center"/>
    </xf>
    <xf numFmtId="0" fontId="19" fillId="24" borderId="10" xfId="0" applyFont="1" applyFill="1" applyBorder="1" applyAlignment="1">
      <alignment vertical="top"/>
    </xf>
    <xf numFmtId="0" fontId="19" fillId="24" borderId="10" xfId="0" applyFont="1" applyFill="1" applyBorder="1" applyAlignment="1">
      <alignment vertical="top" wrapText="1"/>
    </xf>
    <xf numFmtId="167" fontId="19" fillId="0" borderId="10" xfId="0" applyNumberFormat="1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vertical="top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/>
    </xf>
    <xf numFmtId="167" fontId="19" fillId="0" borderId="10" xfId="0" applyNumberFormat="1" applyFont="1" applyBorder="1" applyAlignment="1">
      <alignment horizontal="center" vertical="center" wrapText="1"/>
    </xf>
    <xf numFmtId="167" fontId="19" fillId="0" borderId="10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left" vertical="center" wrapText="1" shrinkToFit="1"/>
    </xf>
    <xf numFmtId="0" fontId="19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/>
    </xf>
    <xf numFmtId="167" fontId="21" fillId="0" borderId="10" xfId="0" applyNumberFormat="1" applyFont="1" applyBorder="1" applyAlignment="1">
      <alignment horizontal="center" vertical="center"/>
    </xf>
    <xf numFmtId="0" fontId="19" fillId="0" borderId="10" xfId="0" applyFont="1" applyFill="1" applyBorder="1" applyAlignment="1">
      <alignment vertical="justify" wrapText="1"/>
    </xf>
    <xf numFmtId="0" fontId="20" fillId="0" borderId="10" xfId="0" applyNumberFormat="1" applyFont="1" applyFill="1" applyBorder="1" applyAlignment="1">
      <alignment vertical="justify" wrapText="1"/>
    </xf>
    <xf numFmtId="0" fontId="20" fillId="0" borderId="10" xfId="0" applyNumberFormat="1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justify"/>
    </xf>
    <xf numFmtId="0" fontId="19" fillId="0" borderId="10" xfId="0" applyFont="1" applyFill="1" applyBorder="1" applyAlignment="1">
      <alignment vertical="justify"/>
    </xf>
    <xf numFmtId="0" fontId="19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vertical="justify" wrapText="1"/>
    </xf>
    <xf numFmtId="0" fontId="20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left" vertical="justify" wrapText="1"/>
    </xf>
    <xf numFmtId="0" fontId="19" fillId="0" borderId="10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justify" wrapText="1"/>
    </xf>
    <xf numFmtId="165" fontId="19" fillId="0" borderId="0" xfId="0" applyNumberFormat="1" applyFont="1" applyAlignment="1">
      <alignment horizontal="center" vertical="center"/>
    </xf>
    <xf numFmtId="49" fontId="19" fillId="0" borderId="10" xfId="43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36" applyFont="1" applyAlignment="1">
      <alignment horizontal="right" vertical="top"/>
    </xf>
    <xf numFmtId="165" fontId="19" fillId="0" borderId="0" xfId="36" applyNumberFormat="1" applyFont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5" fontId="19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/>
    </xf>
    <xf numFmtId="165" fontId="22" fillId="0" borderId="0" xfId="0" applyNumberFormat="1" applyFont="1" applyAlignment="1">
      <alignment horizontal="center" vertical="center"/>
    </xf>
    <xf numFmtId="49" fontId="20" fillId="24" borderId="10" xfId="0" applyNumberFormat="1" applyFont="1" applyFill="1" applyBorder="1" applyAlignment="1">
      <alignment horizontal="center" vertical="center"/>
    </xf>
    <xf numFmtId="0" fontId="19" fillId="0" borderId="10" xfId="0" applyNumberFormat="1" applyFont="1" applyFill="1" applyBorder="1" applyAlignment="1">
      <alignment vertical="top" wrapText="1"/>
    </xf>
    <xf numFmtId="0" fontId="19" fillId="24" borderId="10" xfId="0" applyFont="1" applyFill="1" applyBorder="1" applyAlignment="1">
      <alignment vertical="justify" wrapText="1"/>
    </xf>
    <xf numFmtId="168" fontId="20" fillId="24" borderId="10" xfId="0" applyNumberFormat="1" applyFont="1" applyFill="1" applyBorder="1" applyAlignment="1">
      <alignment horizontal="center" vertical="center"/>
    </xf>
    <xf numFmtId="168" fontId="19" fillId="24" borderId="10" xfId="0" applyNumberFormat="1" applyFont="1" applyFill="1" applyBorder="1" applyAlignment="1">
      <alignment horizontal="center" vertical="center"/>
    </xf>
    <xf numFmtId="168" fontId="19" fillId="0" borderId="10" xfId="0" applyNumberFormat="1" applyFont="1" applyFill="1" applyBorder="1" applyAlignment="1">
      <alignment horizontal="center" vertical="center"/>
    </xf>
    <xf numFmtId="168" fontId="20" fillId="0" borderId="1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49" fontId="20" fillId="0" borderId="17" xfId="0" applyNumberFormat="1" applyFont="1" applyBorder="1" applyAlignment="1" applyProtection="1">
      <alignment horizontal="left" vertical="center" wrapText="1"/>
    </xf>
    <xf numFmtId="169" fontId="19" fillId="0" borderId="17" xfId="0" applyNumberFormat="1" applyFont="1" applyBorder="1" applyAlignment="1" applyProtection="1">
      <alignment horizontal="left" vertical="center" wrapText="1"/>
    </xf>
    <xf numFmtId="49" fontId="19" fillId="0" borderId="18" xfId="0" applyNumberFormat="1" applyFont="1" applyBorder="1" applyAlignment="1" applyProtection="1">
      <alignment horizontal="left" vertical="center" wrapText="1"/>
    </xf>
    <xf numFmtId="169" fontId="20" fillId="0" borderId="17" xfId="0" applyNumberFormat="1" applyFont="1" applyBorder="1" applyAlignment="1" applyProtection="1">
      <alignment horizontal="left" vertical="center" wrapText="1"/>
    </xf>
    <xf numFmtId="0" fontId="0" fillId="0" borderId="0" xfId="0" applyFont="1" applyAlignment="1">
      <alignment horizontal="center" vertical="center"/>
    </xf>
    <xf numFmtId="0" fontId="19" fillId="0" borderId="16" xfId="0" applyFont="1" applyFill="1" applyBorder="1" applyAlignment="1">
      <alignment vertical="justify" wrapText="1"/>
    </xf>
    <xf numFmtId="0" fontId="20" fillId="0" borderId="16" xfId="0" applyFont="1" applyFill="1" applyBorder="1" applyAlignment="1">
      <alignment vertical="justify" wrapText="1"/>
    </xf>
    <xf numFmtId="165" fontId="19" fillId="0" borderId="0" xfId="36" applyNumberFormat="1" applyFont="1" applyAlignment="1">
      <alignment horizontal="right" vertical="center"/>
    </xf>
    <xf numFmtId="49" fontId="19" fillId="0" borderId="17" xfId="0" applyNumberFormat="1" applyFont="1" applyBorder="1" applyAlignment="1" applyProtection="1">
      <alignment horizontal="left" vertical="center" wrapText="1"/>
    </xf>
    <xf numFmtId="169" fontId="19" fillId="0" borderId="17" xfId="0" applyNumberFormat="1" applyFont="1" applyBorder="1" applyAlignment="1" applyProtection="1">
      <alignment vertical="top" wrapText="1"/>
    </xf>
    <xf numFmtId="0" fontId="23" fillId="0" borderId="10" xfId="0" applyFont="1" applyBorder="1" applyAlignment="1">
      <alignment horizontal="center" vertical="center" wrapText="1"/>
    </xf>
    <xf numFmtId="164" fontId="20" fillId="24" borderId="10" xfId="0" applyNumberFormat="1" applyFont="1" applyFill="1" applyBorder="1" applyAlignment="1">
      <alignment horizontal="center" vertical="center"/>
    </xf>
    <xf numFmtId="164" fontId="19" fillId="24" borderId="10" xfId="0" applyNumberFormat="1" applyFont="1" applyFill="1" applyBorder="1" applyAlignment="1">
      <alignment horizontal="center" vertical="center"/>
    </xf>
    <xf numFmtId="0" fontId="23" fillId="0" borderId="16" xfId="0" applyNumberFormat="1" applyFont="1" applyFill="1" applyBorder="1" applyAlignment="1">
      <alignment horizontal="center" vertical="center" textRotation="90" wrapText="1"/>
    </xf>
    <xf numFmtId="0" fontId="23" fillId="0" borderId="10" xfId="0" applyNumberFormat="1" applyFont="1" applyFill="1" applyBorder="1" applyAlignment="1">
      <alignment horizontal="center" vertical="center" textRotation="90" wrapText="1"/>
    </xf>
    <xf numFmtId="0" fontId="19" fillId="0" borderId="10" xfId="0" applyFont="1" applyBorder="1" applyAlignment="1">
      <alignment horizontal="left" vertical="center"/>
    </xf>
    <xf numFmtId="0" fontId="23" fillId="0" borderId="10" xfId="0" applyNumberFormat="1" applyFont="1" applyFill="1" applyBorder="1" applyAlignment="1">
      <alignment horizontal="center" vertical="center" textRotation="90" wrapText="1"/>
    </xf>
    <xf numFmtId="49" fontId="23" fillId="0" borderId="16" xfId="0" quotePrefix="1" applyNumberFormat="1" applyFont="1" applyFill="1" applyBorder="1" applyAlignment="1">
      <alignment horizontal="center" vertical="center" wrapText="1"/>
    </xf>
    <xf numFmtId="49" fontId="23" fillId="0" borderId="13" xfId="0" quotePrefix="1" applyNumberFormat="1" applyFont="1" applyFill="1" applyBorder="1" applyAlignment="1">
      <alignment horizontal="center" vertical="center" wrapText="1"/>
    </xf>
    <xf numFmtId="0" fontId="23" fillId="0" borderId="10" xfId="0" applyNumberFormat="1" applyFont="1" applyFill="1" applyBorder="1" applyAlignment="1">
      <alignment horizontal="center" vertical="center" wrapText="1"/>
    </xf>
    <xf numFmtId="0" fontId="23" fillId="0" borderId="10" xfId="0" quotePrefix="1" applyNumberFormat="1" applyFont="1" applyFill="1" applyBorder="1" applyAlignment="1">
      <alignment horizontal="center" vertical="center" wrapText="1"/>
    </xf>
    <xf numFmtId="49" fontId="20" fillId="24" borderId="11" xfId="0" applyNumberFormat="1" applyFont="1" applyFill="1" applyBorder="1" applyAlignment="1">
      <alignment horizontal="left" vertical="center"/>
    </xf>
    <xf numFmtId="0" fontId="24" fillId="0" borderId="16" xfId="0" applyFont="1" applyBorder="1" applyAlignment="1">
      <alignment horizontal="left"/>
    </xf>
    <xf numFmtId="0" fontId="24" fillId="0" borderId="13" xfId="0" applyFont="1" applyBorder="1" applyAlignment="1">
      <alignment horizontal="left"/>
    </xf>
    <xf numFmtId="0" fontId="19" fillId="24" borderId="0" xfId="36" applyFont="1" applyFill="1" applyAlignment="1">
      <alignment horizontal="right" vertical="center"/>
    </xf>
    <xf numFmtId="0" fontId="19" fillId="24" borderId="0" xfId="36" applyFont="1" applyFill="1" applyAlignment="1">
      <alignment horizontal="right" wrapText="1"/>
    </xf>
    <xf numFmtId="0" fontId="20" fillId="0" borderId="0" xfId="0" quotePrefix="1" applyFont="1" applyFill="1" applyAlignment="1">
      <alignment horizontal="center" wrapText="1"/>
    </xf>
    <xf numFmtId="165" fontId="19" fillId="0" borderId="15" xfId="0" applyNumberFormat="1" applyFont="1" applyBorder="1" applyAlignment="1">
      <alignment horizontal="right" vertical="center"/>
    </xf>
    <xf numFmtId="0" fontId="19" fillId="0" borderId="0" xfId="36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165" fontId="19" fillId="0" borderId="0" xfId="36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65" fontId="19" fillId="0" borderId="0" xfId="36" applyNumberFormat="1" applyFont="1" applyAlignment="1">
      <alignment horizontal="right"/>
    </xf>
    <xf numFmtId="0" fontId="0" fillId="0" borderId="0" xfId="0" applyAlignment="1">
      <alignment horizontal="right"/>
    </xf>
    <xf numFmtId="0" fontId="23" fillId="0" borderId="14" xfId="0" quotePrefix="1" applyNumberFormat="1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9" fillId="24" borderId="0" xfId="0" applyFont="1" applyFill="1" applyAlignment="1">
      <alignment horizontal="right" vertical="center"/>
    </xf>
    <xf numFmtId="0" fontId="23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</cellXfs>
  <cellStyles count="44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е 4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3" builtinId="3"/>
    <cellStyle name="Хороший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O116"/>
  <sheetViews>
    <sheetView tabSelected="1" view="pageBreakPreview" topLeftCell="A106" zoomScale="75" zoomScaleNormal="100" zoomScaleSheetLayoutView="75" workbookViewId="0">
      <selection activeCell="L17" sqref="L17"/>
    </sheetView>
  </sheetViews>
  <sheetFormatPr defaultColWidth="9.140625" defaultRowHeight="15" x14ac:dyDescent="0.2"/>
  <cols>
    <col min="1" max="1" width="6" style="54" customWidth="1"/>
    <col min="2" max="2" width="6.140625" style="54" customWidth="1"/>
    <col min="3" max="3" width="3" style="54" customWidth="1"/>
    <col min="4" max="4" width="4.28515625" style="54" customWidth="1"/>
    <col min="5" max="5" width="3.7109375" style="54" customWidth="1"/>
    <col min="6" max="6" width="6.28515625" style="54" customWidth="1"/>
    <col min="7" max="7" width="4.28515625" style="54" customWidth="1"/>
    <col min="8" max="8" width="7.28515625" style="54" customWidth="1"/>
    <col min="9" max="9" width="5" style="54" customWidth="1"/>
    <col min="10" max="10" width="68.42578125" style="55" customWidth="1"/>
    <col min="11" max="11" width="18.5703125" style="56" customWidth="1"/>
    <col min="12" max="12" width="19.5703125" style="56" customWidth="1"/>
    <col min="13" max="14" width="19.28515625" style="56" customWidth="1"/>
    <col min="15" max="16384" width="9.140625" style="1"/>
  </cols>
  <sheetData>
    <row r="1" spans="1:14" ht="15.75" x14ac:dyDescent="0.2">
      <c r="A1" s="49"/>
      <c r="B1" s="49"/>
      <c r="C1" s="47"/>
      <c r="D1" s="47"/>
      <c r="E1" s="47"/>
      <c r="F1" s="47"/>
      <c r="G1" s="47"/>
      <c r="H1" s="47"/>
      <c r="I1" s="47"/>
      <c r="J1" s="90" t="s">
        <v>85</v>
      </c>
      <c r="K1" s="90"/>
      <c r="L1" s="90"/>
      <c r="M1" s="90"/>
      <c r="N1" s="90"/>
    </row>
    <row r="2" spans="1:14" ht="15.75" x14ac:dyDescent="0.2">
      <c r="A2" s="49"/>
      <c r="B2" s="49"/>
      <c r="C2" s="47"/>
      <c r="D2" s="47"/>
      <c r="E2" s="47"/>
      <c r="F2" s="47"/>
      <c r="G2" s="47"/>
      <c r="H2" s="47"/>
      <c r="I2" s="47"/>
      <c r="J2" s="90" t="s">
        <v>228</v>
      </c>
      <c r="K2" s="90"/>
      <c r="L2" s="90"/>
      <c r="M2" s="90"/>
      <c r="N2" s="90"/>
    </row>
    <row r="3" spans="1:14" ht="15.75" x14ac:dyDescent="0.2">
      <c r="A3" s="49"/>
      <c r="B3" s="49"/>
      <c r="C3" s="47"/>
      <c r="D3" s="47"/>
      <c r="E3" s="47"/>
      <c r="F3" s="47"/>
      <c r="G3" s="47"/>
      <c r="H3" s="47"/>
      <c r="I3" s="47"/>
      <c r="J3" s="91" t="s">
        <v>229</v>
      </c>
      <c r="K3" s="91"/>
      <c r="L3" s="91"/>
      <c r="M3" s="91"/>
      <c r="N3" s="91"/>
    </row>
    <row r="4" spans="1:14" ht="15.75" x14ac:dyDescent="0.2">
      <c r="A4" s="49"/>
      <c r="B4" s="49"/>
      <c r="C4" s="47"/>
      <c r="D4" s="47"/>
      <c r="E4" s="47"/>
      <c r="F4" s="47"/>
      <c r="G4" s="47"/>
      <c r="H4" s="47"/>
      <c r="I4" s="47"/>
      <c r="J4" s="50"/>
      <c r="K4" s="51"/>
      <c r="L4" s="51"/>
      <c r="M4" s="73"/>
      <c r="N4" s="51"/>
    </row>
    <row r="5" spans="1:14" ht="24.75" hidden="1" customHeight="1" x14ac:dyDescent="0.2">
      <c r="A5" s="49"/>
      <c r="B5" s="49"/>
      <c r="C5" s="65"/>
      <c r="D5" s="65"/>
      <c r="E5" s="65"/>
      <c r="F5" s="65"/>
      <c r="G5" s="65"/>
      <c r="H5" s="65"/>
      <c r="I5" s="65"/>
      <c r="J5" s="50"/>
      <c r="K5" s="51"/>
      <c r="L5" s="96"/>
      <c r="M5" s="97"/>
      <c r="N5" s="97"/>
    </row>
    <row r="6" spans="1:14" ht="15.75" hidden="1" x14ac:dyDescent="0.2">
      <c r="A6" s="49"/>
      <c r="B6" s="49"/>
      <c r="C6" s="65"/>
      <c r="D6" s="65"/>
      <c r="E6" s="65"/>
      <c r="F6" s="65"/>
      <c r="G6" s="65"/>
      <c r="H6" s="65"/>
      <c r="I6" s="65"/>
      <c r="J6" s="90"/>
      <c r="K6" s="90"/>
      <c r="L6" s="90"/>
      <c r="M6" s="90"/>
      <c r="N6" s="90"/>
    </row>
    <row r="7" spans="1:14" ht="15.75" x14ac:dyDescent="0.2">
      <c r="A7" s="49"/>
      <c r="B7" s="49"/>
      <c r="C7" s="47"/>
      <c r="D7" s="47"/>
      <c r="E7" s="47"/>
      <c r="F7" s="47"/>
      <c r="G7" s="47"/>
      <c r="H7" s="47"/>
      <c r="I7" s="47"/>
      <c r="J7" s="50"/>
      <c r="K7" s="98"/>
      <c r="L7" s="99"/>
      <c r="M7" s="99"/>
      <c r="N7" s="99"/>
    </row>
    <row r="8" spans="1:14" ht="15.75" x14ac:dyDescent="0.2">
      <c r="A8" s="49"/>
      <c r="B8" s="49"/>
      <c r="C8" s="47"/>
      <c r="D8" s="47"/>
      <c r="E8" s="47"/>
      <c r="F8" s="47"/>
      <c r="G8" s="47"/>
      <c r="H8" s="47"/>
      <c r="I8" s="47"/>
      <c r="J8" s="50"/>
      <c r="K8" s="94"/>
      <c r="L8" s="95"/>
      <c r="M8" s="95"/>
      <c r="N8" s="95"/>
    </row>
    <row r="9" spans="1:14" ht="15.75" x14ac:dyDescent="0.2">
      <c r="A9" s="49"/>
      <c r="B9" s="49"/>
      <c r="C9" s="47"/>
      <c r="D9" s="47"/>
      <c r="E9" s="47"/>
      <c r="F9" s="47"/>
      <c r="G9" s="47"/>
      <c r="H9" s="47"/>
      <c r="I9" s="47"/>
      <c r="J9" s="6"/>
      <c r="K9" s="52"/>
      <c r="L9" s="53"/>
      <c r="M9" s="52"/>
      <c r="N9" s="52"/>
    </row>
    <row r="10" spans="1:14" ht="19.5" customHeight="1" x14ac:dyDescent="0.25">
      <c r="A10" s="92" t="s">
        <v>224</v>
      </c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</row>
    <row r="11" spans="1:14" x14ac:dyDescent="0.2">
      <c r="A11" s="47"/>
      <c r="B11" s="48"/>
      <c r="C11" s="47"/>
      <c r="D11" s="47"/>
      <c r="E11" s="47"/>
      <c r="F11" s="47"/>
      <c r="G11" s="47"/>
      <c r="H11" s="47"/>
      <c r="I11" s="47"/>
      <c r="J11" s="6"/>
      <c r="K11" s="45"/>
      <c r="L11" s="93" t="s">
        <v>93</v>
      </c>
      <c r="M11" s="93"/>
      <c r="N11" s="93"/>
    </row>
    <row r="12" spans="1:14" ht="29.25" customHeight="1" x14ac:dyDescent="0.2">
      <c r="A12" s="82" t="s">
        <v>0</v>
      </c>
      <c r="B12" s="79"/>
      <c r="C12" s="83" t="s">
        <v>122</v>
      </c>
      <c r="D12" s="83"/>
      <c r="E12" s="83"/>
      <c r="F12" s="83"/>
      <c r="G12" s="83"/>
      <c r="H12" s="83"/>
      <c r="I12" s="84"/>
      <c r="J12" s="85" t="s">
        <v>92</v>
      </c>
      <c r="K12" s="86" t="s">
        <v>192</v>
      </c>
      <c r="L12" s="86" t="s">
        <v>193</v>
      </c>
      <c r="M12" s="100" t="s">
        <v>194</v>
      </c>
      <c r="N12" s="86" t="s">
        <v>195</v>
      </c>
    </row>
    <row r="13" spans="1:14" ht="123.75" customHeight="1" x14ac:dyDescent="0.2">
      <c r="A13" s="82"/>
      <c r="B13" s="80" t="s">
        <v>123</v>
      </c>
      <c r="C13" s="80" t="s">
        <v>117</v>
      </c>
      <c r="D13" s="80" t="s">
        <v>118</v>
      </c>
      <c r="E13" s="80" t="s">
        <v>119</v>
      </c>
      <c r="F13" s="80" t="s">
        <v>120</v>
      </c>
      <c r="G13" s="80" t="s">
        <v>121</v>
      </c>
      <c r="H13" s="80" t="s">
        <v>91</v>
      </c>
      <c r="I13" s="80" t="s">
        <v>90</v>
      </c>
      <c r="J13" s="86"/>
      <c r="K13" s="86"/>
      <c r="L13" s="86"/>
      <c r="M13" s="101"/>
      <c r="N13" s="86"/>
    </row>
    <row r="14" spans="1:14" x14ac:dyDescent="0.2">
      <c r="A14" s="7" t="s">
        <v>16</v>
      </c>
      <c r="B14" s="7" t="s">
        <v>18</v>
      </c>
      <c r="C14" s="7" t="s">
        <v>9</v>
      </c>
      <c r="D14" s="7" t="s">
        <v>10</v>
      </c>
      <c r="E14" s="7" t="s">
        <v>11</v>
      </c>
      <c r="F14" s="7" t="s">
        <v>12</v>
      </c>
      <c r="G14" s="7" t="s">
        <v>13</v>
      </c>
      <c r="H14" s="7" t="s">
        <v>221</v>
      </c>
      <c r="I14" s="8">
        <v>9</v>
      </c>
      <c r="J14" s="9">
        <v>10</v>
      </c>
      <c r="K14" s="10">
        <v>11</v>
      </c>
      <c r="L14" s="10">
        <v>12</v>
      </c>
      <c r="M14" s="10">
        <v>13</v>
      </c>
      <c r="N14" s="10">
        <v>14</v>
      </c>
    </row>
    <row r="15" spans="1:14" ht="15.75" x14ac:dyDescent="0.2">
      <c r="A15" s="11" t="s">
        <v>16</v>
      </c>
      <c r="B15" s="57" t="s">
        <v>47</v>
      </c>
      <c r="C15" s="12" t="s">
        <v>16</v>
      </c>
      <c r="D15" s="12" t="s">
        <v>46</v>
      </c>
      <c r="E15" s="12" t="s">
        <v>46</v>
      </c>
      <c r="F15" s="12" t="s">
        <v>47</v>
      </c>
      <c r="G15" s="12" t="s">
        <v>46</v>
      </c>
      <c r="H15" s="12" t="s">
        <v>47</v>
      </c>
      <c r="I15" s="12" t="s">
        <v>47</v>
      </c>
      <c r="J15" s="13" t="s">
        <v>48</v>
      </c>
      <c r="K15" s="60">
        <f>K16+K37+K45+K24+K34+K70+K55</f>
        <v>69577.014320000002</v>
      </c>
      <c r="L15" s="60">
        <f>L16+L37+L45+L24+L34+L70+L55</f>
        <v>69577.014320000002</v>
      </c>
      <c r="M15" s="60">
        <f>M16+M37+M45+M24+M34+M70+M55+M64</f>
        <v>75647.085590000002</v>
      </c>
      <c r="N15" s="77">
        <f>M15/L15*100</f>
        <v>108.72424798523606</v>
      </c>
    </row>
    <row r="16" spans="1:14" ht="15.75" x14ac:dyDescent="0.2">
      <c r="A16" s="10">
        <f>A15+1</f>
        <v>2</v>
      </c>
      <c r="B16" s="57" t="s">
        <v>124</v>
      </c>
      <c r="C16" s="12" t="s">
        <v>16</v>
      </c>
      <c r="D16" s="12" t="s">
        <v>49</v>
      </c>
      <c r="E16" s="12" t="s">
        <v>46</v>
      </c>
      <c r="F16" s="12" t="s">
        <v>47</v>
      </c>
      <c r="G16" s="12" t="s">
        <v>46</v>
      </c>
      <c r="H16" s="12" t="s">
        <v>50</v>
      </c>
      <c r="I16" s="12" t="s">
        <v>47</v>
      </c>
      <c r="J16" s="13" t="s">
        <v>51</v>
      </c>
      <c r="K16" s="60">
        <f>K17</f>
        <v>46906.159090000001</v>
      </c>
      <c r="L16" s="60">
        <f>L17</f>
        <v>46906.159090000001</v>
      </c>
      <c r="M16" s="60">
        <f>M17</f>
        <v>49209.625100000005</v>
      </c>
      <c r="N16" s="77">
        <f t="shared" ref="N16:N92" si="0">M16/L16*100</f>
        <v>104.9107964810768</v>
      </c>
    </row>
    <row r="17" spans="1:14" ht="15.75" x14ac:dyDescent="0.2">
      <c r="A17" s="10">
        <f t="shared" ref="A17:A80" si="1">A16+1</f>
        <v>3</v>
      </c>
      <c r="B17" s="57" t="s">
        <v>124</v>
      </c>
      <c r="C17" s="15" t="s">
        <v>16</v>
      </c>
      <c r="D17" s="15" t="s">
        <v>49</v>
      </c>
      <c r="E17" s="15" t="s">
        <v>52</v>
      </c>
      <c r="F17" s="15" t="s">
        <v>47</v>
      </c>
      <c r="G17" s="15" t="s">
        <v>49</v>
      </c>
      <c r="H17" s="15" t="s">
        <v>50</v>
      </c>
      <c r="I17" s="15" t="s">
        <v>19</v>
      </c>
      <c r="J17" s="16" t="s">
        <v>53</v>
      </c>
      <c r="K17" s="61">
        <f>K18</f>
        <v>46906.159090000001</v>
      </c>
      <c r="L17" s="61">
        <f>L18</f>
        <v>46906.159090000001</v>
      </c>
      <c r="M17" s="61">
        <f>M18+M19+M20+M21+M22+M23</f>
        <v>49209.625100000005</v>
      </c>
      <c r="N17" s="77">
        <f t="shared" si="0"/>
        <v>104.9107964810768</v>
      </c>
    </row>
    <row r="18" spans="1:14" ht="112.5" customHeight="1" x14ac:dyDescent="0.2">
      <c r="A18" s="10">
        <f t="shared" si="1"/>
        <v>4</v>
      </c>
      <c r="B18" s="11" t="s">
        <v>124</v>
      </c>
      <c r="C18" s="15" t="s">
        <v>16</v>
      </c>
      <c r="D18" s="15" t="s">
        <v>49</v>
      </c>
      <c r="E18" s="15" t="s">
        <v>52</v>
      </c>
      <c r="F18" s="15" t="s">
        <v>54</v>
      </c>
      <c r="G18" s="15" t="s">
        <v>49</v>
      </c>
      <c r="H18" s="15" t="s">
        <v>50</v>
      </c>
      <c r="I18" s="15" t="s">
        <v>19</v>
      </c>
      <c r="J18" s="34" t="s">
        <v>114</v>
      </c>
      <c r="K18" s="62">
        <v>46906.159090000001</v>
      </c>
      <c r="L18" s="62">
        <v>46906.159090000001</v>
      </c>
      <c r="M18" s="62">
        <v>45053.61879</v>
      </c>
      <c r="N18" s="77">
        <f t="shared" si="0"/>
        <v>96.0505393408028</v>
      </c>
    </row>
    <row r="19" spans="1:14" ht="126" customHeight="1" x14ac:dyDescent="0.2">
      <c r="A19" s="10">
        <f t="shared" si="1"/>
        <v>5</v>
      </c>
      <c r="B19" s="11" t="s">
        <v>124</v>
      </c>
      <c r="C19" s="15" t="s">
        <v>16</v>
      </c>
      <c r="D19" s="15" t="s">
        <v>49</v>
      </c>
      <c r="E19" s="15" t="s">
        <v>52</v>
      </c>
      <c r="F19" s="15" t="s">
        <v>70</v>
      </c>
      <c r="G19" s="15" t="s">
        <v>49</v>
      </c>
      <c r="H19" s="15" t="s">
        <v>50</v>
      </c>
      <c r="I19" s="15" t="s">
        <v>19</v>
      </c>
      <c r="J19" s="67" t="s">
        <v>197</v>
      </c>
      <c r="K19" s="62">
        <v>0</v>
      </c>
      <c r="L19" s="62">
        <v>0</v>
      </c>
      <c r="M19" s="62">
        <v>196.63218000000001</v>
      </c>
      <c r="N19" s="77" t="s">
        <v>179</v>
      </c>
    </row>
    <row r="20" spans="1:14" ht="105.75" customHeight="1" x14ac:dyDescent="0.2">
      <c r="A20" s="10">
        <f t="shared" si="1"/>
        <v>6</v>
      </c>
      <c r="B20" s="11" t="s">
        <v>124</v>
      </c>
      <c r="C20" s="15" t="s">
        <v>16</v>
      </c>
      <c r="D20" s="15" t="s">
        <v>49</v>
      </c>
      <c r="E20" s="15" t="s">
        <v>52</v>
      </c>
      <c r="F20" s="15" t="s">
        <v>63</v>
      </c>
      <c r="G20" s="15" t="s">
        <v>49</v>
      </c>
      <c r="H20" s="15" t="s">
        <v>50</v>
      </c>
      <c r="I20" s="15" t="s">
        <v>19</v>
      </c>
      <c r="J20" s="67" t="s">
        <v>198</v>
      </c>
      <c r="K20" s="62">
        <v>0</v>
      </c>
      <c r="L20" s="62">
        <v>0</v>
      </c>
      <c r="M20" s="62">
        <v>746.04875000000004</v>
      </c>
      <c r="N20" s="77" t="s">
        <v>179</v>
      </c>
    </row>
    <row r="21" spans="1:14" ht="168" customHeight="1" x14ac:dyDescent="0.2">
      <c r="A21" s="10">
        <f t="shared" si="1"/>
        <v>7</v>
      </c>
      <c r="B21" s="11" t="s">
        <v>124</v>
      </c>
      <c r="C21" s="15" t="s">
        <v>16</v>
      </c>
      <c r="D21" s="15" t="s">
        <v>49</v>
      </c>
      <c r="E21" s="15" t="s">
        <v>52</v>
      </c>
      <c r="F21" s="15" t="s">
        <v>196</v>
      </c>
      <c r="G21" s="15" t="s">
        <v>49</v>
      </c>
      <c r="H21" s="15" t="s">
        <v>50</v>
      </c>
      <c r="I21" s="15" t="s">
        <v>19</v>
      </c>
      <c r="J21" s="67" t="s">
        <v>199</v>
      </c>
      <c r="K21" s="62">
        <v>0</v>
      </c>
      <c r="L21" s="62">
        <v>0</v>
      </c>
      <c r="M21" s="62">
        <v>135.86463000000001</v>
      </c>
      <c r="N21" s="77" t="s">
        <v>179</v>
      </c>
    </row>
    <row r="22" spans="1:14" ht="93" customHeight="1" x14ac:dyDescent="0.2">
      <c r="A22" s="10">
        <f t="shared" si="1"/>
        <v>8</v>
      </c>
      <c r="B22" s="11" t="s">
        <v>124</v>
      </c>
      <c r="C22" s="15" t="s">
        <v>16</v>
      </c>
      <c r="D22" s="15" t="s">
        <v>49</v>
      </c>
      <c r="E22" s="15" t="s">
        <v>52</v>
      </c>
      <c r="F22" s="15" t="s">
        <v>186</v>
      </c>
      <c r="G22" s="15" t="s">
        <v>49</v>
      </c>
      <c r="H22" s="15" t="s">
        <v>50</v>
      </c>
      <c r="I22" s="15" t="s">
        <v>19</v>
      </c>
      <c r="J22" s="74" t="s">
        <v>200</v>
      </c>
      <c r="K22" s="62">
        <v>0</v>
      </c>
      <c r="L22" s="62">
        <v>0</v>
      </c>
      <c r="M22" s="62">
        <v>435.50706000000002</v>
      </c>
      <c r="N22" s="77" t="s">
        <v>179</v>
      </c>
    </row>
    <row r="23" spans="1:14" ht="105.75" customHeight="1" x14ac:dyDescent="0.2">
      <c r="A23" s="10">
        <f t="shared" si="1"/>
        <v>9</v>
      </c>
      <c r="B23" s="11" t="s">
        <v>124</v>
      </c>
      <c r="C23" s="15" t="s">
        <v>16</v>
      </c>
      <c r="D23" s="15" t="s">
        <v>49</v>
      </c>
      <c r="E23" s="15" t="s">
        <v>52</v>
      </c>
      <c r="F23" s="15" t="s">
        <v>171</v>
      </c>
      <c r="G23" s="15" t="s">
        <v>49</v>
      </c>
      <c r="H23" s="15" t="s">
        <v>50</v>
      </c>
      <c r="I23" s="15" t="s">
        <v>19</v>
      </c>
      <c r="J23" s="74" t="s">
        <v>201</v>
      </c>
      <c r="K23" s="62">
        <v>0</v>
      </c>
      <c r="L23" s="62">
        <v>0</v>
      </c>
      <c r="M23" s="62">
        <v>2641.9536899999998</v>
      </c>
      <c r="N23" s="77" t="s">
        <v>179</v>
      </c>
    </row>
    <row r="24" spans="1:14" ht="30.75" customHeight="1" x14ac:dyDescent="0.2">
      <c r="A24" s="10">
        <f t="shared" si="1"/>
        <v>10</v>
      </c>
      <c r="B24" s="57" t="s">
        <v>124</v>
      </c>
      <c r="C24" s="57" t="s">
        <v>16</v>
      </c>
      <c r="D24" s="57" t="s">
        <v>55</v>
      </c>
      <c r="E24" s="57" t="s">
        <v>46</v>
      </c>
      <c r="F24" s="57" t="s">
        <v>47</v>
      </c>
      <c r="G24" s="57" t="s">
        <v>46</v>
      </c>
      <c r="H24" s="57" t="s">
        <v>50</v>
      </c>
      <c r="I24" s="57" t="s">
        <v>47</v>
      </c>
      <c r="J24" s="35" t="s">
        <v>219</v>
      </c>
      <c r="K24" s="63">
        <f>K25</f>
        <v>3000.6000000000004</v>
      </c>
      <c r="L24" s="63">
        <f>L25</f>
        <v>3000.6000000000004</v>
      </c>
      <c r="M24" s="63">
        <f>M25</f>
        <v>3218.7004400000001</v>
      </c>
      <c r="N24" s="77">
        <f t="shared" si="0"/>
        <v>107.26856095447576</v>
      </c>
    </row>
    <row r="25" spans="1:14" ht="34.5" customHeight="1" x14ac:dyDescent="0.2">
      <c r="A25" s="10">
        <f t="shared" si="1"/>
        <v>11</v>
      </c>
      <c r="B25" s="57" t="s">
        <v>124</v>
      </c>
      <c r="C25" s="57" t="s">
        <v>16</v>
      </c>
      <c r="D25" s="57" t="s">
        <v>55</v>
      </c>
      <c r="E25" s="57" t="s">
        <v>52</v>
      </c>
      <c r="F25" s="57" t="s">
        <v>47</v>
      </c>
      <c r="G25" s="57" t="s">
        <v>49</v>
      </c>
      <c r="H25" s="57" t="s">
        <v>50</v>
      </c>
      <c r="I25" s="57" t="s">
        <v>19</v>
      </c>
      <c r="J25" s="36" t="s">
        <v>56</v>
      </c>
      <c r="K25" s="63">
        <f>K27+K29+K31+K33</f>
        <v>3000.6000000000004</v>
      </c>
      <c r="L25" s="63">
        <f>L27+L29+L31+L33</f>
        <v>3000.6000000000004</v>
      </c>
      <c r="M25" s="63">
        <f>M27+M29+M31+M33</f>
        <v>3218.7004400000001</v>
      </c>
      <c r="N25" s="77">
        <f t="shared" si="0"/>
        <v>107.26856095447576</v>
      </c>
    </row>
    <row r="26" spans="1:14" ht="77.25" customHeight="1" x14ac:dyDescent="0.2">
      <c r="A26" s="10">
        <f t="shared" si="1"/>
        <v>12</v>
      </c>
      <c r="B26" s="11" t="s">
        <v>124</v>
      </c>
      <c r="C26" s="14" t="s">
        <v>16</v>
      </c>
      <c r="D26" s="14" t="s">
        <v>55</v>
      </c>
      <c r="E26" s="14" t="s">
        <v>52</v>
      </c>
      <c r="F26" s="14">
        <v>230</v>
      </c>
      <c r="G26" s="14" t="s">
        <v>49</v>
      </c>
      <c r="H26" s="14" t="s">
        <v>50</v>
      </c>
      <c r="I26" s="14" t="s">
        <v>19</v>
      </c>
      <c r="J26" s="58" t="s">
        <v>126</v>
      </c>
      <c r="K26" s="62">
        <f>K27</f>
        <v>1565</v>
      </c>
      <c r="L26" s="62">
        <f>L27</f>
        <v>1565</v>
      </c>
      <c r="M26" s="62">
        <f>M27</f>
        <v>1662.89555</v>
      </c>
      <c r="N26" s="77">
        <f t="shared" si="0"/>
        <v>106.25530670926517</v>
      </c>
    </row>
    <row r="27" spans="1:14" ht="138" customHeight="1" x14ac:dyDescent="0.2">
      <c r="A27" s="10">
        <f t="shared" si="1"/>
        <v>13</v>
      </c>
      <c r="B27" s="11" t="s">
        <v>124</v>
      </c>
      <c r="C27" s="14" t="s">
        <v>16</v>
      </c>
      <c r="D27" s="14" t="s">
        <v>55</v>
      </c>
      <c r="E27" s="14" t="s">
        <v>52</v>
      </c>
      <c r="F27" s="14">
        <v>231</v>
      </c>
      <c r="G27" s="14" t="s">
        <v>49</v>
      </c>
      <c r="H27" s="14" t="s">
        <v>50</v>
      </c>
      <c r="I27" s="14" t="s">
        <v>19</v>
      </c>
      <c r="J27" s="34" t="s">
        <v>115</v>
      </c>
      <c r="K27" s="62">
        <v>1565</v>
      </c>
      <c r="L27" s="62">
        <v>1565</v>
      </c>
      <c r="M27" s="62">
        <v>1662.89555</v>
      </c>
      <c r="N27" s="77">
        <f t="shared" si="0"/>
        <v>106.25530670926517</v>
      </c>
    </row>
    <row r="28" spans="1:14" ht="111.75" customHeight="1" x14ac:dyDescent="0.2">
      <c r="A28" s="10">
        <f t="shared" si="1"/>
        <v>14</v>
      </c>
      <c r="B28" s="11" t="s">
        <v>124</v>
      </c>
      <c r="C28" s="14" t="s">
        <v>16</v>
      </c>
      <c r="D28" s="14" t="s">
        <v>55</v>
      </c>
      <c r="E28" s="14" t="s">
        <v>52</v>
      </c>
      <c r="F28" s="14">
        <v>240</v>
      </c>
      <c r="G28" s="14" t="s">
        <v>49</v>
      </c>
      <c r="H28" s="14" t="s">
        <v>50</v>
      </c>
      <c r="I28" s="14" t="s">
        <v>19</v>
      </c>
      <c r="J28" s="34" t="s">
        <v>127</v>
      </c>
      <c r="K28" s="62">
        <f>K29</f>
        <v>7.4</v>
      </c>
      <c r="L28" s="62">
        <f>L29</f>
        <v>7.4</v>
      </c>
      <c r="M28" s="62">
        <f>M29</f>
        <v>9.6081699999999994</v>
      </c>
      <c r="N28" s="77">
        <f t="shared" si="0"/>
        <v>129.84013513513511</v>
      </c>
    </row>
    <row r="29" spans="1:14" ht="157.15" customHeight="1" x14ac:dyDescent="0.2">
      <c r="A29" s="10">
        <f t="shared" si="1"/>
        <v>15</v>
      </c>
      <c r="B29" s="11" t="s">
        <v>124</v>
      </c>
      <c r="C29" s="14" t="s">
        <v>16</v>
      </c>
      <c r="D29" s="14" t="s">
        <v>55</v>
      </c>
      <c r="E29" s="14" t="s">
        <v>52</v>
      </c>
      <c r="F29" s="14">
        <v>241</v>
      </c>
      <c r="G29" s="14" t="s">
        <v>49</v>
      </c>
      <c r="H29" s="14" t="s">
        <v>50</v>
      </c>
      <c r="I29" s="14" t="s">
        <v>19</v>
      </c>
      <c r="J29" s="34" t="s">
        <v>116</v>
      </c>
      <c r="K29" s="62">
        <v>7.4</v>
      </c>
      <c r="L29" s="62">
        <v>7.4</v>
      </c>
      <c r="M29" s="62">
        <v>9.6081699999999994</v>
      </c>
      <c r="N29" s="77">
        <f t="shared" si="0"/>
        <v>129.84013513513511</v>
      </c>
    </row>
    <row r="30" spans="1:14" ht="93" customHeight="1" x14ac:dyDescent="0.2">
      <c r="A30" s="10">
        <f t="shared" si="1"/>
        <v>16</v>
      </c>
      <c r="B30" s="11" t="s">
        <v>124</v>
      </c>
      <c r="C30" s="14" t="s">
        <v>16</v>
      </c>
      <c r="D30" s="14" t="s">
        <v>55</v>
      </c>
      <c r="E30" s="14" t="s">
        <v>52</v>
      </c>
      <c r="F30" s="14">
        <v>250</v>
      </c>
      <c r="G30" s="14" t="s">
        <v>49</v>
      </c>
      <c r="H30" s="14" t="s">
        <v>50</v>
      </c>
      <c r="I30" s="14" t="s">
        <v>19</v>
      </c>
      <c r="J30" s="34" t="s">
        <v>128</v>
      </c>
      <c r="K30" s="62">
        <f>K31</f>
        <v>1622.7</v>
      </c>
      <c r="L30" s="62">
        <f>L31</f>
        <v>1622.7</v>
      </c>
      <c r="M30" s="62">
        <f>M31</f>
        <v>1727.20073</v>
      </c>
      <c r="N30" s="77">
        <f t="shared" si="0"/>
        <v>106.43992913046159</v>
      </c>
    </row>
    <row r="31" spans="1:14" ht="123" customHeight="1" x14ac:dyDescent="0.2">
      <c r="A31" s="10">
        <f t="shared" si="1"/>
        <v>17</v>
      </c>
      <c r="B31" s="11" t="s">
        <v>124</v>
      </c>
      <c r="C31" s="14" t="s">
        <v>16</v>
      </c>
      <c r="D31" s="14" t="s">
        <v>55</v>
      </c>
      <c r="E31" s="14" t="s">
        <v>52</v>
      </c>
      <c r="F31" s="14">
        <v>251</v>
      </c>
      <c r="G31" s="14" t="s">
        <v>49</v>
      </c>
      <c r="H31" s="14" t="s">
        <v>50</v>
      </c>
      <c r="I31" s="14" t="s">
        <v>19</v>
      </c>
      <c r="J31" s="34" t="s">
        <v>113</v>
      </c>
      <c r="K31" s="62">
        <v>1622.7</v>
      </c>
      <c r="L31" s="62">
        <v>1622.7</v>
      </c>
      <c r="M31" s="62">
        <v>1727.20073</v>
      </c>
      <c r="N31" s="77">
        <f t="shared" si="0"/>
        <v>106.43992913046159</v>
      </c>
    </row>
    <row r="32" spans="1:14" ht="90" customHeight="1" x14ac:dyDescent="0.2">
      <c r="A32" s="10">
        <f t="shared" si="1"/>
        <v>18</v>
      </c>
      <c r="B32" s="11" t="s">
        <v>124</v>
      </c>
      <c r="C32" s="14" t="s">
        <v>16</v>
      </c>
      <c r="D32" s="14" t="s">
        <v>55</v>
      </c>
      <c r="E32" s="14" t="s">
        <v>52</v>
      </c>
      <c r="F32" s="14">
        <v>260</v>
      </c>
      <c r="G32" s="14" t="s">
        <v>49</v>
      </c>
      <c r="H32" s="14" t="s">
        <v>50</v>
      </c>
      <c r="I32" s="14" t="s">
        <v>19</v>
      </c>
      <c r="J32" s="34" t="s">
        <v>129</v>
      </c>
      <c r="K32" s="62">
        <f>K33</f>
        <v>-194.5</v>
      </c>
      <c r="L32" s="62">
        <f>L33</f>
        <v>-194.5</v>
      </c>
      <c r="M32" s="62">
        <f>M33</f>
        <v>-181.00400999999999</v>
      </c>
      <c r="N32" s="77">
        <f t="shared" si="0"/>
        <v>93.061187660668381</v>
      </c>
    </row>
    <row r="33" spans="1:14" ht="124.5" customHeight="1" x14ac:dyDescent="0.2">
      <c r="A33" s="10">
        <f t="shared" si="1"/>
        <v>19</v>
      </c>
      <c r="B33" s="11" t="s">
        <v>124</v>
      </c>
      <c r="C33" s="14" t="s">
        <v>16</v>
      </c>
      <c r="D33" s="14" t="s">
        <v>55</v>
      </c>
      <c r="E33" s="14" t="s">
        <v>52</v>
      </c>
      <c r="F33" s="14">
        <v>261</v>
      </c>
      <c r="G33" s="14" t="s">
        <v>49</v>
      </c>
      <c r="H33" s="14" t="s">
        <v>50</v>
      </c>
      <c r="I33" s="14" t="s">
        <v>19</v>
      </c>
      <c r="J33" s="34" t="s">
        <v>112</v>
      </c>
      <c r="K33" s="62">
        <v>-194.5</v>
      </c>
      <c r="L33" s="62">
        <v>-194.5</v>
      </c>
      <c r="M33" s="62">
        <v>-181.00400999999999</v>
      </c>
      <c r="N33" s="77">
        <f t="shared" si="0"/>
        <v>93.061187660668381</v>
      </c>
    </row>
    <row r="34" spans="1:14" ht="22.5" customHeight="1" x14ac:dyDescent="0.2">
      <c r="A34" s="10">
        <f t="shared" si="1"/>
        <v>20</v>
      </c>
      <c r="B34" s="57" t="s">
        <v>124</v>
      </c>
      <c r="C34" s="12" t="s">
        <v>16</v>
      </c>
      <c r="D34" s="12" t="s">
        <v>57</v>
      </c>
      <c r="E34" s="12" t="s">
        <v>46</v>
      </c>
      <c r="F34" s="12" t="s">
        <v>47</v>
      </c>
      <c r="G34" s="12" t="s">
        <v>46</v>
      </c>
      <c r="H34" s="12" t="s">
        <v>50</v>
      </c>
      <c r="I34" s="12" t="s">
        <v>47</v>
      </c>
      <c r="J34" s="37" t="s">
        <v>58</v>
      </c>
      <c r="K34" s="63">
        <f t="shared" ref="K34:M35" si="2">K35</f>
        <v>102</v>
      </c>
      <c r="L34" s="63">
        <f t="shared" si="2"/>
        <v>102</v>
      </c>
      <c r="M34" s="63">
        <f t="shared" si="2"/>
        <v>-1.4211199999999999</v>
      </c>
      <c r="N34" s="77">
        <f t="shared" si="0"/>
        <v>-1.3932549019607843</v>
      </c>
    </row>
    <row r="35" spans="1:14" ht="22.5" customHeight="1" x14ac:dyDescent="0.2">
      <c r="A35" s="10">
        <f t="shared" si="1"/>
        <v>21</v>
      </c>
      <c r="B35" s="11" t="s">
        <v>124</v>
      </c>
      <c r="C35" s="15" t="s">
        <v>16</v>
      </c>
      <c r="D35" s="15" t="s">
        <v>57</v>
      </c>
      <c r="E35" s="15" t="s">
        <v>55</v>
      </c>
      <c r="F35" s="15" t="s">
        <v>47</v>
      </c>
      <c r="G35" s="15" t="s">
        <v>49</v>
      </c>
      <c r="H35" s="15" t="s">
        <v>50</v>
      </c>
      <c r="I35" s="15" t="s">
        <v>19</v>
      </c>
      <c r="J35" s="38" t="s">
        <v>59</v>
      </c>
      <c r="K35" s="62">
        <f t="shared" si="2"/>
        <v>102</v>
      </c>
      <c r="L35" s="62">
        <f t="shared" si="2"/>
        <v>102</v>
      </c>
      <c r="M35" s="62">
        <f t="shared" si="2"/>
        <v>-1.4211199999999999</v>
      </c>
      <c r="N35" s="77">
        <f t="shared" si="0"/>
        <v>-1.3932549019607843</v>
      </c>
    </row>
    <row r="36" spans="1:14" ht="18" customHeight="1" x14ac:dyDescent="0.2">
      <c r="A36" s="10">
        <f t="shared" si="1"/>
        <v>22</v>
      </c>
      <c r="B36" s="11" t="s">
        <v>124</v>
      </c>
      <c r="C36" s="15" t="s">
        <v>16</v>
      </c>
      <c r="D36" s="15" t="s">
        <v>57</v>
      </c>
      <c r="E36" s="15" t="s">
        <v>55</v>
      </c>
      <c r="F36" s="15" t="s">
        <v>54</v>
      </c>
      <c r="G36" s="15" t="s">
        <v>49</v>
      </c>
      <c r="H36" s="15" t="s">
        <v>50</v>
      </c>
      <c r="I36" s="15" t="s">
        <v>19</v>
      </c>
      <c r="J36" s="38" t="s">
        <v>59</v>
      </c>
      <c r="K36" s="62">
        <v>102</v>
      </c>
      <c r="L36" s="62">
        <v>102</v>
      </c>
      <c r="M36" s="62">
        <v>-1.4211199999999999</v>
      </c>
      <c r="N36" s="77">
        <f t="shared" si="0"/>
        <v>-1.3932549019607843</v>
      </c>
    </row>
    <row r="37" spans="1:14" ht="23.25" customHeight="1" x14ac:dyDescent="0.2">
      <c r="A37" s="10">
        <f t="shared" si="1"/>
        <v>23</v>
      </c>
      <c r="B37" s="57" t="s">
        <v>124</v>
      </c>
      <c r="C37" s="12" t="s">
        <v>16</v>
      </c>
      <c r="D37" s="12" t="s">
        <v>60</v>
      </c>
      <c r="E37" s="12" t="s">
        <v>46</v>
      </c>
      <c r="F37" s="12" t="s">
        <v>47</v>
      </c>
      <c r="G37" s="12" t="s">
        <v>46</v>
      </c>
      <c r="H37" s="12" t="s">
        <v>50</v>
      </c>
      <c r="I37" s="12" t="s">
        <v>47</v>
      </c>
      <c r="J37" s="37" t="s">
        <v>61</v>
      </c>
      <c r="K37" s="63">
        <f>K39+K40</f>
        <v>14102.2</v>
      </c>
      <c r="L37" s="63">
        <f>L39+L40</f>
        <v>14102.2</v>
      </c>
      <c r="M37" s="63">
        <f>M39+M40</f>
        <v>14839.93144</v>
      </c>
      <c r="N37" s="77">
        <f t="shared" si="0"/>
        <v>105.23132163775864</v>
      </c>
    </row>
    <row r="38" spans="1:14" ht="15.75" x14ac:dyDescent="0.2">
      <c r="A38" s="10">
        <f t="shared" si="1"/>
        <v>24</v>
      </c>
      <c r="B38" s="11" t="s">
        <v>124</v>
      </c>
      <c r="C38" s="15" t="s">
        <v>16</v>
      </c>
      <c r="D38" s="15" t="s">
        <v>60</v>
      </c>
      <c r="E38" s="15" t="s">
        <v>49</v>
      </c>
      <c r="F38" s="15" t="s">
        <v>47</v>
      </c>
      <c r="G38" s="15" t="s">
        <v>46</v>
      </c>
      <c r="H38" s="15" t="s">
        <v>50</v>
      </c>
      <c r="I38" s="15" t="s">
        <v>19</v>
      </c>
      <c r="J38" s="37" t="s">
        <v>62</v>
      </c>
      <c r="K38" s="62">
        <f>K39</f>
        <v>5040</v>
      </c>
      <c r="L38" s="62">
        <f>L39</f>
        <v>5040</v>
      </c>
      <c r="M38" s="62">
        <f>M39</f>
        <v>5253.7367800000002</v>
      </c>
      <c r="N38" s="77">
        <f t="shared" si="0"/>
        <v>104.24080912698412</v>
      </c>
    </row>
    <row r="39" spans="1:14" ht="51" customHeight="1" x14ac:dyDescent="0.2">
      <c r="A39" s="10">
        <f t="shared" si="1"/>
        <v>25</v>
      </c>
      <c r="B39" s="11" t="s">
        <v>124</v>
      </c>
      <c r="C39" s="15" t="s">
        <v>16</v>
      </c>
      <c r="D39" s="15" t="s">
        <v>60</v>
      </c>
      <c r="E39" s="15" t="s">
        <v>49</v>
      </c>
      <c r="F39" s="15" t="s">
        <v>63</v>
      </c>
      <c r="G39" s="15" t="s">
        <v>17</v>
      </c>
      <c r="H39" s="15" t="s">
        <v>50</v>
      </c>
      <c r="I39" s="15" t="s">
        <v>19</v>
      </c>
      <c r="J39" s="34" t="s">
        <v>130</v>
      </c>
      <c r="K39" s="62">
        <v>5040</v>
      </c>
      <c r="L39" s="62">
        <v>5040</v>
      </c>
      <c r="M39" s="62">
        <v>5253.7367800000002</v>
      </c>
      <c r="N39" s="77">
        <f t="shared" si="0"/>
        <v>104.24080912698412</v>
      </c>
    </row>
    <row r="40" spans="1:14" ht="21" customHeight="1" x14ac:dyDescent="0.2">
      <c r="A40" s="10">
        <f t="shared" si="1"/>
        <v>26</v>
      </c>
      <c r="B40" s="11" t="s">
        <v>124</v>
      </c>
      <c r="C40" s="15" t="s">
        <v>16</v>
      </c>
      <c r="D40" s="15" t="s">
        <v>60</v>
      </c>
      <c r="E40" s="15" t="s">
        <v>60</v>
      </c>
      <c r="F40" s="15" t="s">
        <v>47</v>
      </c>
      <c r="G40" s="15" t="s">
        <v>46</v>
      </c>
      <c r="H40" s="15" t="s">
        <v>50</v>
      </c>
      <c r="I40" s="15" t="s">
        <v>19</v>
      </c>
      <c r="J40" s="37" t="s">
        <v>64</v>
      </c>
      <c r="K40" s="62">
        <f>K41+K43</f>
        <v>9062.2000000000007</v>
      </c>
      <c r="L40" s="62">
        <f>L41+L43</f>
        <v>9062.2000000000007</v>
      </c>
      <c r="M40" s="62">
        <f>M41+M43</f>
        <v>9586.194660000001</v>
      </c>
      <c r="N40" s="77">
        <f t="shared" si="0"/>
        <v>105.782201452186</v>
      </c>
    </row>
    <row r="41" spans="1:14" ht="21.75" customHeight="1" x14ac:dyDescent="0.2">
      <c r="A41" s="10">
        <f t="shared" si="1"/>
        <v>27</v>
      </c>
      <c r="B41" s="11" t="s">
        <v>124</v>
      </c>
      <c r="C41" s="15" t="s">
        <v>16</v>
      </c>
      <c r="D41" s="15" t="s">
        <v>60</v>
      </c>
      <c r="E41" s="15" t="s">
        <v>60</v>
      </c>
      <c r="F41" s="15" t="s">
        <v>63</v>
      </c>
      <c r="G41" s="15" t="s">
        <v>46</v>
      </c>
      <c r="H41" s="15" t="s">
        <v>50</v>
      </c>
      <c r="I41" s="15" t="s">
        <v>19</v>
      </c>
      <c r="J41" s="34" t="s">
        <v>86</v>
      </c>
      <c r="K41" s="62">
        <f>K42</f>
        <v>5176.3</v>
      </c>
      <c r="L41" s="62">
        <f>L42</f>
        <v>5176.3</v>
      </c>
      <c r="M41" s="62">
        <f>M42</f>
        <v>5707.8553300000003</v>
      </c>
      <c r="N41" s="77">
        <f t="shared" si="0"/>
        <v>110.26902092228039</v>
      </c>
    </row>
    <row r="42" spans="1:14" ht="41.25" customHeight="1" x14ac:dyDescent="0.2">
      <c r="A42" s="10">
        <f t="shared" si="1"/>
        <v>28</v>
      </c>
      <c r="B42" s="11" t="s">
        <v>124</v>
      </c>
      <c r="C42" s="15" t="s">
        <v>16</v>
      </c>
      <c r="D42" s="15" t="s">
        <v>60</v>
      </c>
      <c r="E42" s="15" t="s">
        <v>60</v>
      </c>
      <c r="F42" s="15" t="s">
        <v>65</v>
      </c>
      <c r="G42" s="15" t="s">
        <v>17</v>
      </c>
      <c r="H42" s="15" t="s">
        <v>50</v>
      </c>
      <c r="I42" s="15" t="s">
        <v>19</v>
      </c>
      <c r="J42" s="39" t="s">
        <v>131</v>
      </c>
      <c r="K42" s="62">
        <v>5176.3</v>
      </c>
      <c r="L42" s="62">
        <v>5176.3</v>
      </c>
      <c r="M42" s="62">
        <v>5707.8553300000003</v>
      </c>
      <c r="N42" s="77">
        <f t="shared" si="0"/>
        <v>110.26902092228039</v>
      </c>
    </row>
    <row r="43" spans="1:14" ht="25.5" customHeight="1" x14ac:dyDescent="0.2">
      <c r="A43" s="10">
        <f t="shared" si="1"/>
        <v>29</v>
      </c>
      <c r="B43" s="11" t="s">
        <v>124</v>
      </c>
      <c r="C43" s="15" t="s">
        <v>16</v>
      </c>
      <c r="D43" s="15" t="s">
        <v>60</v>
      </c>
      <c r="E43" s="15" t="s">
        <v>60</v>
      </c>
      <c r="F43" s="15" t="s">
        <v>88</v>
      </c>
      <c r="G43" s="15" t="s">
        <v>46</v>
      </c>
      <c r="H43" s="15" t="s">
        <v>50</v>
      </c>
      <c r="I43" s="15" t="s">
        <v>19</v>
      </c>
      <c r="J43" s="34" t="s">
        <v>87</v>
      </c>
      <c r="K43" s="62">
        <f>K44</f>
        <v>3885.9</v>
      </c>
      <c r="L43" s="62">
        <f>L44</f>
        <v>3885.9</v>
      </c>
      <c r="M43" s="62">
        <f>M44</f>
        <v>3878.3393299999998</v>
      </c>
      <c r="N43" s="77">
        <f t="shared" si="0"/>
        <v>99.805433232970472</v>
      </c>
    </row>
    <row r="44" spans="1:14" ht="40.5" customHeight="1" x14ac:dyDescent="0.2">
      <c r="A44" s="10">
        <f t="shared" si="1"/>
        <v>30</v>
      </c>
      <c r="B44" s="11" t="s">
        <v>124</v>
      </c>
      <c r="C44" s="15" t="s">
        <v>16</v>
      </c>
      <c r="D44" s="15" t="s">
        <v>60</v>
      </c>
      <c r="E44" s="15" t="s">
        <v>60</v>
      </c>
      <c r="F44" s="15" t="s">
        <v>66</v>
      </c>
      <c r="G44" s="15" t="s">
        <v>17</v>
      </c>
      <c r="H44" s="15" t="s">
        <v>50</v>
      </c>
      <c r="I44" s="15" t="s">
        <v>19</v>
      </c>
      <c r="J44" s="34" t="s">
        <v>132</v>
      </c>
      <c r="K44" s="62">
        <v>3885.9</v>
      </c>
      <c r="L44" s="62">
        <v>3885.9</v>
      </c>
      <c r="M44" s="62">
        <v>3878.3393299999998</v>
      </c>
      <c r="N44" s="77">
        <f t="shared" si="0"/>
        <v>99.805433232970472</v>
      </c>
    </row>
    <row r="45" spans="1:14" ht="51" customHeight="1" x14ac:dyDescent="0.2">
      <c r="A45" s="10">
        <f t="shared" si="1"/>
        <v>31</v>
      </c>
      <c r="B45" s="57" t="s">
        <v>47</v>
      </c>
      <c r="C45" s="12" t="s">
        <v>16</v>
      </c>
      <c r="D45" s="12" t="s">
        <v>14</v>
      </c>
      <c r="E45" s="12" t="s">
        <v>46</v>
      </c>
      <c r="F45" s="12" t="s">
        <v>47</v>
      </c>
      <c r="G45" s="12" t="s">
        <v>46</v>
      </c>
      <c r="H45" s="12" t="s">
        <v>50</v>
      </c>
      <c r="I45" s="12" t="s">
        <v>47</v>
      </c>
      <c r="J45" s="40" t="s">
        <v>67</v>
      </c>
      <c r="K45" s="63">
        <f>SUM(K46)</f>
        <v>3237.5</v>
      </c>
      <c r="L45" s="63">
        <f>SUM(L46)</f>
        <v>3237.5</v>
      </c>
      <c r="M45" s="63">
        <f>SUM(M46)</f>
        <v>4820.2705900000001</v>
      </c>
      <c r="N45" s="77">
        <f t="shared" si="0"/>
        <v>148.8886668725869</v>
      </c>
    </row>
    <row r="46" spans="1:14" ht="101.25" customHeight="1" x14ac:dyDescent="0.2">
      <c r="A46" s="10">
        <f t="shared" si="1"/>
        <v>32</v>
      </c>
      <c r="B46" s="57" t="s">
        <v>125</v>
      </c>
      <c r="C46" s="12" t="s">
        <v>16</v>
      </c>
      <c r="D46" s="12" t="s">
        <v>14</v>
      </c>
      <c r="E46" s="12" t="s">
        <v>57</v>
      </c>
      <c r="F46" s="12" t="s">
        <v>47</v>
      </c>
      <c r="G46" s="12" t="s">
        <v>46</v>
      </c>
      <c r="H46" s="12" t="s">
        <v>50</v>
      </c>
      <c r="I46" s="12" t="s">
        <v>15</v>
      </c>
      <c r="J46" s="35" t="s">
        <v>133</v>
      </c>
      <c r="K46" s="63">
        <f>SUM(K47,+K49+K53+K51)</f>
        <v>3237.5</v>
      </c>
      <c r="L46" s="63">
        <f>SUM(L47,+L49+L53+L51)</f>
        <v>3237.5</v>
      </c>
      <c r="M46" s="63">
        <f>SUM(M47,+M49+M53+M51)</f>
        <v>4820.2705900000001</v>
      </c>
      <c r="N46" s="77">
        <f t="shared" si="0"/>
        <v>148.8886668725869</v>
      </c>
    </row>
    <row r="47" spans="1:14" ht="78" customHeight="1" x14ac:dyDescent="0.2">
      <c r="A47" s="10">
        <f t="shared" si="1"/>
        <v>33</v>
      </c>
      <c r="B47" s="11" t="s">
        <v>125</v>
      </c>
      <c r="C47" s="15" t="s">
        <v>16</v>
      </c>
      <c r="D47" s="15" t="s">
        <v>14</v>
      </c>
      <c r="E47" s="15" t="s">
        <v>57</v>
      </c>
      <c r="F47" s="15" t="s">
        <v>54</v>
      </c>
      <c r="G47" s="15" t="s">
        <v>46</v>
      </c>
      <c r="H47" s="15" t="s">
        <v>50</v>
      </c>
      <c r="I47" s="15" t="s">
        <v>15</v>
      </c>
      <c r="J47" s="34" t="s">
        <v>135</v>
      </c>
      <c r="K47" s="62">
        <f>K48</f>
        <v>1976</v>
      </c>
      <c r="L47" s="62">
        <f>L48</f>
        <v>1976</v>
      </c>
      <c r="M47" s="62">
        <f>M48</f>
        <v>3273.9836100000002</v>
      </c>
      <c r="N47" s="77">
        <f t="shared" si="0"/>
        <v>165.68742965587046</v>
      </c>
    </row>
    <row r="48" spans="1:14" ht="95.25" customHeight="1" x14ac:dyDescent="0.2">
      <c r="A48" s="10">
        <f t="shared" si="1"/>
        <v>34</v>
      </c>
      <c r="B48" s="11" t="s">
        <v>125</v>
      </c>
      <c r="C48" s="15" t="s">
        <v>16</v>
      </c>
      <c r="D48" s="15" t="s">
        <v>14</v>
      </c>
      <c r="E48" s="15" t="s">
        <v>57</v>
      </c>
      <c r="F48" s="15" t="s">
        <v>68</v>
      </c>
      <c r="G48" s="15" t="s">
        <v>17</v>
      </c>
      <c r="H48" s="15" t="s">
        <v>50</v>
      </c>
      <c r="I48" s="15" t="s">
        <v>15</v>
      </c>
      <c r="J48" s="34" t="s">
        <v>134</v>
      </c>
      <c r="K48" s="62">
        <v>1976</v>
      </c>
      <c r="L48" s="62">
        <v>1976</v>
      </c>
      <c r="M48" s="62">
        <v>3273.9836100000002</v>
      </c>
      <c r="N48" s="77">
        <f t="shared" si="0"/>
        <v>165.68742965587046</v>
      </c>
    </row>
    <row r="49" spans="1:14" ht="75" customHeight="1" x14ac:dyDescent="0.2">
      <c r="A49" s="10">
        <f t="shared" si="1"/>
        <v>35</v>
      </c>
      <c r="B49" s="11" t="s">
        <v>125</v>
      </c>
      <c r="C49" s="15" t="s">
        <v>69</v>
      </c>
      <c r="D49" s="15" t="s">
        <v>14</v>
      </c>
      <c r="E49" s="15" t="s">
        <v>57</v>
      </c>
      <c r="F49" s="15" t="s">
        <v>70</v>
      </c>
      <c r="G49" s="15" t="s">
        <v>46</v>
      </c>
      <c r="H49" s="15" t="s">
        <v>50</v>
      </c>
      <c r="I49" s="15" t="s">
        <v>15</v>
      </c>
      <c r="J49" s="34" t="s">
        <v>137</v>
      </c>
      <c r="K49" s="62">
        <f>K50</f>
        <v>226</v>
      </c>
      <c r="L49" s="62">
        <f>L50</f>
        <v>226</v>
      </c>
      <c r="M49" s="62">
        <f>M50</f>
        <v>404.25992000000002</v>
      </c>
      <c r="N49" s="77">
        <f t="shared" si="0"/>
        <v>178.8760707964602</v>
      </c>
    </row>
    <row r="50" spans="1:14" ht="81" customHeight="1" x14ac:dyDescent="0.2">
      <c r="A50" s="10">
        <f t="shared" si="1"/>
        <v>36</v>
      </c>
      <c r="B50" s="11" t="s">
        <v>125</v>
      </c>
      <c r="C50" s="15" t="s">
        <v>69</v>
      </c>
      <c r="D50" s="15" t="s">
        <v>14</v>
      </c>
      <c r="E50" s="15" t="s">
        <v>57</v>
      </c>
      <c r="F50" s="15" t="s">
        <v>71</v>
      </c>
      <c r="G50" s="15" t="s">
        <v>17</v>
      </c>
      <c r="H50" s="15" t="s">
        <v>50</v>
      </c>
      <c r="I50" s="15" t="s">
        <v>15</v>
      </c>
      <c r="J50" s="34" t="s">
        <v>136</v>
      </c>
      <c r="K50" s="62">
        <v>226</v>
      </c>
      <c r="L50" s="62">
        <v>226</v>
      </c>
      <c r="M50" s="62">
        <v>404.25992000000002</v>
      </c>
      <c r="N50" s="77">
        <f t="shared" si="0"/>
        <v>178.8760707964602</v>
      </c>
    </row>
    <row r="51" spans="1:14" ht="104.25" customHeight="1" x14ac:dyDescent="0.2">
      <c r="A51" s="10">
        <f t="shared" si="1"/>
        <v>37</v>
      </c>
      <c r="B51" s="11" t="s">
        <v>125</v>
      </c>
      <c r="C51" s="15" t="s">
        <v>16</v>
      </c>
      <c r="D51" s="15" t="s">
        <v>14</v>
      </c>
      <c r="E51" s="15" t="s">
        <v>57</v>
      </c>
      <c r="F51" s="15" t="s">
        <v>63</v>
      </c>
      <c r="G51" s="15" t="s">
        <v>46</v>
      </c>
      <c r="H51" s="15" t="s">
        <v>50</v>
      </c>
      <c r="I51" s="15" t="s">
        <v>15</v>
      </c>
      <c r="J51" s="34" t="s">
        <v>191</v>
      </c>
      <c r="K51" s="62">
        <f>K52</f>
        <v>981</v>
      </c>
      <c r="L51" s="62">
        <f>L52</f>
        <v>981</v>
      </c>
      <c r="M51" s="62">
        <f>M52</f>
        <v>1012.2650599999999</v>
      </c>
      <c r="N51" s="77">
        <f t="shared" si="0"/>
        <v>103.1870601427115</v>
      </c>
    </row>
    <row r="52" spans="1:14" ht="81" customHeight="1" x14ac:dyDescent="0.2">
      <c r="A52" s="10">
        <f t="shared" si="1"/>
        <v>38</v>
      </c>
      <c r="B52" s="11" t="s">
        <v>125</v>
      </c>
      <c r="C52" s="15" t="s">
        <v>16</v>
      </c>
      <c r="D52" s="15" t="s">
        <v>14</v>
      </c>
      <c r="E52" s="15" t="s">
        <v>57</v>
      </c>
      <c r="F52" s="15" t="s">
        <v>189</v>
      </c>
      <c r="G52" s="15" t="s">
        <v>17</v>
      </c>
      <c r="H52" s="15" t="s">
        <v>50</v>
      </c>
      <c r="I52" s="15" t="s">
        <v>15</v>
      </c>
      <c r="J52" s="34" t="s">
        <v>190</v>
      </c>
      <c r="K52" s="62">
        <v>981</v>
      </c>
      <c r="L52" s="62">
        <v>981</v>
      </c>
      <c r="M52" s="62">
        <v>1012.2650599999999</v>
      </c>
      <c r="N52" s="77">
        <f t="shared" si="0"/>
        <v>103.1870601427115</v>
      </c>
    </row>
    <row r="53" spans="1:14" ht="49.5" customHeight="1" x14ac:dyDescent="0.2">
      <c r="A53" s="10">
        <f t="shared" si="1"/>
        <v>39</v>
      </c>
      <c r="B53" s="11" t="s">
        <v>125</v>
      </c>
      <c r="C53" s="15" t="s">
        <v>16</v>
      </c>
      <c r="D53" s="15" t="s">
        <v>14</v>
      </c>
      <c r="E53" s="15" t="s">
        <v>57</v>
      </c>
      <c r="F53" s="15" t="s">
        <v>107</v>
      </c>
      <c r="G53" s="15" t="s">
        <v>46</v>
      </c>
      <c r="H53" s="15" t="s">
        <v>50</v>
      </c>
      <c r="I53" s="15" t="s">
        <v>15</v>
      </c>
      <c r="J53" s="34" t="s">
        <v>139</v>
      </c>
      <c r="K53" s="62">
        <f>K54</f>
        <v>54.5</v>
      </c>
      <c r="L53" s="62">
        <f>L54</f>
        <v>54.5</v>
      </c>
      <c r="M53" s="62">
        <f>M54</f>
        <v>129.762</v>
      </c>
      <c r="N53" s="77">
        <f t="shared" si="0"/>
        <v>238.09541284403667</v>
      </c>
    </row>
    <row r="54" spans="1:14" ht="36" customHeight="1" x14ac:dyDescent="0.2">
      <c r="A54" s="10">
        <f t="shared" si="1"/>
        <v>40</v>
      </c>
      <c r="B54" s="11" t="s">
        <v>125</v>
      </c>
      <c r="C54" s="15" t="s">
        <v>16</v>
      </c>
      <c r="D54" s="15" t="s">
        <v>14</v>
      </c>
      <c r="E54" s="15" t="s">
        <v>57</v>
      </c>
      <c r="F54" s="15" t="s">
        <v>106</v>
      </c>
      <c r="G54" s="15" t="s">
        <v>17</v>
      </c>
      <c r="H54" s="15" t="s">
        <v>50</v>
      </c>
      <c r="I54" s="15" t="s">
        <v>15</v>
      </c>
      <c r="J54" s="34" t="s">
        <v>138</v>
      </c>
      <c r="K54" s="62">
        <v>54.5</v>
      </c>
      <c r="L54" s="62">
        <v>54.5</v>
      </c>
      <c r="M54" s="62">
        <v>129.762</v>
      </c>
      <c r="N54" s="77">
        <f t="shared" si="0"/>
        <v>238.09541284403667</v>
      </c>
    </row>
    <row r="55" spans="1:14" ht="31.5" customHeight="1" x14ac:dyDescent="0.2">
      <c r="A55" s="10">
        <f t="shared" si="1"/>
        <v>41</v>
      </c>
      <c r="B55" s="57" t="s">
        <v>47</v>
      </c>
      <c r="C55" s="12" t="s">
        <v>16</v>
      </c>
      <c r="D55" s="12" t="s">
        <v>17</v>
      </c>
      <c r="E55" s="12" t="s">
        <v>46</v>
      </c>
      <c r="F55" s="12" t="s">
        <v>47</v>
      </c>
      <c r="G55" s="12" t="s">
        <v>46</v>
      </c>
      <c r="H55" s="12" t="s">
        <v>50</v>
      </c>
      <c r="I55" s="12" t="s">
        <v>47</v>
      </c>
      <c r="J55" s="72" t="s">
        <v>185</v>
      </c>
      <c r="K55" s="63">
        <f t="shared" ref="K55:M57" si="3">K56</f>
        <v>1950</v>
      </c>
      <c r="L55" s="63">
        <f t="shared" si="3"/>
        <v>1950</v>
      </c>
      <c r="M55" s="63">
        <f>M56+M60+M62</f>
        <v>1943.3537699999999</v>
      </c>
      <c r="N55" s="77">
        <f t="shared" si="0"/>
        <v>99.65916769230769</v>
      </c>
    </row>
    <row r="56" spans="1:14" ht="25.5" customHeight="1" x14ac:dyDescent="0.2">
      <c r="A56" s="10">
        <f t="shared" si="1"/>
        <v>42</v>
      </c>
      <c r="B56" s="11" t="s">
        <v>47</v>
      </c>
      <c r="C56" s="15" t="s">
        <v>16</v>
      </c>
      <c r="D56" s="15" t="s">
        <v>17</v>
      </c>
      <c r="E56" s="15" t="s">
        <v>49</v>
      </c>
      <c r="F56" s="15" t="s">
        <v>47</v>
      </c>
      <c r="G56" s="15" t="s">
        <v>46</v>
      </c>
      <c r="H56" s="15" t="s">
        <v>50</v>
      </c>
      <c r="I56" s="15" t="s">
        <v>186</v>
      </c>
      <c r="J56" s="71" t="s">
        <v>184</v>
      </c>
      <c r="K56" s="62">
        <f t="shared" si="3"/>
        <v>1950</v>
      </c>
      <c r="L56" s="62">
        <f t="shared" si="3"/>
        <v>1950</v>
      </c>
      <c r="M56" s="62">
        <f t="shared" si="3"/>
        <v>1660.6760999999999</v>
      </c>
      <c r="N56" s="77">
        <f t="shared" si="0"/>
        <v>85.162876923076908</v>
      </c>
    </row>
    <row r="57" spans="1:14" ht="25.5" customHeight="1" x14ac:dyDescent="0.2">
      <c r="A57" s="10">
        <f t="shared" si="1"/>
        <v>43</v>
      </c>
      <c r="B57" s="11" t="s">
        <v>47</v>
      </c>
      <c r="C57" s="15" t="s">
        <v>16</v>
      </c>
      <c r="D57" s="15" t="s">
        <v>17</v>
      </c>
      <c r="E57" s="15" t="s">
        <v>49</v>
      </c>
      <c r="F57" s="15" t="s">
        <v>187</v>
      </c>
      <c r="G57" s="15" t="s">
        <v>46</v>
      </c>
      <c r="H57" s="15" t="s">
        <v>50</v>
      </c>
      <c r="I57" s="15" t="s">
        <v>186</v>
      </c>
      <c r="J57" s="71" t="s">
        <v>183</v>
      </c>
      <c r="K57" s="62">
        <f t="shared" si="3"/>
        <v>1950</v>
      </c>
      <c r="L57" s="62">
        <f t="shared" si="3"/>
        <v>1950</v>
      </c>
      <c r="M57" s="62">
        <f t="shared" si="3"/>
        <v>1660.6760999999999</v>
      </c>
      <c r="N57" s="77">
        <f t="shared" si="0"/>
        <v>85.162876923076908</v>
      </c>
    </row>
    <row r="58" spans="1:14" ht="36.75" customHeight="1" x14ac:dyDescent="0.2">
      <c r="A58" s="10">
        <f t="shared" si="1"/>
        <v>44</v>
      </c>
      <c r="B58" s="11" t="s">
        <v>125</v>
      </c>
      <c r="C58" s="15" t="s">
        <v>16</v>
      </c>
      <c r="D58" s="15" t="s">
        <v>17</v>
      </c>
      <c r="E58" s="15" t="s">
        <v>49</v>
      </c>
      <c r="F58" s="15" t="s">
        <v>188</v>
      </c>
      <c r="G58" s="15" t="s">
        <v>17</v>
      </c>
      <c r="H58" s="15" t="s">
        <v>50</v>
      </c>
      <c r="I58" s="15" t="s">
        <v>186</v>
      </c>
      <c r="J58" s="71" t="s">
        <v>182</v>
      </c>
      <c r="K58" s="62">
        <v>1950</v>
      </c>
      <c r="L58" s="62">
        <v>1950</v>
      </c>
      <c r="M58" s="62">
        <v>1660.6760999999999</v>
      </c>
      <c r="N58" s="77">
        <f t="shared" si="0"/>
        <v>85.162876923076908</v>
      </c>
    </row>
    <row r="59" spans="1:14" ht="36.75" customHeight="1" x14ac:dyDescent="0.2">
      <c r="A59" s="10">
        <f t="shared" si="1"/>
        <v>45</v>
      </c>
      <c r="B59" s="11" t="s">
        <v>125</v>
      </c>
      <c r="C59" s="15" t="s">
        <v>16</v>
      </c>
      <c r="D59" s="15" t="s">
        <v>17</v>
      </c>
      <c r="E59" s="15" t="s">
        <v>52</v>
      </c>
      <c r="F59" s="15" t="s">
        <v>47</v>
      </c>
      <c r="G59" s="15" t="s">
        <v>46</v>
      </c>
      <c r="H59" s="15" t="s">
        <v>50</v>
      </c>
      <c r="I59" s="15" t="s">
        <v>186</v>
      </c>
      <c r="J59" s="74" t="s">
        <v>206</v>
      </c>
      <c r="K59" s="62">
        <v>0</v>
      </c>
      <c r="L59" s="62">
        <v>0</v>
      </c>
      <c r="M59" s="62">
        <f>M60</f>
        <v>200.68432000000001</v>
      </c>
      <c r="N59" s="77" t="s">
        <v>179</v>
      </c>
    </row>
    <row r="60" spans="1:14" ht="45.75" customHeight="1" x14ac:dyDescent="0.2">
      <c r="A60" s="10">
        <f t="shared" si="1"/>
        <v>46</v>
      </c>
      <c r="B60" s="11" t="s">
        <v>125</v>
      </c>
      <c r="C60" s="15" t="s">
        <v>16</v>
      </c>
      <c r="D60" s="15" t="s">
        <v>17</v>
      </c>
      <c r="E60" s="15" t="s">
        <v>52</v>
      </c>
      <c r="F60" s="15" t="s">
        <v>203</v>
      </c>
      <c r="G60" s="15" t="s">
        <v>46</v>
      </c>
      <c r="H60" s="15" t="s">
        <v>50</v>
      </c>
      <c r="I60" s="15" t="s">
        <v>47</v>
      </c>
      <c r="J60" s="74" t="s">
        <v>207</v>
      </c>
      <c r="K60" s="62">
        <v>0</v>
      </c>
      <c r="L60" s="62">
        <v>0</v>
      </c>
      <c r="M60" s="62">
        <f>M61</f>
        <v>200.68432000000001</v>
      </c>
      <c r="N60" s="77" t="s">
        <v>179</v>
      </c>
    </row>
    <row r="61" spans="1:14" ht="48.75" customHeight="1" x14ac:dyDescent="0.2">
      <c r="A61" s="10">
        <f t="shared" si="1"/>
        <v>47</v>
      </c>
      <c r="B61" s="11" t="s">
        <v>125</v>
      </c>
      <c r="C61" s="15" t="s">
        <v>16</v>
      </c>
      <c r="D61" s="15" t="s">
        <v>17</v>
      </c>
      <c r="E61" s="15" t="s">
        <v>52</v>
      </c>
      <c r="F61" s="15" t="s">
        <v>202</v>
      </c>
      <c r="G61" s="15" t="s">
        <v>17</v>
      </c>
      <c r="H61" s="15" t="s">
        <v>50</v>
      </c>
      <c r="I61" s="15" t="s">
        <v>186</v>
      </c>
      <c r="J61" s="74" t="s">
        <v>208</v>
      </c>
      <c r="K61" s="62">
        <v>0</v>
      </c>
      <c r="L61" s="62">
        <v>0</v>
      </c>
      <c r="M61" s="62">
        <v>200.68432000000001</v>
      </c>
      <c r="N61" s="77" t="s">
        <v>179</v>
      </c>
    </row>
    <row r="62" spans="1:14" ht="36.75" customHeight="1" x14ac:dyDescent="0.2">
      <c r="A62" s="10">
        <f t="shared" si="1"/>
        <v>48</v>
      </c>
      <c r="B62" s="11" t="s">
        <v>125</v>
      </c>
      <c r="C62" s="15" t="s">
        <v>16</v>
      </c>
      <c r="D62" s="15" t="s">
        <v>17</v>
      </c>
      <c r="E62" s="15" t="s">
        <v>52</v>
      </c>
      <c r="F62" s="15" t="s">
        <v>187</v>
      </c>
      <c r="G62" s="15" t="s">
        <v>46</v>
      </c>
      <c r="H62" s="15" t="s">
        <v>50</v>
      </c>
      <c r="I62" s="15" t="s">
        <v>186</v>
      </c>
      <c r="J62" s="74" t="s">
        <v>204</v>
      </c>
      <c r="K62" s="62">
        <v>0</v>
      </c>
      <c r="L62" s="62">
        <v>0</v>
      </c>
      <c r="M62" s="62">
        <f>M63</f>
        <v>81.993350000000007</v>
      </c>
      <c r="N62" s="77" t="s">
        <v>179</v>
      </c>
    </row>
    <row r="63" spans="1:14" ht="36.75" customHeight="1" x14ac:dyDescent="0.2">
      <c r="A63" s="10">
        <f t="shared" si="1"/>
        <v>49</v>
      </c>
      <c r="B63" s="11" t="s">
        <v>125</v>
      </c>
      <c r="C63" s="15" t="s">
        <v>16</v>
      </c>
      <c r="D63" s="15" t="s">
        <v>17</v>
      </c>
      <c r="E63" s="15" t="s">
        <v>52</v>
      </c>
      <c r="F63" s="15" t="s">
        <v>188</v>
      </c>
      <c r="G63" s="15" t="s">
        <v>17</v>
      </c>
      <c r="H63" s="15" t="s">
        <v>50</v>
      </c>
      <c r="I63" s="15" t="s">
        <v>186</v>
      </c>
      <c r="J63" s="74" t="s">
        <v>205</v>
      </c>
      <c r="K63" s="62">
        <v>0</v>
      </c>
      <c r="L63" s="62">
        <v>0</v>
      </c>
      <c r="M63" s="62">
        <v>81.993350000000007</v>
      </c>
      <c r="N63" s="77" t="s">
        <v>179</v>
      </c>
    </row>
    <row r="64" spans="1:14" ht="36.75" customHeight="1" x14ac:dyDescent="0.2">
      <c r="A64" s="10">
        <f t="shared" si="1"/>
        <v>50</v>
      </c>
      <c r="B64" s="57" t="s">
        <v>125</v>
      </c>
      <c r="C64" s="12" t="s">
        <v>16</v>
      </c>
      <c r="D64" s="12" t="s">
        <v>209</v>
      </c>
      <c r="E64" s="12" t="s">
        <v>46</v>
      </c>
      <c r="F64" s="12" t="s">
        <v>47</v>
      </c>
      <c r="G64" s="12" t="s">
        <v>46</v>
      </c>
      <c r="H64" s="12" t="s">
        <v>50</v>
      </c>
      <c r="I64" s="12" t="s">
        <v>47</v>
      </c>
      <c r="J64" s="66" t="s">
        <v>210</v>
      </c>
      <c r="K64" s="63">
        <v>0</v>
      </c>
      <c r="L64" s="63">
        <v>0</v>
      </c>
      <c r="M64" s="63">
        <f>M65</f>
        <v>1335.07014</v>
      </c>
      <c r="N64" s="77"/>
    </row>
    <row r="65" spans="1:14" ht="40.5" customHeight="1" x14ac:dyDescent="0.2">
      <c r="A65" s="10">
        <f t="shared" si="1"/>
        <v>51</v>
      </c>
      <c r="B65" s="11" t="s">
        <v>125</v>
      </c>
      <c r="C65" s="15" t="s">
        <v>16</v>
      </c>
      <c r="D65" s="15" t="s">
        <v>209</v>
      </c>
      <c r="E65" s="15" t="s">
        <v>60</v>
      </c>
      <c r="F65" s="15" t="s">
        <v>47</v>
      </c>
      <c r="G65" s="15" t="s">
        <v>46</v>
      </c>
      <c r="H65" s="15" t="s">
        <v>50</v>
      </c>
      <c r="I65" s="15" t="s">
        <v>214</v>
      </c>
      <c r="J65" s="74" t="s">
        <v>211</v>
      </c>
      <c r="K65" s="62">
        <v>0</v>
      </c>
      <c r="L65" s="62">
        <v>0</v>
      </c>
      <c r="M65" s="62">
        <f>M66+M68</f>
        <v>1335.07014</v>
      </c>
      <c r="N65" s="77"/>
    </row>
    <row r="66" spans="1:14" ht="49.5" customHeight="1" x14ac:dyDescent="0.2">
      <c r="A66" s="10">
        <f t="shared" si="1"/>
        <v>52</v>
      </c>
      <c r="B66" s="11" t="s">
        <v>125</v>
      </c>
      <c r="C66" s="15" t="s">
        <v>16</v>
      </c>
      <c r="D66" s="15" t="s">
        <v>209</v>
      </c>
      <c r="E66" s="15" t="s">
        <v>60</v>
      </c>
      <c r="F66" s="15" t="s">
        <v>54</v>
      </c>
      <c r="G66" s="15" t="s">
        <v>46</v>
      </c>
      <c r="H66" s="15" t="s">
        <v>50</v>
      </c>
      <c r="I66" s="15" t="s">
        <v>214</v>
      </c>
      <c r="J66" s="74" t="s">
        <v>212</v>
      </c>
      <c r="K66" s="62">
        <v>0</v>
      </c>
      <c r="L66" s="62">
        <v>0</v>
      </c>
      <c r="M66" s="62">
        <f>M67</f>
        <v>545.90309999999999</v>
      </c>
      <c r="N66" s="77"/>
    </row>
    <row r="67" spans="1:14" ht="52.5" customHeight="1" x14ac:dyDescent="0.2">
      <c r="A67" s="10">
        <f t="shared" si="1"/>
        <v>53</v>
      </c>
      <c r="B67" s="11" t="s">
        <v>125</v>
      </c>
      <c r="C67" s="15" t="s">
        <v>16</v>
      </c>
      <c r="D67" s="15" t="s">
        <v>209</v>
      </c>
      <c r="E67" s="15" t="s">
        <v>60</v>
      </c>
      <c r="F67" s="15" t="s">
        <v>68</v>
      </c>
      <c r="G67" s="15" t="s">
        <v>17</v>
      </c>
      <c r="H67" s="15" t="s">
        <v>50</v>
      </c>
      <c r="I67" s="15" t="s">
        <v>214</v>
      </c>
      <c r="J67" s="74" t="s">
        <v>213</v>
      </c>
      <c r="K67" s="62">
        <v>0</v>
      </c>
      <c r="L67" s="62">
        <v>0</v>
      </c>
      <c r="M67" s="62">
        <v>545.90309999999999</v>
      </c>
      <c r="N67" s="77"/>
    </row>
    <row r="68" spans="1:14" ht="57" customHeight="1" x14ac:dyDescent="0.2">
      <c r="A68" s="10">
        <f t="shared" si="1"/>
        <v>54</v>
      </c>
      <c r="B68" s="11" t="s">
        <v>125</v>
      </c>
      <c r="C68" s="15" t="s">
        <v>16</v>
      </c>
      <c r="D68" s="15" t="s">
        <v>209</v>
      </c>
      <c r="E68" s="15" t="s">
        <v>60</v>
      </c>
      <c r="F68" s="15" t="s">
        <v>70</v>
      </c>
      <c r="G68" s="15" t="s">
        <v>46</v>
      </c>
      <c r="H68" s="15" t="s">
        <v>50</v>
      </c>
      <c r="I68" s="15" t="s">
        <v>214</v>
      </c>
      <c r="J68" s="74" t="s">
        <v>215</v>
      </c>
      <c r="K68" s="62">
        <v>0</v>
      </c>
      <c r="L68" s="62">
        <v>0</v>
      </c>
      <c r="M68" s="62">
        <f>M69</f>
        <v>789.16704000000004</v>
      </c>
      <c r="N68" s="77"/>
    </row>
    <row r="69" spans="1:14" ht="68.25" customHeight="1" x14ac:dyDescent="0.2">
      <c r="A69" s="10">
        <f t="shared" si="1"/>
        <v>55</v>
      </c>
      <c r="B69" s="11" t="s">
        <v>125</v>
      </c>
      <c r="C69" s="15" t="s">
        <v>16</v>
      </c>
      <c r="D69" s="15" t="s">
        <v>209</v>
      </c>
      <c r="E69" s="15" t="s">
        <v>60</v>
      </c>
      <c r="F69" s="15" t="s">
        <v>71</v>
      </c>
      <c r="G69" s="15" t="s">
        <v>17</v>
      </c>
      <c r="H69" s="15" t="s">
        <v>50</v>
      </c>
      <c r="I69" s="15" t="s">
        <v>214</v>
      </c>
      <c r="J69" s="74" t="s">
        <v>216</v>
      </c>
      <c r="K69" s="62">
        <v>0</v>
      </c>
      <c r="L69" s="62">
        <v>0</v>
      </c>
      <c r="M69" s="62">
        <v>789.16704000000004</v>
      </c>
      <c r="N69" s="77"/>
    </row>
    <row r="70" spans="1:14" ht="33" customHeight="1" x14ac:dyDescent="0.2">
      <c r="A70" s="10">
        <f t="shared" si="1"/>
        <v>56</v>
      </c>
      <c r="B70" s="57" t="s">
        <v>125</v>
      </c>
      <c r="C70" s="12" t="s">
        <v>16</v>
      </c>
      <c r="D70" s="12" t="s">
        <v>169</v>
      </c>
      <c r="E70" s="12" t="s">
        <v>46</v>
      </c>
      <c r="F70" s="12" t="s">
        <v>47</v>
      </c>
      <c r="G70" s="12" t="s">
        <v>46</v>
      </c>
      <c r="H70" s="12" t="s">
        <v>50</v>
      </c>
      <c r="I70" s="12" t="s">
        <v>47</v>
      </c>
      <c r="J70" s="66" t="s">
        <v>170</v>
      </c>
      <c r="K70" s="63">
        <f>K73</f>
        <v>278.55522999999999</v>
      </c>
      <c r="L70" s="63">
        <f>L73</f>
        <v>278.55522999999999</v>
      </c>
      <c r="M70" s="63">
        <f>M71+M73</f>
        <v>281.55522999999999</v>
      </c>
      <c r="N70" s="77">
        <f t="shared" si="0"/>
        <v>101.07698570226091</v>
      </c>
    </row>
    <row r="71" spans="1:14" ht="50.25" customHeight="1" x14ac:dyDescent="0.2">
      <c r="A71" s="10">
        <f t="shared" si="1"/>
        <v>57</v>
      </c>
      <c r="B71" s="11" t="s">
        <v>125</v>
      </c>
      <c r="C71" s="15" t="s">
        <v>16</v>
      </c>
      <c r="D71" s="15" t="s">
        <v>169</v>
      </c>
      <c r="E71" s="15" t="s">
        <v>52</v>
      </c>
      <c r="F71" s="15" t="s">
        <v>47</v>
      </c>
      <c r="G71" s="15" t="s">
        <v>52</v>
      </c>
      <c r="H71" s="15" t="s">
        <v>50</v>
      </c>
      <c r="I71" s="15" t="s">
        <v>171</v>
      </c>
      <c r="J71" s="74" t="s">
        <v>217</v>
      </c>
      <c r="K71" s="62">
        <v>0</v>
      </c>
      <c r="L71" s="62">
        <v>0</v>
      </c>
      <c r="M71" s="62">
        <f>M72</f>
        <v>3</v>
      </c>
      <c r="N71" s="78"/>
    </row>
    <row r="72" spans="1:14" ht="69" customHeight="1" x14ac:dyDescent="0.2">
      <c r="A72" s="10">
        <f t="shared" si="1"/>
        <v>58</v>
      </c>
      <c r="B72" s="11" t="s">
        <v>125</v>
      </c>
      <c r="C72" s="15" t="s">
        <v>16</v>
      </c>
      <c r="D72" s="15" t="s">
        <v>169</v>
      </c>
      <c r="E72" s="15" t="s">
        <v>52</v>
      </c>
      <c r="F72" s="15" t="s">
        <v>70</v>
      </c>
      <c r="G72" s="15" t="s">
        <v>52</v>
      </c>
      <c r="H72" s="15" t="s">
        <v>50</v>
      </c>
      <c r="I72" s="15" t="s">
        <v>171</v>
      </c>
      <c r="J72" s="74" t="s">
        <v>218</v>
      </c>
      <c r="K72" s="62">
        <v>0</v>
      </c>
      <c r="L72" s="62">
        <v>0</v>
      </c>
      <c r="M72" s="62">
        <v>3</v>
      </c>
      <c r="N72" s="78"/>
    </row>
    <row r="73" spans="1:14" ht="144" customHeight="1" x14ac:dyDescent="0.2">
      <c r="A73" s="10">
        <f t="shared" si="1"/>
        <v>59</v>
      </c>
      <c r="B73" s="11" t="s">
        <v>125</v>
      </c>
      <c r="C73" s="15" t="s">
        <v>16</v>
      </c>
      <c r="D73" s="15" t="s">
        <v>169</v>
      </c>
      <c r="E73" s="15" t="s">
        <v>80</v>
      </c>
      <c r="F73" s="15" t="s">
        <v>47</v>
      </c>
      <c r="G73" s="15" t="s">
        <v>46</v>
      </c>
      <c r="H73" s="15" t="s">
        <v>50</v>
      </c>
      <c r="I73" s="15" t="s">
        <v>171</v>
      </c>
      <c r="J73" s="75" t="s">
        <v>178</v>
      </c>
      <c r="K73" s="62">
        <f>K75</f>
        <v>278.55522999999999</v>
      </c>
      <c r="L73" s="62">
        <f>L75</f>
        <v>278.55522999999999</v>
      </c>
      <c r="M73" s="62">
        <f>M74</f>
        <v>278.55522999999999</v>
      </c>
      <c r="N73" s="77">
        <f t="shared" si="0"/>
        <v>100</v>
      </c>
    </row>
    <row r="74" spans="1:14" ht="87" customHeight="1" x14ac:dyDescent="0.2">
      <c r="A74" s="10">
        <f t="shared" si="1"/>
        <v>60</v>
      </c>
      <c r="B74" s="11" t="s">
        <v>125</v>
      </c>
      <c r="C74" s="15" t="s">
        <v>16</v>
      </c>
      <c r="D74" s="15" t="s">
        <v>169</v>
      </c>
      <c r="E74" s="15" t="s">
        <v>80</v>
      </c>
      <c r="F74" s="15" t="s">
        <v>54</v>
      </c>
      <c r="G74" s="15" t="s">
        <v>46</v>
      </c>
      <c r="H74" s="15" t="s">
        <v>50</v>
      </c>
      <c r="I74" s="15" t="s">
        <v>171</v>
      </c>
      <c r="J74" s="68" t="s">
        <v>177</v>
      </c>
      <c r="K74" s="62">
        <f>K75</f>
        <v>278.55522999999999</v>
      </c>
      <c r="L74" s="62">
        <f>L75</f>
        <v>278.55522999999999</v>
      </c>
      <c r="M74" s="62">
        <f>M75</f>
        <v>278.55522999999999</v>
      </c>
      <c r="N74" s="77">
        <f t="shared" si="0"/>
        <v>100</v>
      </c>
    </row>
    <row r="75" spans="1:14" ht="90" customHeight="1" x14ac:dyDescent="0.2">
      <c r="A75" s="10">
        <f t="shared" si="1"/>
        <v>61</v>
      </c>
      <c r="B75" s="11" t="s">
        <v>125</v>
      </c>
      <c r="C75" s="15" t="s">
        <v>16</v>
      </c>
      <c r="D75" s="15" t="s">
        <v>169</v>
      </c>
      <c r="E75" s="15" t="s">
        <v>80</v>
      </c>
      <c r="F75" s="15" t="s">
        <v>54</v>
      </c>
      <c r="G75" s="15" t="s">
        <v>17</v>
      </c>
      <c r="H75" s="15" t="s">
        <v>50</v>
      </c>
      <c r="I75" s="15" t="s">
        <v>171</v>
      </c>
      <c r="J75" s="68" t="s">
        <v>172</v>
      </c>
      <c r="K75" s="62">
        <v>278.55522999999999</v>
      </c>
      <c r="L75" s="62">
        <v>278.55522999999999</v>
      </c>
      <c r="M75" s="62">
        <v>278.55522999999999</v>
      </c>
      <c r="N75" s="77">
        <f t="shared" si="0"/>
        <v>100</v>
      </c>
    </row>
    <row r="76" spans="1:14" ht="15.75" x14ac:dyDescent="0.2">
      <c r="A76" s="10">
        <f t="shared" si="1"/>
        <v>62</v>
      </c>
      <c r="B76" s="57" t="s">
        <v>47</v>
      </c>
      <c r="C76" s="12" t="s">
        <v>18</v>
      </c>
      <c r="D76" s="12" t="s">
        <v>46</v>
      </c>
      <c r="E76" s="12" t="s">
        <v>46</v>
      </c>
      <c r="F76" s="12" t="s">
        <v>47</v>
      </c>
      <c r="G76" s="12" t="s">
        <v>46</v>
      </c>
      <c r="H76" s="12" t="s">
        <v>50</v>
      </c>
      <c r="I76" s="12" t="s">
        <v>47</v>
      </c>
      <c r="J76" s="37" t="s">
        <v>72</v>
      </c>
      <c r="K76" s="63">
        <f>K77+K104+K113+K109</f>
        <v>152745.65247000003</v>
      </c>
      <c r="L76" s="63">
        <f>L77+L104+L113+L109</f>
        <v>152745.65247000003</v>
      </c>
      <c r="M76" s="63">
        <f>M77+M104+M113+M109</f>
        <v>151572.67020999998</v>
      </c>
      <c r="N76" s="77">
        <f t="shared" si="0"/>
        <v>99.232068316818101</v>
      </c>
    </row>
    <row r="77" spans="1:14" ht="35.25" customHeight="1" x14ac:dyDescent="0.2">
      <c r="A77" s="10">
        <f t="shared" si="1"/>
        <v>63</v>
      </c>
      <c r="B77" s="11" t="s">
        <v>125</v>
      </c>
      <c r="C77" s="12" t="s">
        <v>18</v>
      </c>
      <c r="D77" s="12" t="s">
        <v>52</v>
      </c>
      <c r="E77" s="12" t="s">
        <v>46</v>
      </c>
      <c r="F77" s="12" t="s">
        <v>47</v>
      </c>
      <c r="G77" s="12" t="s">
        <v>46</v>
      </c>
      <c r="H77" s="12" t="s">
        <v>50</v>
      </c>
      <c r="I77" s="12" t="s">
        <v>47</v>
      </c>
      <c r="J77" s="40" t="s">
        <v>73</v>
      </c>
      <c r="K77" s="63">
        <f>K78+K82+K95+K91</f>
        <v>155183.74396000002</v>
      </c>
      <c r="L77" s="63">
        <f>L78+L82+L95+L91</f>
        <v>155183.74396000002</v>
      </c>
      <c r="M77" s="63">
        <f>M78+M82+M95+M91</f>
        <v>154010.76169999997</v>
      </c>
      <c r="N77" s="77">
        <f t="shared" si="0"/>
        <v>99.244133289951819</v>
      </c>
    </row>
    <row r="78" spans="1:14" ht="31.5" x14ac:dyDescent="0.2">
      <c r="A78" s="10">
        <f t="shared" si="1"/>
        <v>64</v>
      </c>
      <c r="B78" s="57" t="s">
        <v>125</v>
      </c>
      <c r="C78" s="12" t="s">
        <v>18</v>
      </c>
      <c r="D78" s="12" t="s">
        <v>52</v>
      </c>
      <c r="E78" s="12" t="s">
        <v>109</v>
      </c>
      <c r="F78" s="12" t="s">
        <v>47</v>
      </c>
      <c r="G78" s="12" t="s">
        <v>46</v>
      </c>
      <c r="H78" s="12" t="s">
        <v>50</v>
      </c>
      <c r="I78" s="12" t="s">
        <v>25</v>
      </c>
      <c r="J78" s="40" t="s">
        <v>110</v>
      </c>
      <c r="K78" s="63">
        <f t="shared" ref="K78:M80" si="4">K79</f>
        <v>3979.5</v>
      </c>
      <c r="L78" s="63">
        <f t="shared" si="4"/>
        <v>3979.5</v>
      </c>
      <c r="M78" s="63">
        <f t="shared" si="4"/>
        <v>3979.5</v>
      </c>
      <c r="N78" s="77">
        <f t="shared" si="0"/>
        <v>100</v>
      </c>
    </row>
    <row r="79" spans="1:14" ht="19.5" customHeight="1" x14ac:dyDescent="0.2">
      <c r="A79" s="10">
        <f t="shared" si="1"/>
        <v>65</v>
      </c>
      <c r="B79" s="11" t="s">
        <v>125</v>
      </c>
      <c r="C79" s="15" t="s">
        <v>18</v>
      </c>
      <c r="D79" s="15" t="s">
        <v>52</v>
      </c>
      <c r="E79" s="15" t="s">
        <v>20</v>
      </c>
      <c r="F79" s="15" t="s">
        <v>74</v>
      </c>
      <c r="G79" s="15" t="s">
        <v>46</v>
      </c>
      <c r="H79" s="15" t="s">
        <v>50</v>
      </c>
      <c r="I79" s="15" t="s">
        <v>25</v>
      </c>
      <c r="J79" s="34" t="s">
        <v>140</v>
      </c>
      <c r="K79" s="62">
        <f t="shared" si="4"/>
        <v>3979.5</v>
      </c>
      <c r="L79" s="62">
        <f t="shared" si="4"/>
        <v>3979.5</v>
      </c>
      <c r="M79" s="62">
        <f t="shared" si="4"/>
        <v>3979.5</v>
      </c>
      <c r="N79" s="77">
        <f t="shared" si="0"/>
        <v>100</v>
      </c>
    </row>
    <row r="80" spans="1:14" ht="51.75" customHeight="1" x14ac:dyDescent="0.2">
      <c r="A80" s="10">
        <f t="shared" si="1"/>
        <v>66</v>
      </c>
      <c r="B80" s="11" t="s">
        <v>125</v>
      </c>
      <c r="C80" s="15" t="s">
        <v>18</v>
      </c>
      <c r="D80" s="15" t="s">
        <v>52</v>
      </c>
      <c r="E80" s="15" t="s">
        <v>20</v>
      </c>
      <c r="F80" s="15" t="s">
        <v>74</v>
      </c>
      <c r="G80" s="15" t="s">
        <v>17</v>
      </c>
      <c r="H80" s="15" t="s">
        <v>50</v>
      </c>
      <c r="I80" s="15" t="s">
        <v>25</v>
      </c>
      <c r="J80" s="34" t="s">
        <v>141</v>
      </c>
      <c r="K80" s="61">
        <f t="shared" si="4"/>
        <v>3979.5</v>
      </c>
      <c r="L80" s="61">
        <f t="shared" si="4"/>
        <v>3979.5</v>
      </c>
      <c r="M80" s="61">
        <f t="shared" si="4"/>
        <v>3979.5</v>
      </c>
      <c r="N80" s="77">
        <f t="shared" si="0"/>
        <v>100</v>
      </c>
    </row>
    <row r="81" spans="1:15" ht="33" customHeight="1" x14ac:dyDescent="0.2">
      <c r="A81" s="10">
        <f t="shared" ref="A81:A114" si="5">A80+1</f>
        <v>67</v>
      </c>
      <c r="B81" s="11" t="s">
        <v>125</v>
      </c>
      <c r="C81" s="15" t="s">
        <v>18</v>
      </c>
      <c r="D81" s="15" t="s">
        <v>52</v>
      </c>
      <c r="E81" s="15" t="s">
        <v>20</v>
      </c>
      <c r="F81" s="15" t="s">
        <v>74</v>
      </c>
      <c r="G81" s="15" t="s">
        <v>17</v>
      </c>
      <c r="H81" s="15" t="s">
        <v>75</v>
      </c>
      <c r="I81" s="15" t="s">
        <v>25</v>
      </c>
      <c r="J81" s="59" t="s">
        <v>82</v>
      </c>
      <c r="K81" s="61">
        <v>3979.5</v>
      </c>
      <c r="L81" s="61">
        <v>3979.5</v>
      </c>
      <c r="M81" s="61">
        <v>3979.5</v>
      </c>
      <c r="N81" s="77">
        <f t="shared" si="0"/>
        <v>100</v>
      </c>
    </row>
    <row r="82" spans="1:15" ht="36" customHeight="1" x14ac:dyDescent="0.2">
      <c r="A82" s="10">
        <f t="shared" si="5"/>
        <v>68</v>
      </c>
      <c r="B82" s="57" t="s">
        <v>125</v>
      </c>
      <c r="C82" s="12" t="s">
        <v>18</v>
      </c>
      <c r="D82" s="12" t="s">
        <v>52</v>
      </c>
      <c r="E82" s="12" t="s">
        <v>26</v>
      </c>
      <c r="F82" s="12" t="s">
        <v>47</v>
      </c>
      <c r="G82" s="12" t="s">
        <v>46</v>
      </c>
      <c r="H82" s="12" t="s">
        <v>50</v>
      </c>
      <c r="I82" s="12" t="s">
        <v>25</v>
      </c>
      <c r="J82" s="40" t="s">
        <v>142</v>
      </c>
      <c r="K82" s="60">
        <f>K83+K85</f>
        <v>126957.36696000001</v>
      </c>
      <c r="L82" s="60">
        <f>L83+L85</f>
        <v>126957.36696000001</v>
      </c>
      <c r="M82" s="60">
        <f>M83+M85</f>
        <v>126321.54830999998</v>
      </c>
      <c r="N82" s="77">
        <f t="shared" si="0"/>
        <v>99.499187274260066</v>
      </c>
    </row>
    <row r="83" spans="1:15" ht="34.9" customHeight="1" x14ac:dyDescent="0.2">
      <c r="A83" s="10">
        <f t="shared" si="5"/>
        <v>69</v>
      </c>
      <c r="B83" s="11" t="s">
        <v>125</v>
      </c>
      <c r="C83" s="15" t="s">
        <v>18</v>
      </c>
      <c r="D83" s="15" t="s">
        <v>52</v>
      </c>
      <c r="E83" s="15" t="s">
        <v>24</v>
      </c>
      <c r="F83" s="15" t="s">
        <v>77</v>
      </c>
      <c r="G83" s="15" t="s">
        <v>46</v>
      </c>
      <c r="H83" s="15" t="s">
        <v>50</v>
      </c>
      <c r="I83" s="15" t="s">
        <v>25</v>
      </c>
      <c r="J83" s="39" t="s">
        <v>143</v>
      </c>
      <c r="K83" s="61">
        <f>K84</f>
        <v>8370.7669600000008</v>
      </c>
      <c r="L83" s="61">
        <f>L84</f>
        <v>8370.7669600000008</v>
      </c>
      <c r="M83" s="61">
        <f>M84</f>
        <v>8370.7669600000008</v>
      </c>
      <c r="N83" s="77">
        <f t="shared" si="0"/>
        <v>100</v>
      </c>
    </row>
    <row r="84" spans="1:15" ht="36" customHeight="1" x14ac:dyDescent="0.2">
      <c r="A84" s="10">
        <f t="shared" si="5"/>
        <v>70</v>
      </c>
      <c r="B84" s="11" t="s">
        <v>125</v>
      </c>
      <c r="C84" s="15" t="s">
        <v>18</v>
      </c>
      <c r="D84" s="15" t="s">
        <v>52</v>
      </c>
      <c r="E84" s="15" t="s">
        <v>24</v>
      </c>
      <c r="F84" s="15" t="s">
        <v>77</v>
      </c>
      <c r="G84" s="15" t="s">
        <v>17</v>
      </c>
      <c r="H84" s="15" t="s">
        <v>50</v>
      </c>
      <c r="I84" s="15" t="s">
        <v>25</v>
      </c>
      <c r="J84" s="34" t="s">
        <v>144</v>
      </c>
      <c r="K84" s="61">
        <v>8370.7669600000008</v>
      </c>
      <c r="L84" s="61">
        <v>8370.7669600000008</v>
      </c>
      <c r="M84" s="61">
        <v>8370.7669600000008</v>
      </c>
      <c r="N84" s="77">
        <f t="shared" si="0"/>
        <v>100</v>
      </c>
      <c r="O84" s="5"/>
    </row>
    <row r="85" spans="1:15" ht="32.25" customHeight="1" x14ac:dyDescent="0.2">
      <c r="A85" s="10">
        <f t="shared" si="5"/>
        <v>71</v>
      </c>
      <c r="B85" s="57" t="s">
        <v>125</v>
      </c>
      <c r="C85" s="12" t="s">
        <v>18</v>
      </c>
      <c r="D85" s="12" t="s">
        <v>52</v>
      </c>
      <c r="E85" s="12" t="s">
        <v>157</v>
      </c>
      <c r="F85" s="12" t="s">
        <v>76</v>
      </c>
      <c r="G85" s="12" t="s">
        <v>46</v>
      </c>
      <c r="H85" s="12" t="s">
        <v>50</v>
      </c>
      <c r="I85" s="12" t="s">
        <v>25</v>
      </c>
      <c r="J85" s="40" t="s">
        <v>158</v>
      </c>
      <c r="K85" s="60">
        <f>K86</f>
        <v>118586.6</v>
      </c>
      <c r="L85" s="60">
        <f>L86</f>
        <v>118586.6</v>
      </c>
      <c r="M85" s="60">
        <f>M86</f>
        <v>117950.78134999999</v>
      </c>
      <c r="N85" s="77">
        <f t="shared" si="0"/>
        <v>99.463836006766343</v>
      </c>
      <c r="O85" s="5"/>
    </row>
    <row r="86" spans="1:15" ht="32.25" customHeight="1" x14ac:dyDescent="0.2">
      <c r="A86" s="10">
        <f t="shared" si="5"/>
        <v>72</v>
      </c>
      <c r="B86" s="57" t="s">
        <v>125</v>
      </c>
      <c r="C86" s="12" t="s">
        <v>18</v>
      </c>
      <c r="D86" s="12" t="s">
        <v>52</v>
      </c>
      <c r="E86" s="12" t="s">
        <v>157</v>
      </c>
      <c r="F86" s="12" t="s">
        <v>76</v>
      </c>
      <c r="G86" s="12" t="s">
        <v>17</v>
      </c>
      <c r="H86" s="12" t="s">
        <v>50</v>
      </c>
      <c r="I86" s="12" t="s">
        <v>25</v>
      </c>
      <c r="J86" s="40" t="s">
        <v>159</v>
      </c>
      <c r="K86" s="60">
        <f>K87+K89+K88+K90</f>
        <v>118586.6</v>
      </c>
      <c r="L86" s="60">
        <f>L87+L89+L88+L90</f>
        <v>118586.6</v>
      </c>
      <c r="M86" s="60">
        <f>M87+M89+M88+M90</f>
        <v>117950.78134999999</v>
      </c>
      <c r="N86" s="77">
        <f t="shared" si="0"/>
        <v>99.463836006766343</v>
      </c>
      <c r="O86" s="5"/>
    </row>
    <row r="87" spans="1:15" ht="62.25" customHeight="1" x14ac:dyDescent="0.2">
      <c r="A87" s="10">
        <f t="shared" si="5"/>
        <v>73</v>
      </c>
      <c r="B87" s="11" t="s">
        <v>125</v>
      </c>
      <c r="C87" s="15" t="s">
        <v>18</v>
      </c>
      <c r="D87" s="15" t="s">
        <v>52</v>
      </c>
      <c r="E87" s="15" t="s">
        <v>157</v>
      </c>
      <c r="F87" s="15" t="s">
        <v>76</v>
      </c>
      <c r="G87" s="15" t="s">
        <v>17</v>
      </c>
      <c r="H87" s="15" t="s">
        <v>160</v>
      </c>
      <c r="I87" s="15" t="s">
        <v>25</v>
      </c>
      <c r="J87" s="34" t="s">
        <v>161</v>
      </c>
      <c r="K87" s="61">
        <v>30000</v>
      </c>
      <c r="L87" s="61">
        <v>30000</v>
      </c>
      <c r="M87" s="61">
        <v>29999.88135</v>
      </c>
      <c r="N87" s="77">
        <f t="shared" si="0"/>
        <v>99.99960449999999</v>
      </c>
      <c r="O87" s="5"/>
    </row>
    <row r="88" spans="1:15" ht="80.25" customHeight="1" x14ac:dyDescent="0.2">
      <c r="A88" s="10">
        <f t="shared" si="5"/>
        <v>74</v>
      </c>
      <c r="B88" s="11" t="s">
        <v>125</v>
      </c>
      <c r="C88" s="15" t="s">
        <v>18</v>
      </c>
      <c r="D88" s="15" t="s">
        <v>52</v>
      </c>
      <c r="E88" s="15" t="s">
        <v>157</v>
      </c>
      <c r="F88" s="15" t="s">
        <v>76</v>
      </c>
      <c r="G88" s="15" t="s">
        <v>17</v>
      </c>
      <c r="H88" s="15" t="s">
        <v>173</v>
      </c>
      <c r="I88" s="15" t="s">
        <v>25</v>
      </c>
      <c r="J88" s="34" t="s">
        <v>174</v>
      </c>
      <c r="K88" s="61">
        <v>969</v>
      </c>
      <c r="L88" s="61">
        <v>969</v>
      </c>
      <c r="M88" s="61">
        <v>969</v>
      </c>
      <c r="N88" s="77">
        <f t="shared" si="0"/>
        <v>100</v>
      </c>
      <c r="O88" s="5"/>
    </row>
    <row r="89" spans="1:15" ht="66" customHeight="1" x14ac:dyDescent="0.2">
      <c r="A89" s="10">
        <f t="shared" si="5"/>
        <v>75</v>
      </c>
      <c r="B89" s="11" t="s">
        <v>125</v>
      </c>
      <c r="C89" s="15" t="s">
        <v>18</v>
      </c>
      <c r="D89" s="15" t="s">
        <v>52</v>
      </c>
      <c r="E89" s="15" t="s">
        <v>157</v>
      </c>
      <c r="F89" s="15" t="s">
        <v>76</v>
      </c>
      <c r="G89" s="15" t="s">
        <v>17</v>
      </c>
      <c r="H89" s="15" t="s">
        <v>162</v>
      </c>
      <c r="I89" s="15" t="s">
        <v>25</v>
      </c>
      <c r="J89" s="34" t="s">
        <v>163</v>
      </c>
      <c r="K89" s="61">
        <v>17000</v>
      </c>
      <c r="L89" s="61">
        <v>17000</v>
      </c>
      <c r="M89" s="61">
        <v>17000</v>
      </c>
      <c r="N89" s="77">
        <f t="shared" si="0"/>
        <v>100</v>
      </c>
      <c r="O89" s="5"/>
    </row>
    <row r="90" spans="1:15" ht="183.75" customHeight="1" x14ac:dyDescent="0.2">
      <c r="A90" s="10">
        <f t="shared" si="5"/>
        <v>76</v>
      </c>
      <c r="B90" s="11" t="s">
        <v>125</v>
      </c>
      <c r="C90" s="15" t="s">
        <v>18</v>
      </c>
      <c r="D90" s="15" t="s">
        <v>52</v>
      </c>
      <c r="E90" s="15" t="s">
        <v>157</v>
      </c>
      <c r="F90" s="15" t="s">
        <v>76</v>
      </c>
      <c r="G90" s="15" t="s">
        <v>17</v>
      </c>
      <c r="H90" s="15" t="s">
        <v>175</v>
      </c>
      <c r="I90" s="15" t="s">
        <v>25</v>
      </c>
      <c r="J90" s="34" t="s">
        <v>176</v>
      </c>
      <c r="K90" s="61">
        <v>70617.600000000006</v>
      </c>
      <c r="L90" s="61">
        <v>70617.600000000006</v>
      </c>
      <c r="M90" s="61">
        <v>69981.899999999994</v>
      </c>
      <c r="N90" s="77">
        <f t="shared" si="0"/>
        <v>99.099799483414884</v>
      </c>
      <c r="O90" s="5"/>
    </row>
    <row r="91" spans="1:15" ht="35.25" customHeight="1" x14ac:dyDescent="0.2">
      <c r="A91" s="10">
        <f t="shared" si="5"/>
        <v>77</v>
      </c>
      <c r="B91" s="57" t="s">
        <v>125</v>
      </c>
      <c r="C91" s="12" t="s">
        <v>18</v>
      </c>
      <c r="D91" s="12" t="s">
        <v>52</v>
      </c>
      <c r="E91" s="12" t="s">
        <v>21</v>
      </c>
      <c r="F91" s="12" t="s">
        <v>47</v>
      </c>
      <c r="G91" s="12" t="s">
        <v>46</v>
      </c>
      <c r="H91" s="12" t="s">
        <v>50</v>
      </c>
      <c r="I91" s="12" t="s">
        <v>25</v>
      </c>
      <c r="J91" s="41" t="s">
        <v>145</v>
      </c>
      <c r="K91" s="60">
        <f t="shared" ref="K91:M93" si="6">K92</f>
        <v>110.28700000000001</v>
      </c>
      <c r="L91" s="60">
        <f t="shared" si="6"/>
        <v>110.28700000000001</v>
      </c>
      <c r="M91" s="60">
        <f t="shared" si="6"/>
        <v>11.2432</v>
      </c>
      <c r="N91" s="77">
        <f t="shared" si="0"/>
        <v>10.19449255125264</v>
      </c>
    </row>
    <row r="92" spans="1:15" ht="32.25" customHeight="1" x14ac:dyDescent="0.2">
      <c r="A92" s="10">
        <f t="shared" si="5"/>
        <v>78</v>
      </c>
      <c r="B92" s="57" t="s">
        <v>125</v>
      </c>
      <c r="C92" s="12" t="s">
        <v>18</v>
      </c>
      <c r="D92" s="12" t="s">
        <v>52</v>
      </c>
      <c r="E92" s="12" t="s">
        <v>21</v>
      </c>
      <c r="F92" s="12" t="s">
        <v>78</v>
      </c>
      <c r="G92" s="12" t="s">
        <v>46</v>
      </c>
      <c r="H92" s="12" t="s">
        <v>50</v>
      </c>
      <c r="I92" s="12" t="s">
        <v>25</v>
      </c>
      <c r="J92" s="42" t="s">
        <v>146</v>
      </c>
      <c r="K92" s="60">
        <f t="shared" si="6"/>
        <v>110.28700000000001</v>
      </c>
      <c r="L92" s="60">
        <f t="shared" si="6"/>
        <v>110.28700000000001</v>
      </c>
      <c r="M92" s="60">
        <f t="shared" si="6"/>
        <v>11.2432</v>
      </c>
      <c r="N92" s="77">
        <f t="shared" si="0"/>
        <v>10.19449255125264</v>
      </c>
    </row>
    <row r="93" spans="1:15" ht="51.75" customHeight="1" x14ac:dyDescent="0.2">
      <c r="A93" s="10">
        <f t="shared" si="5"/>
        <v>79</v>
      </c>
      <c r="B93" s="11" t="s">
        <v>125</v>
      </c>
      <c r="C93" s="15" t="s">
        <v>18</v>
      </c>
      <c r="D93" s="15" t="s">
        <v>52</v>
      </c>
      <c r="E93" s="15" t="s">
        <v>21</v>
      </c>
      <c r="F93" s="15" t="s">
        <v>78</v>
      </c>
      <c r="G93" s="15" t="s">
        <v>17</v>
      </c>
      <c r="H93" s="15" t="s">
        <v>50</v>
      </c>
      <c r="I93" s="15" t="s">
        <v>25</v>
      </c>
      <c r="J93" s="43" t="s">
        <v>147</v>
      </c>
      <c r="K93" s="61">
        <f t="shared" si="6"/>
        <v>110.28700000000001</v>
      </c>
      <c r="L93" s="61">
        <f t="shared" si="6"/>
        <v>110.28700000000001</v>
      </c>
      <c r="M93" s="61">
        <f t="shared" si="6"/>
        <v>11.2432</v>
      </c>
      <c r="N93" s="77">
        <f t="shared" ref="N93:N116" si="7">M93/L93*100</f>
        <v>10.19449255125264</v>
      </c>
    </row>
    <row r="94" spans="1:15" ht="90" x14ac:dyDescent="0.2">
      <c r="A94" s="10">
        <f t="shared" si="5"/>
        <v>80</v>
      </c>
      <c r="B94" s="11" t="s">
        <v>125</v>
      </c>
      <c r="C94" s="15" t="s">
        <v>18</v>
      </c>
      <c r="D94" s="15" t="s">
        <v>52</v>
      </c>
      <c r="E94" s="15" t="s">
        <v>21</v>
      </c>
      <c r="F94" s="15" t="s">
        <v>78</v>
      </c>
      <c r="G94" s="15" t="s">
        <v>17</v>
      </c>
      <c r="H94" s="15" t="s">
        <v>79</v>
      </c>
      <c r="I94" s="15" t="s">
        <v>25</v>
      </c>
      <c r="J94" s="44" t="s">
        <v>148</v>
      </c>
      <c r="K94" s="61">
        <v>110.28700000000001</v>
      </c>
      <c r="L94" s="61">
        <v>110.28700000000001</v>
      </c>
      <c r="M94" s="61">
        <v>11.2432</v>
      </c>
      <c r="N94" s="77">
        <f t="shared" si="7"/>
        <v>10.19449255125264</v>
      </c>
    </row>
    <row r="95" spans="1:15" ht="22.5" customHeight="1" x14ac:dyDescent="0.2">
      <c r="A95" s="10">
        <f t="shared" si="5"/>
        <v>81</v>
      </c>
      <c r="B95" s="57" t="s">
        <v>125</v>
      </c>
      <c r="C95" s="12" t="s">
        <v>18</v>
      </c>
      <c r="D95" s="12" t="s">
        <v>52</v>
      </c>
      <c r="E95" s="12" t="s">
        <v>94</v>
      </c>
      <c r="F95" s="12" t="s">
        <v>47</v>
      </c>
      <c r="G95" s="12" t="s">
        <v>46</v>
      </c>
      <c r="H95" s="12" t="s">
        <v>50</v>
      </c>
      <c r="I95" s="12" t="s">
        <v>25</v>
      </c>
      <c r="J95" s="42" t="s">
        <v>149</v>
      </c>
      <c r="K95" s="60">
        <f t="shared" ref="K95:M96" si="8">K96</f>
        <v>24136.59</v>
      </c>
      <c r="L95" s="60">
        <f t="shared" si="8"/>
        <v>24136.59</v>
      </c>
      <c r="M95" s="60">
        <f t="shared" si="8"/>
        <v>23698.47019</v>
      </c>
      <c r="N95" s="77">
        <f t="shared" si="7"/>
        <v>98.184831370131405</v>
      </c>
    </row>
    <row r="96" spans="1:15" ht="37.5" customHeight="1" x14ac:dyDescent="0.2">
      <c r="A96" s="10">
        <f t="shared" si="5"/>
        <v>82</v>
      </c>
      <c r="B96" s="57" t="s">
        <v>125</v>
      </c>
      <c r="C96" s="12" t="s">
        <v>18</v>
      </c>
      <c r="D96" s="12" t="s">
        <v>52</v>
      </c>
      <c r="E96" s="12" t="s">
        <v>22</v>
      </c>
      <c r="F96" s="12" t="s">
        <v>76</v>
      </c>
      <c r="G96" s="12" t="s">
        <v>46</v>
      </c>
      <c r="H96" s="12" t="s">
        <v>50</v>
      </c>
      <c r="I96" s="12" t="s">
        <v>25</v>
      </c>
      <c r="J96" s="40" t="s">
        <v>150</v>
      </c>
      <c r="K96" s="60">
        <f t="shared" si="8"/>
        <v>24136.59</v>
      </c>
      <c r="L96" s="60">
        <f t="shared" si="8"/>
        <v>24136.59</v>
      </c>
      <c r="M96" s="60">
        <f t="shared" si="8"/>
        <v>23698.47019</v>
      </c>
      <c r="N96" s="77">
        <f t="shared" si="7"/>
        <v>98.184831370131405</v>
      </c>
    </row>
    <row r="97" spans="1:15" ht="30.75" customHeight="1" x14ac:dyDescent="0.2">
      <c r="A97" s="10">
        <f t="shared" si="5"/>
        <v>83</v>
      </c>
      <c r="B97" s="57" t="s">
        <v>125</v>
      </c>
      <c r="C97" s="12" t="s">
        <v>18</v>
      </c>
      <c r="D97" s="12" t="s">
        <v>52</v>
      </c>
      <c r="E97" s="12" t="s">
        <v>22</v>
      </c>
      <c r="F97" s="12" t="s">
        <v>76</v>
      </c>
      <c r="G97" s="12" t="s">
        <v>17</v>
      </c>
      <c r="H97" s="12" t="s">
        <v>50</v>
      </c>
      <c r="I97" s="12" t="s">
        <v>25</v>
      </c>
      <c r="J97" s="40" t="s">
        <v>151</v>
      </c>
      <c r="K97" s="60">
        <f>SUM(K98:K102)+K103</f>
        <v>24136.59</v>
      </c>
      <c r="L97" s="60">
        <f>SUM(L98:L102)+L103</f>
        <v>24136.59</v>
      </c>
      <c r="M97" s="60">
        <f>SUM(M98:M102)+M103</f>
        <v>23698.47019</v>
      </c>
      <c r="N97" s="77">
        <f t="shared" si="7"/>
        <v>98.184831370131405</v>
      </c>
    </row>
    <row r="98" spans="1:15" ht="54" customHeight="1" x14ac:dyDescent="0.2">
      <c r="A98" s="10">
        <f t="shared" si="5"/>
        <v>84</v>
      </c>
      <c r="B98" s="11" t="s">
        <v>125</v>
      </c>
      <c r="C98" s="15" t="s">
        <v>18</v>
      </c>
      <c r="D98" s="15" t="s">
        <v>52</v>
      </c>
      <c r="E98" s="15" t="s">
        <v>22</v>
      </c>
      <c r="F98" s="15" t="s">
        <v>76</v>
      </c>
      <c r="G98" s="15" t="s">
        <v>17</v>
      </c>
      <c r="H98" s="15" t="s">
        <v>98</v>
      </c>
      <c r="I98" s="15" t="s">
        <v>25</v>
      </c>
      <c r="J98" s="34" t="s">
        <v>99</v>
      </c>
      <c r="K98" s="61">
        <v>3280.2</v>
      </c>
      <c r="L98" s="61">
        <v>3280.2</v>
      </c>
      <c r="M98" s="61">
        <v>3280.2</v>
      </c>
      <c r="N98" s="77">
        <f t="shared" si="7"/>
        <v>100</v>
      </c>
    </row>
    <row r="99" spans="1:15" ht="90" customHeight="1" x14ac:dyDescent="0.2">
      <c r="A99" s="10">
        <f t="shared" si="5"/>
        <v>85</v>
      </c>
      <c r="B99" s="11" t="s">
        <v>125</v>
      </c>
      <c r="C99" s="15" t="s">
        <v>18</v>
      </c>
      <c r="D99" s="15" t="s">
        <v>52</v>
      </c>
      <c r="E99" s="15" t="s">
        <v>22</v>
      </c>
      <c r="F99" s="15" t="s">
        <v>76</v>
      </c>
      <c r="G99" s="15" t="s">
        <v>17</v>
      </c>
      <c r="H99" s="15" t="s">
        <v>180</v>
      </c>
      <c r="I99" s="15" t="s">
        <v>25</v>
      </c>
      <c r="J99" s="34" t="s">
        <v>181</v>
      </c>
      <c r="K99" s="61">
        <v>675.37099999999998</v>
      </c>
      <c r="L99" s="61">
        <v>675.37099999999998</v>
      </c>
      <c r="M99" s="61">
        <v>237.25119000000001</v>
      </c>
      <c r="N99" s="77">
        <f t="shared" si="7"/>
        <v>35.129016496118432</v>
      </c>
    </row>
    <row r="100" spans="1:15" ht="49.5" customHeight="1" x14ac:dyDescent="0.2">
      <c r="A100" s="10">
        <f t="shared" si="5"/>
        <v>86</v>
      </c>
      <c r="B100" s="11" t="s">
        <v>125</v>
      </c>
      <c r="C100" s="15" t="s">
        <v>18</v>
      </c>
      <c r="D100" s="15" t="s">
        <v>52</v>
      </c>
      <c r="E100" s="15" t="s">
        <v>22</v>
      </c>
      <c r="F100" s="15" t="s">
        <v>76</v>
      </c>
      <c r="G100" s="15" t="s">
        <v>17</v>
      </c>
      <c r="H100" s="15" t="s">
        <v>104</v>
      </c>
      <c r="I100" s="15" t="s">
        <v>25</v>
      </c>
      <c r="J100" s="34" t="s">
        <v>105</v>
      </c>
      <c r="K100" s="61">
        <v>244</v>
      </c>
      <c r="L100" s="61">
        <v>244</v>
      </c>
      <c r="M100" s="61">
        <v>244</v>
      </c>
      <c r="N100" s="77">
        <f t="shared" si="7"/>
        <v>100</v>
      </c>
    </row>
    <row r="101" spans="1:15" ht="48.75" customHeight="1" x14ac:dyDescent="0.2">
      <c r="A101" s="10">
        <f t="shared" si="5"/>
        <v>87</v>
      </c>
      <c r="B101" s="11" t="s">
        <v>125</v>
      </c>
      <c r="C101" s="15" t="s">
        <v>18</v>
      </c>
      <c r="D101" s="15" t="s">
        <v>52</v>
      </c>
      <c r="E101" s="15" t="s">
        <v>22</v>
      </c>
      <c r="F101" s="15" t="s">
        <v>76</v>
      </c>
      <c r="G101" s="15" t="s">
        <v>17</v>
      </c>
      <c r="H101" s="15" t="s">
        <v>83</v>
      </c>
      <c r="I101" s="15" t="s">
        <v>25</v>
      </c>
      <c r="J101" s="59" t="s">
        <v>108</v>
      </c>
      <c r="K101" s="61">
        <v>12280.120999999999</v>
      </c>
      <c r="L101" s="61">
        <v>12280.120999999999</v>
      </c>
      <c r="M101" s="61">
        <v>12280.120999999999</v>
      </c>
      <c r="N101" s="77">
        <f t="shared" si="7"/>
        <v>100</v>
      </c>
    </row>
    <row r="102" spans="1:15" ht="65.45" customHeight="1" x14ac:dyDescent="0.2">
      <c r="A102" s="10">
        <f t="shared" si="5"/>
        <v>88</v>
      </c>
      <c r="B102" s="11" t="s">
        <v>125</v>
      </c>
      <c r="C102" s="46" t="s">
        <v>18</v>
      </c>
      <c r="D102" s="46" t="s">
        <v>52</v>
      </c>
      <c r="E102" s="46" t="s">
        <v>22</v>
      </c>
      <c r="F102" s="46" t="s">
        <v>76</v>
      </c>
      <c r="G102" s="46" t="s">
        <v>17</v>
      </c>
      <c r="H102" s="46" t="s">
        <v>96</v>
      </c>
      <c r="I102" s="46" t="s">
        <v>25</v>
      </c>
      <c r="J102" s="59" t="s">
        <v>97</v>
      </c>
      <c r="K102" s="62">
        <v>7581.9080000000004</v>
      </c>
      <c r="L102" s="62">
        <v>7581.9080000000004</v>
      </c>
      <c r="M102" s="62">
        <v>7581.9080000000004</v>
      </c>
      <c r="N102" s="77">
        <f t="shared" si="7"/>
        <v>100</v>
      </c>
    </row>
    <row r="103" spans="1:15" ht="65.45" customHeight="1" x14ac:dyDescent="0.2">
      <c r="A103" s="10">
        <f t="shared" si="5"/>
        <v>89</v>
      </c>
      <c r="B103" s="11" t="s">
        <v>125</v>
      </c>
      <c r="C103" s="46" t="s">
        <v>18</v>
      </c>
      <c r="D103" s="46" t="s">
        <v>52</v>
      </c>
      <c r="E103" s="46" t="s">
        <v>22</v>
      </c>
      <c r="F103" s="46" t="s">
        <v>76</v>
      </c>
      <c r="G103" s="46" t="s">
        <v>17</v>
      </c>
      <c r="H103" s="46" t="s">
        <v>155</v>
      </c>
      <c r="I103" s="46" t="s">
        <v>25</v>
      </c>
      <c r="J103" s="59" t="s">
        <v>156</v>
      </c>
      <c r="K103" s="62">
        <v>74.989999999999995</v>
      </c>
      <c r="L103" s="62">
        <v>74.989999999999995</v>
      </c>
      <c r="M103" s="62">
        <v>74.989999999999995</v>
      </c>
      <c r="N103" s="77">
        <f t="shared" si="7"/>
        <v>100</v>
      </c>
    </row>
    <row r="104" spans="1:15" ht="34.5" customHeight="1" x14ac:dyDescent="0.2">
      <c r="A104" s="10">
        <f t="shared" si="5"/>
        <v>90</v>
      </c>
      <c r="B104" s="57" t="s">
        <v>47</v>
      </c>
      <c r="C104" s="12" t="s">
        <v>18</v>
      </c>
      <c r="D104" s="12" t="s">
        <v>80</v>
      </c>
      <c r="E104" s="12" t="s">
        <v>46</v>
      </c>
      <c r="F104" s="12" t="s">
        <v>47</v>
      </c>
      <c r="G104" s="12" t="s">
        <v>46</v>
      </c>
      <c r="H104" s="12" t="s">
        <v>50</v>
      </c>
      <c r="I104" s="12" t="s">
        <v>47</v>
      </c>
      <c r="J104" s="40" t="s">
        <v>81</v>
      </c>
      <c r="K104" s="63">
        <f>K105</f>
        <v>181.601</v>
      </c>
      <c r="L104" s="63">
        <f>L105</f>
        <v>181.601</v>
      </c>
      <c r="M104" s="63">
        <f>M105</f>
        <v>181.601</v>
      </c>
      <c r="N104" s="77">
        <f t="shared" si="7"/>
        <v>100</v>
      </c>
    </row>
    <row r="105" spans="1:15" ht="37.5" customHeight="1" x14ac:dyDescent="0.2">
      <c r="A105" s="10">
        <f t="shared" si="5"/>
        <v>91</v>
      </c>
      <c r="B105" s="57" t="s">
        <v>47</v>
      </c>
      <c r="C105" s="12" t="s">
        <v>18</v>
      </c>
      <c r="D105" s="12" t="s">
        <v>80</v>
      </c>
      <c r="E105" s="12" t="s">
        <v>57</v>
      </c>
      <c r="F105" s="12" t="s">
        <v>47</v>
      </c>
      <c r="G105" s="12" t="s">
        <v>17</v>
      </c>
      <c r="H105" s="12" t="s">
        <v>50</v>
      </c>
      <c r="I105" s="12" t="s">
        <v>25</v>
      </c>
      <c r="J105" s="40" t="s">
        <v>152</v>
      </c>
      <c r="K105" s="63">
        <f>K106+K108</f>
        <v>181.601</v>
      </c>
      <c r="L105" s="63">
        <f>L106+L108</f>
        <v>181.601</v>
      </c>
      <c r="M105" s="63">
        <f>M106+M108</f>
        <v>181.601</v>
      </c>
      <c r="N105" s="77">
        <f t="shared" si="7"/>
        <v>100</v>
      </c>
    </row>
    <row r="106" spans="1:15" ht="51" customHeight="1" x14ac:dyDescent="0.2">
      <c r="A106" s="10">
        <f t="shared" si="5"/>
        <v>92</v>
      </c>
      <c r="B106" s="11" t="s">
        <v>125</v>
      </c>
      <c r="C106" s="15" t="s">
        <v>18</v>
      </c>
      <c r="D106" s="15" t="s">
        <v>80</v>
      </c>
      <c r="E106" s="15" t="s">
        <v>57</v>
      </c>
      <c r="F106" s="15" t="s">
        <v>70</v>
      </c>
      <c r="G106" s="15" t="s">
        <v>17</v>
      </c>
      <c r="H106" s="15" t="s">
        <v>50</v>
      </c>
      <c r="I106" s="15" t="s">
        <v>25</v>
      </c>
      <c r="J106" s="34" t="s">
        <v>153</v>
      </c>
      <c r="K106" s="62">
        <f>K107</f>
        <v>181.601</v>
      </c>
      <c r="L106" s="62">
        <f>L107</f>
        <v>181.601</v>
      </c>
      <c r="M106" s="62">
        <f>M107</f>
        <v>181.601</v>
      </c>
      <c r="N106" s="77">
        <f t="shared" si="7"/>
        <v>100</v>
      </c>
    </row>
    <row r="107" spans="1:15" ht="59.25" customHeight="1" x14ac:dyDescent="0.2">
      <c r="A107" s="10">
        <f t="shared" si="5"/>
        <v>93</v>
      </c>
      <c r="B107" s="11" t="s">
        <v>125</v>
      </c>
      <c r="C107" s="15" t="s">
        <v>18</v>
      </c>
      <c r="D107" s="15" t="s">
        <v>80</v>
      </c>
      <c r="E107" s="15" t="s">
        <v>57</v>
      </c>
      <c r="F107" s="15" t="s">
        <v>70</v>
      </c>
      <c r="G107" s="15" t="s">
        <v>17</v>
      </c>
      <c r="H107" s="15" t="s">
        <v>89</v>
      </c>
      <c r="I107" s="15" t="s">
        <v>25</v>
      </c>
      <c r="J107" s="34" t="s">
        <v>154</v>
      </c>
      <c r="K107" s="62">
        <v>181.601</v>
      </c>
      <c r="L107" s="62">
        <v>181.601</v>
      </c>
      <c r="M107" s="62">
        <v>181.601</v>
      </c>
      <c r="N107" s="77">
        <f t="shared" si="7"/>
        <v>100</v>
      </c>
    </row>
    <row r="108" spans="1:15" ht="33" hidden="1" customHeight="1" x14ac:dyDescent="0.2">
      <c r="A108" s="10" t="s">
        <v>179</v>
      </c>
      <c r="B108" s="11" t="s">
        <v>47</v>
      </c>
      <c r="C108" s="15" t="s">
        <v>18</v>
      </c>
      <c r="D108" s="15" t="s">
        <v>80</v>
      </c>
      <c r="E108" s="15" t="s">
        <v>57</v>
      </c>
      <c r="F108" s="15" t="s">
        <v>63</v>
      </c>
      <c r="G108" s="15" t="s">
        <v>17</v>
      </c>
      <c r="H108" s="15" t="s">
        <v>50</v>
      </c>
      <c r="I108" s="15" t="s">
        <v>25</v>
      </c>
      <c r="J108" s="34" t="s">
        <v>84</v>
      </c>
      <c r="K108" s="61">
        <v>0</v>
      </c>
      <c r="L108" s="61">
        <v>0</v>
      </c>
      <c r="M108" s="61"/>
      <c r="N108" s="77" t="e">
        <f t="shared" si="7"/>
        <v>#DIV/0!</v>
      </c>
    </row>
    <row r="109" spans="1:15" ht="81" customHeight="1" x14ac:dyDescent="0.2">
      <c r="A109" s="10">
        <v>94</v>
      </c>
      <c r="B109" s="57" t="s">
        <v>47</v>
      </c>
      <c r="C109" s="12" t="s">
        <v>18</v>
      </c>
      <c r="D109" s="12" t="s">
        <v>168</v>
      </c>
      <c r="E109" s="12" t="s">
        <v>46</v>
      </c>
      <c r="F109" s="12" t="s">
        <v>47</v>
      </c>
      <c r="G109" s="12" t="s">
        <v>46</v>
      </c>
      <c r="H109" s="12" t="s">
        <v>50</v>
      </c>
      <c r="I109" s="12" t="s">
        <v>47</v>
      </c>
      <c r="J109" s="66" t="s">
        <v>164</v>
      </c>
      <c r="K109" s="60">
        <f t="shared" ref="K109:M111" si="9">K110</f>
        <v>884.28341</v>
      </c>
      <c r="L109" s="60">
        <f t="shared" si="9"/>
        <v>884.28341</v>
      </c>
      <c r="M109" s="60">
        <f t="shared" si="9"/>
        <v>884.28341</v>
      </c>
      <c r="N109" s="77">
        <f t="shared" si="7"/>
        <v>100</v>
      </c>
    </row>
    <row r="110" spans="1:15" ht="99.75" customHeight="1" x14ac:dyDescent="0.2">
      <c r="A110" s="10">
        <f t="shared" si="5"/>
        <v>95</v>
      </c>
      <c r="B110" s="57" t="s">
        <v>47</v>
      </c>
      <c r="C110" s="12" t="s">
        <v>18</v>
      </c>
      <c r="D110" s="12" t="s">
        <v>168</v>
      </c>
      <c r="E110" s="12" t="s">
        <v>46</v>
      </c>
      <c r="F110" s="12" t="s">
        <v>47</v>
      </c>
      <c r="G110" s="12" t="s">
        <v>46</v>
      </c>
      <c r="H110" s="12" t="s">
        <v>50</v>
      </c>
      <c r="I110" s="12" t="s">
        <v>25</v>
      </c>
      <c r="J110" s="69" t="s">
        <v>165</v>
      </c>
      <c r="K110" s="60">
        <f t="shared" si="9"/>
        <v>884.28341</v>
      </c>
      <c r="L110" s="60">
        <f t="shared" si="9"/>
        <v>884.28341</v>
      </c>
      <c r="M110" s="60">
        <f t="shared" si="9"/>
        <v>884.28341</v>
      </c>
      <c r="N110" s="77">
        <f t="shared" si="7"/>
        <v>100</v>
      </c>
    </row>
    <row r="111" spans="1:15" ht="96" customHeight="1" x14ac:dyDescent="0.2">
      <c r="A111" s="10">
        <f t="shared" si="5"/>
        <v>96</v>
      </c>
      <c r="B111" s="11" t="s">
        <v>125</v>
      </c>
      <c r="C111" s="15" t="s">
        <v>18</v>
      </c>
      <c r="D111" s="15" t="s">
        <v>168</v>
      </c>
      <c r="E111" s="15" t="s">
        <v>46</v>
      </c>
      <c r="F111" s="15" t="s">
        <v>47</v>
      </c>
      <c r="G111" s="15" t="s">
        <v>17</v>
      </c>
      <c r="H111" s="15" t="s">
        <v>50</v>
      </c>
      <c r="I111" s="15" t="s">
        <v>25</v>
      </c>
      <c r="J111" s="67" t="s">
        <v>166</v>
      </c>
      <c r="K111" s="61">
        <f t="shared" si="9"/>
        <v>884.28341</v>
      </c>
      <c r="L111" s="61">
        <f t="shared" si="9"/>
        <v>884.28341</v>
      </c>
      <c r="M111" s="61">
        <f t="shared" si="9"/>
        <v>884.28341</v>
      </c>
      <c r="N111" s="77">
        <f t="shared" si="7"/>
        <v>100</v>
      </c>
      <c r="O111" s="70" t="s">
        <v>179</v>
      </c>
    </row>
    <row r="112" spans="1:15" ht="68.25" customHeight="1" x14ac:dyDescent="0.2">
      <c r="A112" s="10">
        <f t="shared" si="5"/>
        <v>97</v>
      </c>
      <c r="B112" s="11" t="s">
        <v>125</v>
      </c>
      <c r="C112" s="15" t="s">
        <v>18</v>
      </c>
      <c r="D112" s="15" t="s">
        <v>168</v>
      </c>
      <c r="E112" s="15" t="s">
        <v>101</v>
      </c>
      <c r="F112" s="15" t="s">
        <v>54</v>
      </c>
      <c r="G112" s="15" t="s">
        <v>17</v>
      </c>
      <c r="H112" s="15" t="s">
        <v>50</v>
      </c>
      <c r="I112" s="15" t="s">
        <v>25</v>
      </c>
      <c r="J112" s="68" t="s">
        <v>167</v>
      </c>
      <c r="K112" s="61">
        <v>884.28341</v>
      </c>
      <c r="L112" s="61">
        <v>884.28341</v>
      </c>
      <c r="M112" s="61">
        <v>884.28341</v>
      </c>
      <c r="N112" s="77">
        <f t="shared" si="7"/>
        <v>100</v>
      </c>
    </row>
    <row r="113" spans="1:14" ht="51" customHeight="1" x14ac:dyDescent="0.2">
      <c r="A113" s="10">
        <f t="shared" si="5"/>
        <v>98</v>
      </c>
      <c r="B113" s="57" t="s">
        <v>47</v>
      </c>
      <c r="C113" s="12" t="s">
        <v>18</v>
      </c>
      <c r="D113" s="12" t="s">
        <v>100</v>
      </c>
      <c r="E113" s="12" t="s">
        <v>46</v>
      </c>
      <c r="F113" s="12" t="s">
        <v>47</v>
      </c>
      <c r="G113" s="12" t="s">
        <v>46</v>
      </c>
      <c r="H113" s="12" t="s">
        <v>50</v>
      </c>
      <c r="I113" s="12" t="s">
        <v>47</v>
      </c>
      <c r="J113" s="19" t="s">
        <v>111</v>
      </c>
      <c r="K113" s="60">
        <f t="shared" ref="K113:M114" si="10">K114</f>
        <v>-3503.9758999999999</v>
      </c>
      <c r="L113" s="60">
        <f t="shared" si="10"/>
        <v>-3503.9758999999999</v>
      </c>
      <c r="M113" s="60">
        <f t="shared" si="10"/>
        <v>-3503.9758999999999</v>
      </c>
      <c r="N113" s="77">
        <f t="shared" si="7"/>
        <v>100</v>
      </c>
    </row>
    <row r="114" spans="1:14" ht="63" x14ac:dyDescent="0.2">
      <c r="A114" s="10">
        <f t="shared" si="5"/>
        <v>99</v>
      </c>
      <c r="B114" s="57" t="s">
        <v>125</v>
      </c>
      <c r="C114" s="12" t="s">
        <v>18</v>
      </c>
      <c r="D114" s="12" t="s">
        <v>100</v>
      </c>
      <c r="E114" s="12" t="s">
        <v>46</v>
      </c>
      <c r="F114" s="12" t="s">
        <v>47</v>
      </c>
      <c r="G114" s="12" t="s">
        <v>17</v>
      </c>
      <c r="H114" s="12" t="s">
        <v>50</v>
      </c>
      <c r="I114" s="12" t="s">
        <v>25</v>
      </c>
      <c r="J114" s="19" t="s">
        <v>102</v>
      </c>
      <c r="K114" s="60">
        <f>K115</f>
        <v>-3503.9758999999999</v>
      </c>
      <c r="L114" s="60">
        <f t="shared" si="10"/>
        <v>-3503.9758999999999</v>
      </c>
      <c r="M114" s="60">
        <f t="shared" si="10"/>
        <v>-3503.9758999999999</v>
      </c>
      <c r="N114" s="77">
        <f t="shared" si="7"/>
        <v>100</v>
      </c>
    </row>
    <row r="115" spans="1:14" ht="60" x14ac:dyDescent="0.2">
      <c r="A115" s="10">
        <v>100</v>
      </c>
      <c r="B115" s="11" t="s">
        <v>125</v>
      </c>
      <c r="C115" s="15" t="s">
        <v>18</v>
      </c>
      <c r="D115" s="15" t="s">
        <v>100</v>
      </c>
      <c r="E115" s="15" t="s">
        <v>101</v>
      </c>
      <c r="F115" s="15" t="s">
        <v>54</v>
      </c>
      <c r="G115" s="15" t="s">
        <v>17</v>
      </c>
      <c r="H115" s="15" t="s">
        <v>50</v>
      </c>
      <c r="I115" s="15" t="s">
        <v>25</v>
      </c>
      <c r="J115" s="17" t="s">
        <v>103</v>
      </c>
      <c r="K115" s="61">
        <v>-3503.9758999999999</v>
      </c>
      <c r="L115" s="61">
        <v>-3503.9758999999999</v>
      </c>
      <c r="M115" s="61">
        <v>-3503.9758999999999</v>
      </c>
      <c r="N115" s="77">
        <f t="shared" ref="N115" si="11">M115/L115*100</f>
        <v>100</v>
      </c>
    </row>
    <row r="116" spans="1:14" ht="45.75" customHeight="1" x14ac:dyDescent="0.2">
      <c r="A116" s="10">
        <v>101</v>
      </c>
      <c r="B116" s="87" t="s">
        <v>222</v>
      </c>
      <c r="C116" s="88"/>
      <c r="D116" s="88"/>
      <c r="E116" s="88"/>
      <c r="F116" s="88"/>
      <c r="G116" s="88"/>
      <c r="H116" s="88"/>
      <c r="I116" s="88"/>
      <c r="J116" s="89"/>
      <c r="K116" s="60">
        <f>K76+K15</f>
        <v>222322.66679000005</v>
      </c>
      <c r="L116" s="60">
        <f t="shared" ref="L116:M116" si="12">L76+L15</f>
        <v>222322.66679000005</v>
      </c>
      <c r="M116" s="60">
        <f t="shared" si="12"/>
        <v>227219.75579999998</v>
      </c>
      <c r="N116" s="77">
        <f t="shared" si="7"/>
        <v>102.20269443539267</v>
      </c>
    </row>
  </sheetData>
  <mergeCells count="17">
    <mergeCell ref="N12:N13"/>
    <mergeCell ref="K8:N8"/>
    <mergeCell ref="L5:N5"/>
    <mergeCell ref="J6:N6"/>
    <mergeCell ref="K7:N7"/>
    <mergeCell ref="M12:M13"/>
    <mergeCell ref="L12:L13"/>
    <mergeCell ref="J1:N1"/>
    <mergeCell ref="J2:N2"/>
    <mergeCell ref="J3:N3"/>
    <mergeCell ref="A10:N10"/>
    <mergeCell ref="L11:N11"/>
    <mergeCell ref="A12:A13"/>
    <mergeCell ref="C12:I12"/>
    <mergeCell ref="J12:J13"/>
    <mergeCell ref="K12:K13"/>
    <mergeCell ref="B116:J116"/>
  </mergeCells>
  <printOptions horizontalCentered="1"/>
  <pageMargins left="0.59055118110236227" right="0.39370078740157483" top="0.35433070866141736" bottom="0.35433070866141736" header="0" footer="0"/>
  <pageSetup paperSize="9" scale="4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49"/>
  <sheetViews>
    <sheetView zoomScaleNormal="100" zoomScaleSheetLayoutView="120" workbookViewId="0">
      <selection activeCell="D3" sqref="D3:F3"/>
    </sheetView>
  </sheetViews>
  <sheetFormatPr defaultColWidth="9.140625" defaultRowHeight="12.75" x14ac:dyDescent="0.2"/>
  <cols>
    <col min="1" max="1" width="5.85546875" style="1" customWidth="1"/>
    <col min="2" max="2" width="30" style="1" customWidth="1"/>
    <col min="3" max="3" width="34" style="1" customWidth="1"/>
    <col min="4" max="4" width="20.28515625" style="1" customWidth="1"/>
    <col min="5" max="5" width="18.7109375" style="1" customWidth="1"/>
    <col min="6" max="6" width="19.85546875" style="1" customWidth="1"/>
    <col min="7" max="7" width="10.5703125" style="1" bestFit="1" customWidth="1"/>
    <col min="8" max="16384" width="9.140625" style="1"/>
  </cols>
  <sheetData>
    <row r="1" spans="1:6" ht="15" x14ac:dyDescent="0.2">
      <c r="A1" s="20"/>
      <c r="B1" s="20"/>
      <c r="C1" s="20"/>
      <c r="D1" s="20"/>
      <c r="E1" s="20"/>
      <c r="F1" s="21" t="s">
        <v>95</v>
      </c>
    </row>
    <row r="2" spans="1:6" ht="15" x14ac:dyDescent="0.2">
      <c r="A2" s="20"/>
      <c r="B2" s="20"/>
      <c r="C2" s="102" t="s">
        <v>226</v>
      </c>
      <c r="D2" s="102"/>
      <c r="E2" s="102"/>
      <c r="F2" s="102"/>
    </row>
    <row r="3" spans="1:6" ht="13.5" customHeight="1" x14ac:dyDescent="0.2">
      <c r="A3" s="20"/>
      <c r="B3" s="20"/>
      <c r="C3" s="31"/>
      <c r="D3" s="102" t="s">
        <v>227</v>
      </c>
      <c r="E3" s="102"/>
      <c r="F3" s="102"/>
    </row>
    <row r="4" spans="1:6" ht="15" hidden="1" x14ac:dyDescent="0.2">
      <c r="A4" s="20"/>
      <c r="B4" s="20"/>
      <c r="C4" s="31"/>
      <c r="D4" s="31"/>
      <c r="E4" s="31"/>
      <c r="F4" s="31"/>
    </row>
    <row r="5" spans="1:6" ht="13.5" customHeight="1" x14ac:dyDescent="0.2">
      <c r="A5" s="65"/>
      <c r="B5" s="65"/>
      <c r="C5" s="65"/>
      <c r="D5" s="65"/>
      <c r="E5" s="65"/>
      <c r="F5" s="65"/>
    </row>
    <row r="6" spans="1:6" ht="15" x14ac:dyDescent="0.2">
      <c r="A6" s="65"/>
      <c r="B6" s="65"/>
      <c r="C6" s="65"/>
      <c r="D6" s="65"/>
      <c r="E6" s="65"/>
      <c r="F6" s="64"/>
    </row>
    <row r="7" spans="1:6" ht="15" hidden="1" x14ac:dyDescent="0.2">
      <c r="A7" s="65"/>
      <c r="B7" s="65"/>
      <c r="C7" s="102"/>
      <c r="D7" s="102"/>
      <c r="E7" s="102"/>
      <c r="F7" s="102"/>
    </row>
    <row r="8" spans="1:6" ht="15" hidden="1" x14ac:dyDescent="0.2">
      <c r="A8" s="31"/>
      <c r="B8" s="31"/>
      <c r="C8" s="31"/>
      <c r="D8" s="102"/>
      <c r="E8" s="102"/>
      <c r="F8" s="102"/>
    </row>
    <row r="9" spans="1:6" ht="15" x14ac:dyDescent="0.2">
      <c r="A9" s="20"/>
      <c r="B9" s="20"/>
      <c r="C9" s="20"/>
      <c r="D9" s="32"/>
      <c r="E9" s="32"/>
      <c r="F9" s="32"/>
    </row>
    <row r="10" spans="1:6" ht="12.75" customHeight="1" x14ac:dyDescent="0.2">
      <c r="A10" s="107" t="s">
        <v>23</v>
      </c>
      <c r="B10" s="107"/>
      <c r="C10" s="107"/>
      <c r="D10" s="107"/>
      <c r="E10" s="107"/>
      <c r="F10" s="107"/>
    </row>
    <row r="11" spans="1:6" ht="15.75" x14ac:dyDescent="0.2">
      <c r="A11" s="108" t="s">
        <v>225</v>
      </c>
      <c r="B11" s="108"/>
      <c r="C11" s="108"/>
      <c r="D11" s="108"/>
      <c r="E11" s="108"/>
      <c r="F11" s="108"/>
    </row>
    <row r="12" spans="1:6" ht="15.75" x14ac:dyDescent="0.2">
      <c r="A12" s="22"/>
      <c r="B12" s="22"/>
      <c r="C12" s="22"/>
      <c r="D12" s="22"/>
      <c r="E12" s="22"/>
      <c r="F12" s="22"/>
    </row>
    <row r="13" spans="1:6" ht="15" x14ac:dyDescent="0.2">
      <c r="A13" s="23"/>
      <c r="B13" s="23"/>
      <c r="C13" s="23"/>
      <c r="D13" s="23"/>
      <c r="E13" s="23"/>
      <c r="F13" s="23"/>
    </row>
    <row r="14" spans="1:6" ht="13.15" customHeight="1" x14ac:dyDescent="0.2">
      <c r="A14" s="103" t="s">
        <v>0</v>
      </c>
      <c r="B14" s="105" t="s">
        <v>1</v>
      </c>
      <c r="C14" s="105" t="s">
        <v>2</v>
      </c>
      <c r="D14" s="109" t="s">
        <v>3</v>
      </c>
      <c r="E14" s="110"/>
      <c r="F14" s="111"/>
    </row>
    <row r="15" spans="1:6" ht="37.5" customHeight="1" x14ac:dyDescent="0.2">
      <c r="A15" s="104"/>
      <c r="B15" s="106"/>
      <c r="C15" s="106"/>
      <c r="D15" s="76" t="s">
        <v>192</v>
      </c>
      <c r="E15" s="76" t="s">
        <v>193</v>
      </c>
      <c r="F15" s="76" t="s">
        <v>220</v>
      </c>
    </row>
    <row r="16" spans="1:6" ht="60" hidden="1" x14ac:dyDescent="0.2">
      <c r="A16" s="24">
        <v>1</v>
      </c>
      <c r="B16" s="25" t="s">
        <v>41</v>
      </c>
      <c r="C16" s="26" t="s">
        <v>36</v>
      </c>
      <c r="D16" s="27">
        <v>0</v>
      </c>
      <c r="E16" s="27">
        <v>0</v>
      </c>
      <c r="F16" s="27">
        <v>0</v>
      </c>
    </row>
    <row r="17" spans="1:7" ht="105" hidden="1" x14ac:dyDescent="0.2">
      <c r="A17" s="24">
        <v>2</v>
      </c>
      <c r="B17" s="25" t="s">
        <v>42</v>
      </c>
      <c r="C17" s="26" t="s">
        <v>37</v>
      </c>
      <c r="D17" s="27"/>
      <c r="E17" s="27">
        <v>0</v>
      </c>
      <c r="F17" s="27">
        <v>0</v>
      </c>
    </row>
    <row r="18" spans="1:7" ht="90" hidden="1" x14ac:dyDescent="0.2">
      <c r="A18" s="24">
        <v>3</v>
      </c>
      <c r="B18" s="25" t="s">
        <v>43</v>
      </c>
      <c r="C18" s="26" t="s">
        <v>38</v>
      </c>
      <c r="D18" s="27"/>
      <c r="E18" s="27">
        <v>0</v>
      </c>
      <c r="F18" s="27">
        <v>0</v>
      </c>
    </row>
    <row r="19" spans="1:7" ht="90" hidden="1" x14ac:dyDescent="0.2">
      <c r="A19" s="24">
        <v>4</v>
      </c>
      <c r="B19" s="25" t="s">
        <v>44</v>
      </c>
      <c r="C19" s="26" t="s">
        <v>39</v>
      </c>
      <c r="D19" s="27"/>
      <c r="E19" s="27">
        <v>0</v>
      </c>
      <c r="F19" s="27">
        <v>0</v>
      </c>
    </row>
    <row r="20" spans="1:7" ht="105" hidden="1" x14ac:dyDescent="0.2">
      <c r="A20" s="24">
        <v>5</v>
      </c>
      <c r="B20" s="25" t="s">
        <v>45</v>
      </c>
      <c r="C20" s="26" t="s">
        <v>40</v>
      </c>
      <c r="D20" s="27"/>
      <c r="E20" s="27">
        <v>0</v>
      </c>
      <c r="F20" s="27">
        <v>0</v>
      </c>
    </row>
    <row r="21" spans="1:7" ht="42" customHeight="1" x14ac:dyDescent="0.2">
      <c r="A21" s="24">
        <v>1</v>
      </c>
      <c r="B21" s="25" t="s">
        <v>29</v>
      </c>
      <c r="C21" s="26" t="s">
        <v>4</v>
      </c>
      <c r="D21" s="28">
        <f t="shared" ref="D21:F21" si="0">SUM(D25,D24)</f>
        <v>10438.265220000001</v>
      </c>
      <c r="E21" s="28">
        <f t="shared" si="0"/>
        <v>10438.265220000001</v>
      </c>
      <c r="F21" s="28">
        <f t="shared" si="0"/>
        <v>3671.4947199999879</v>
      </c>
      <c r="G21" s="3"/>
    </row>
    <row r="22" spans="1:7" ht="30.75" customHeight="1" x14ac:dyDescent="0.2">
      <c r="A22" s="24">
        <v>2</v>
      </c>
      <c r="B22" s="25" t="s">
        <v>30</v>
      </c>
      <c r="C22" s="29" t="s">
        <v>5</v>
      </c>
      <c r="D22" s="28">
        <f t="shared" ref="D22:F23" si="1">D23</f>
        <v>-222322.66678999999</v>
      </c>
      <c r="E22" s="28">
        <f t="shared" si="1"/>
        <v>-222322.66678999999</v>
      </c>
      <c r="F22" s="33">
        <f t="shared" si="1"/>
        <v>-227219.75580000001</v>
      </c>
    </row>
    <row r="23" spans="1:7" ht="30" x14ac:dyDescent="0.2">
      <c r="A23" s="24">
        <v>3</v>
      </c>
      <c r="B23" s="25" t="s">
        <v>31</v>
      </c>
      <c r="C23" s="29" t="s">
        <v>6</v>
      </c>
      <c r="D23" s="28">
        <f t="shared" si="1"/>
        <v>-222322.66678999999</v>
      </c>
      <c r="E23" s="28">
        <f t="shared" si="1"/>
        <v>-222322.66678999999</v>
      </c>
      <c r="F23" s="33">
        <f t="shared" si="1"/>
        <v>-227219.75580000001</v>
      </c>
    </row>
    <row r="24" spans="1:7" ht="45" x14ac:dyDescent="0.2">
      <c r="A24" s="24">
        <v>4</v>
      </c>
      <c r="B24" s="25" t="s">
        <v>32</v>
      </c>
      <c r="C24" s="29" t="s">
        <v>27</v>
      </c>
      <c r="D24" s="28">
        <v>-222322.66678999999</v>
      </c>
      <c r="E24" s="28">
        <v>-222322.66678999999</v>
      </c>
      <c r="F24" s="33">
        <v>-227219.75580000001</v>
      </c>
    </row>
    <row r="25" spans="1:7" ht="30" x14ac:dyDescent="0.2">
      <c r="A25" s="24">
        <v>5</v>
      </c>
      <c r="B25" s="25" t="s">
        <v>33</v>
      </c>
      <c r="C25" s="29" t="s">
        <v>7</v>
      </c>
      <c r="D25" s="18">
        <f>D26</f>
        <v>232760.93200999999</v>
      </c>
      <c r="E25" s="28">
        <f t="shared" ref="E25:F26" si="2">E26</f>
        <v>232760.93200999999</v>
      </c>
      <c r="F25" s="33">
        <f t="shared" si="2"/>
        <v>230891.25052</v>
      </c>
    </row>
    <row r="26" spans="1:7" ht="29.25" customHeight="1" x14ac:dyDescent="0.2">
      <c r="A26" s="24">
        <v>6</v>
      </c>
      <c r="B26" s="25" t="s">
        <v>34</v>
      </c>
      <c r="C26" s="29" t="s">
        <v>8</v>
      </c>
      <c r="D26" s="18">
        <f>D27</f>
        <v>232760.93200999999</v>
      </c>
      <c r="E26" s="28">
        <f t="shared" si="2"/>
        <v>232760.93200999999</v>
      </c>
      <c r="F26" s="33">
        <f t="shared" si="2"/>
        <v>230891.25052</v>
      </c>
    </row>
    <row r="27" spans="1:7" ht="45" x14ac:dyDescent="0.2">
      <c r="A27" s="24">
        <v>7</v>
      </c>
      <c r="B27" s="25" t="s">
        <v>35</v>
      </c>
      <c r="C27" s="26" t="s">
        <v>28</v>
      </c>
      <c r="D27" s="18">
        <v>232760.93200999999</v>
      </c>
      <c r="E27" s="28">
        <v>232760.93200999999</v>
      </c>
      <c r="F27" s="33">
        <v>230891.25052</v>
      </c>
    </row>
    <row r="28" spans="1:7" ht="15" x14ac:dyDescent="0.2">
      <c r="A28" s="24">
        <v>8</v>
      </c>
      <c r="B28" s="81" t="s">
        <v>223</v>
      </c>
      <c r="C28" s="30"/>
      <c r="D28" s="28">
        <f>SUM(D21)</f>
        <v>10438.265220000001</v>
      </c>
      <c r="E28" s="28">
        <f t="shared" ref="E28:F28" si="3">SUM(E21)</f>
        <v>10438.265220000001</v>
      </c>
      <c r="F28" s="28">
        <f t="shared" si="3"/>
        <v>3671.4947199999879</v>
      </c>
    </row>
    <row r="29" spans="1:7" x14ac:dyDescent="0.2">
      <c r="A29" s="2"/>
      <c r="B29" s="2"/>
      <c r="C29" s="2"/>
      <c r="D29" s="2"/>
      <c r="E29" s="2"/>
      <c r="F29" s="2"/>
    </row>
    <row r="30" spans="1:7" x14ac:dyDescent="0.2">
      <c r="A30" s="2"/>
      <c r="B30" s="2"/>
      <c r="C30" s="2"/>
      <c r="D30" s="2"/>
      <c r="E30" s="2"/>
      <c r="F30" s="2"/>
    </row>
    <row r="31" spans="1:7" x14ac:dyDescent="0.2">
      <c r="A31" s="2"/>
      <c r="B31" s="2"/>
      <c r="C31" s="2"/>
      <c r="D31" s="2"/>
      <c r="E31" s="2"/>
      <c r="F31" s="4"/>
    </row>
    <row r="32" spans="1:7" x14ac:dyDescent="0.2">
      <c r="A32" s="2"/>
      <c r="B32" s="2"/>
      <c r="C32" s="2"/>
      <c r="D32" s="2"/>
      <c r="E32" s="2"/>
      <c r="F32" s="4"/>
    </row>
    <row r="33" spans="1:6" x14ac:dyDescent="0.2">
      <c r="A33" s="2"/>
      <c r="B33" s="2"/>
      <c r="C33" s="2"/>
      <c r="D33" s="2"/>
      <c r="E33" s="2"/>
      <c r="F33" s="4"/>
    </row>
    <row r="34" spans="1:6" x14ac:dyDescent="0.2">
      <c r="A34" s="2"/>
      <c r="B34" s="2"/>
      <c r="C34" s="2"/>
      <c r="D34" s="2"/>
      <c r="E34" s="2"/>
      <c r="F34" s="4"/>
    </row>
    <row r="35" spans="1:6" x14ac:dyDescent="0.2">
      <c r="A35" s="2"/>
      <c r="B35" s="2"/>
      <c r="C35" s="2"/>
      <c r="D35" s="2"/>
      <c r="E35" s="2"/>
      <c r="F35" s="4"/>
    </row>
    <row r="36" spans="1:6" x14ac:dyDescent="0.2">
      <c r="A36" s="2"/>
      <c r="B36" s="2"/>
      <c r="C36" s="2"/>
      <c r="D36" s="2"/>
      <c r="E36" s="2"/>
      <c r="F36" s="4"/>
    </row>
    <row r="37" spans="1:6" x14ac:dyDescent="0.2">
      <c r="A37" s="2"/>
      <c r="B37" s="2"/>
      <c r="C37" s="2"/>
      <c r="D37" s="2"/>
      <c r="E37" s="2"/>
      <c r="F37" s="4"/>
    </row>
    <row r="38" spans="1:6" x14ac:dyDescent="0.2">
      <c r="A38" s="2"/>
      <c r="B38" s="2"/>
      <c r="C38" s="2"/>
      <c r="D38" s="2"/>
      <c r="E38" s="2"/>
      <c r="F38" s="4"/>
    </row>
    <row r="39" spans="1:6" x14ac:dyDescent="0.2">
      <c r="A39" s="2"/>
      <c r="B39" s="2"/>
      <c r="C39" s="2"/>
      <c r="D39" s="2"/>
      <c r="E39" s="2"/>
      <c r="F39" s="4"/>
    </row>
    <row r="40" spans="1:6" x14ac:dyDescent="0.2">
      <c r="A40" s="2"/>
      <c r="B40" s="2"/>
      <c r="C40" s="2"/>
      <c r="D40" s="2"/>
      <c r="E40" s="2"/>
      <c r="F40" s="4"/>
    </row>
    <row r="41" spans="1:6" x14ac:dyDescent="0.2">
      <c r="A41" s="2"/>
      <c r="B41" s="2"/>
      <c r="C41" s="2"/>
      <c r="D41" s="2"/>
      <c r="E41" s="2"/>
      <c r="F41" s="4"/>
    </row>
    <row r="42" spans="1:6" x14ac:dyDescent="0.2">
      <c r="A42" s="2"/>
      <c r="B42" s="2"/>
      <c r="C42" s="2"/>
      <c r="D42" s="2"/>
      <c r="E42" s="2"/>
      <c r="F42" s="4"/>
    </row>
    <row r="43" spans="1:6" x14ac:dyDescent="0.2">
      <c r="A43" s="2"/>
      <c r="B43" s="2"/>
      <c r="C43" s="2"/>
      <c r="D43" s="2"/>
      <c r="E43" s="2"/>
      <c r="F43" s="2"/>
    </row>
    <row r="44" spans="1:6" x14ac:dyDescent="0.2">
      <c r="A44" s="2"/>
      <c r="B44" s="2"/>
      <c r="C44" s="2"/>
      <c r="D44" s="2"/>
      <c r="E44" s="2"/>
      <c r="F44" s="2"/>
    </row>
    <row r="45" spans="1:6" x14ac:dyDescent="0.2">
      <c r="A45" s="2"/>
      <c r="B45" s="2"/>
      <c r="C45" s="2"/>
      <c r="D45" s="2"/>
      <c r="E45" s="2"/>
      <c r="F45" s="2"/>
    </row>
    <row r="46" spans="1:6" x14ac:dyDescent="0.2">
      <c r="A46" s="2"/>
      <c r="B46" s="2"/>
      <c r="C46" s="2"/>
      <c r="D46" s="2"/>
      <c r="E46" s="2"/>
      <c r="F46" s="2"/>
    </row>
    <row r="47" spans="1:6" x14ac:dyDescent="0.2">
      <c r="A47" s="2"/>
      <c r="B47" s="2"/>
      <c r="C47" s="2"/>
      <c r="D47" s="2"/>
      <c r="E47" s="2"/>
      <c r="F47" s="2"/>
    </row>
    <row r="48" spans="1:6" x14ac:dyDescent="0.2">
      <c r="A48" s="2"/>
      <c r="B48" s="2"/>
      <c r="C48" s="2"/>
      <c r="D48" s="2"/>
      <c r="E48" s="2"/>
      <c r="F48" s="2"/>
    </row>
    <row r="49" spans="1:6" x14ac:dyDescent="0.2">
      <c r="A49" s="2"/>
      <c r="B49" s="2"/>
      <c r="C49" s="2"/>
      <c r="D49" s="2"/>
      <c r="E49" s="2"/>
      <c r="F49" s="2"/>
    </row>
  </sheetData>
  <mergeCells count="10">
    <mergeCell ref="D3:F3"/>
    <mergeCell ref="C2:F2"/>
    <mergeCell ref="D8:F8"/>
    <mergeCell ref="C7:F7"/>
    <mergeCell ref="A14:A15"/>
    <mergeCell ref="B14:B15"/>
    <mergeCell ref="C14:C15"/>
    <mergeCell ref="A10:F10"/>
    <mergeCell ref="A11:F11"/>
    <mergeCell ref="D14:F14"/>
  </mergeCells>
  <printOptions horizontalCentered="1"/>
  <pageMargins left="0.74803149606299213" right="0.59055118110236227" top="0.35433070866141736" bottom="0.78740157480314965" header="0.31496062992125984" footer="0.31496062992125984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прил.2</vt:lpstr>
      <vt:lpstr>прил.1</vt:lpstr>
      <vt:lpstr>прил.2!Область_печати</vt:lpstr>
    </vt:vector>
  </TitlesOfParts>
  <Company>MoBIL 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Салюкова Елена Андреевна</cp:lastModifiedBy>
  <cp:lastPrinted>2025-06-16T06:35:30Z</cp:lastPrinted>
  <dcterms:created xsi:type="dcterms:W3CDTF">2013-12-10T03:55:03Z</dcterms:created>
  <dcterms:modified xsi:type="dcterms:W3CDTF">2025-06-16T06:36:13Z</dcterms:modified>
</cp:coreProperties>
</file>